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0" yWindow="0" windowWidth="20490" windowHeight="7620"/>
  </bookViews>
  <sheets>
    <sheet name="OPĆI DIO" sheetId="21" r:id="rId1"/>
    <sheet name="KONSOLID PLAN PRIHODA 2019-2021" sheetId="20" r:id="rId2"/>
    <sheet name="BAZNA prihodi i primici (2)" sheetId="17" r:id="rId3"/>
    <sheet name="2019. prihodi i primici" sheetId="1" r:id="rId4"/>
    <sheet name="2020. prihodi i primici (2)" sheetId="3" r:id="rId5"/>
    <sheet name="2021.  prihodi i primici (3)" sheetId="4" r:id="rId6"/>
    <sheet name="BAZNA rashodi i izdaci" sheetId="2" r:id="rId7"/>
    <sheet name="A621003 - 2019-RASHODI" sheetId="5" r:id="rId8"/>
    <sheet name="A621003-2020-RASHODI" sheetId="6" r:id="rId9"/>
    <sheet name="A621003-2021-RASHODI" sheetId="7" r:id="rId10"/>
    <sheet name="PROGRAMSKI-2019-RASHODI" sheetId="8" r:id="rId11"/>
    <sheet name="PROGRAMSKI 2020-RASHODI" sheetId="9" r:id="rId12"/>
    <sheet name="PROGRAMSKI 2021 RASHODI" sheetId="10" r:id="rId13"/>
    <sheet name="VINP 2019 RASHODI" sheetId="11" r:id="rId14"/>
    <sheet name="VINP 2020 RASHODI" sheetId="12" r:id="rId15"/>
    <sheet name="VINP 2021 RASHODI" sheetId="13" r:id="rId16"/>
    <sheet name="OSTALO 2019-RASHODI" sheetId="14" r:id="rId17"/>
    <sheet name="OSTALO 2020 RASHODI" sheetId="15" r:id="rId18"/>
    <sheet name="OSTALO 2021 RASHODI" sheetId="18" r:id="rId19"/>
    <sheet name="KOSOLID RASH 2019" sheetId="24" r:id="rId20"/>
    <sheet name="KONS RASH 2020" sheetId="25" r:id="rId21"/>
    <sheet name="KONS RASH 2021" sheetId="26" r:id="rId22"/>
  </sheets>
  <externalReferences>
    <externalReference r:id="rId23"/>
    <externalReference r:id="rId24"/>
  </externalReferences>
  <definedNames>
    <definedName name="_xlnm.Print_Area" localSheetId="3">'2019. prihodi i primici'!$A$1:$P$453</definedName>
    <definedName name="_xlnm.Print_Area" localSheetId="4">'2020. prihodi i primici (2)'!$A$1:$P$453</definedName>
    <definedName name="_xlnm.Print_Area" localSheetId="5">'2021.  prihodi i primici (3)'!$A$1:$P$453</definedName>
    <definedName name="_xlnm.Print_Area" localSheetId="2">'BAZNA prihodi i primici (2)'!$A$1:$P$453</definedName>
    <definedName name="_xlnm.Print_Titles" localSheetId="3">'2019. prihodi i primici'!$10:$12</definedName>
    <definedName name="_xlnm.Print_Titles" localSheetId="4">'2020. prihodi i primici (2)'!$10:$12</definedName>
    <definedName name="_xlnm.Print_Titles" localSheetId="5">'2021.  prihodi i primici (3)'!$10:$12</definedName>
    <definedName name="_xlnm.Print_Titles" localSheetId="7">'A621003 - 2019-RASHODI'!$1:$4</definedName>
    <definedName name="_xlnm.Print_Titles" localSheetId="8">'A621003-2020-RASHODI'!$1:$4</definedName>
    <definedName name="_xlnm.Print_Titles" localSheetId="9">'A621003-2021-RASHODI'!$1:$4</definedName>
    <definedName name="_xlnm.Print_Titles" localSheetId="2">'BAZNA prihodi i primici (2)'!$10:$12</definedName>
    <definedName name="_xlnm.Print_Titles" localSheetId="6">'BAZNA rashodi i izdaci'!$1:$4</definedName>
    <definedName name="_xlnm.Print_Titles" localSheetId="20">'KONS RASH 2020'!$1:$4</definedName>
    <definedName name="_xlnm.Print_Titles" localSheetId="21">'KONS RASH 2021'!$1:$4</definedName>
    <definedName name="_xlnm.Print_Titles" localSheetId="19">'KOSOLID RASH 2019'!$1:$4</definedName>
    <definedName name="_xlnm.Print_Titles" localSheetId="16">'OSTALO 2019-RASHODI'!$1:$4</definedName>
    <definedName name="_xlnm.Print_Titles" localSheetId="17">'OSTALO 2020 RASHODI'!$1:$4</definedName>
    <definedName name="_xlnm.Print_Titles" localSheetId="18">'OSTALO 2021 RASHODI'!$1:$4</definedName>
    <definedName name="_xlnm.Print_Titles" localSheetId="11">'PROGRAMSKI 2020-RASHODI'!$1:$4</definedName>
    <definedName name="_xlnm.Print_Titles" localSheetId="12">'PROGRAMSKI 2021 RASHODI'!$1:$4</definedName>
    <definedName name="_xlnm.Print_Titles" localSheetId="10">'PROGRAMSKI-2019-RASHODI'!$1:$4</definedName>
    <definedName name="_xlnm.Print_Titles" localSheetId="13">'VINP 2019 RASHODI'!$1:$4</definedName>
    <definedName name="_xlnm.Print_Titles" localSheetId="14">'VINP 2020 RASHODI'!$1:$4</definedName>
    <definedName name="_xlnm.Print_Titles" localSheetId="15">'VINP 2021 RASHODI'!$1:$4</definedName>
  </definedNames>
  <calcPr calcId="162913"/>
</workbook>
</file>

<file path=xl/calcChain.xml><?xml version="1.0" encoding="utf-8"?>
<calcChain xmlns="http://schemas.openxmlformats.org/spreadsheetml/2006/main">
  <c r="D778" i="26" l="1"/>
  <c r="D777" i="26"/>
  <c r="AA776" i="26"/>
  <c r="Z776" i="26"/>
  <c r="Y776" i="26"/>
  <c r="X776" i="26"/>
  <c r="W776" i="26"/>
  <c r="V776" i="26"/>
  <c r="U776" i="26"/>
  <c r="T776" i="26"/>
  <c r="S776" i="26"/>
  <c r="R776" i="26"/>
  <c r="Q776" i="26"/>
  <c r="P776" i="26"/>
  <c r="O776" i="26"/>
  <c r="N776" i="26"/>
  <c r="M776" i="26"/>
  <c r="L776" i="26"/>
  <c r="K776" i="26"/>
  <c r="J776" i="26"/>
  <c r="I776" i="26"/>
  <c r="H776" i="26"/>
  <c r="G776" i="26"/>
  <c r="F776" i="26"/>
  <c r="E776" i="26"/>
  <c r="D776" i="26"/>
  <c r="D775" i="26"/>
  <c r="D774" i="26"/>
  <c r="AA773" i="26"/>
  <c r="Z773" i="26"/>
  <c r="Y773" i="26"/>
  <c r="X773" i="26"/>
  <c r="W773" i="26"/>
  <c r="V773" i="26"/>
  <c r="U773" i="26"/>
  <c r="T773" i="26"/>
  <c r="S773" i="26"/>
  <c r="R773" i="26"/>
  <c r="Q773" i="26"/>
  <c r="P773" i="26"/>
  <c r="O773" i="26"/>
  <c r="N773" i="26"/>
  <c r="M773" i="26"/>
  <c r="M769" i="26" s="1"/>
  <c r="L773" i="26"/>
  <c r="K773" i="26"/>
  <c r="J773" i="26"/>
  <c r="I773" i="26"/>
  <c r="I769" i="26" s="1"/>
  <c r="H773" i="26"/>
  <c r="G773" i="26"/>
  <c r="F773" i="26"/>
  <c r="E773" i="26"/>
  <c r="D773" i="26"/>
  <c r="D772" i="26"/>
  <c r="D771" i="26"/>
  <c r="AA770" i="26"/>
  <c r="Z770" i="26"/>
  <c r="Z769" i="26" s="1"/>
  <c r="Y770" i="26"/>
  <c r="X770" i="26"/>
  <c r="W770" i="26"/>
  <c r="V770" i="26"/>
  <c r="V769" i="26" s="1"/>
  <c r="U770" i="26"/>
  <c r="T770" i="26"/>
  <c r="S770" i="26"/>
  <c r="R770" i="26"/>
  <c r="R769" i="26" s="1"/>
  <c r="Q770" i="26"/>
  <c r="P770" i="26"/>
  <c r="O770" i="26"/>
  <c r="N770" i="26"/>
  <c r="N769" i="26" s="1"/>
  <c r="M770" i="26"/>
  <c r="L770" i="26"/>
  <c r="K770" i="26"/>
  <c r="J770" i="26"/>
  <c r="J769" i="26" s="1"/>
  <c r="I770" i="26"/>
  <c r="H770" i="26"/>
  <c r="G770" i="26"/>
  <c r="F770" i="26"/>
  <c r="F769" i="26" s="1"/>
  <c r="E770" i="26"/>
  <c r="D770" i="26"/>
  <c r="U769" i="26"/>
  <c r="Q769" i="26"/>
  <c r="E769" i="26"/>
  <c r="D768" i="26"/>
  <c r="D767" i="26"/>
  <c r="D766" i="26"/>
  <c r="D765" i="26"/>
  <c r="D764" i="26"/>
  <c r="D761" i="26" s="1"/>
  <c r="D763" i="26"/>
  <c r="D762" i="26"/>
  <c r="AA761" i="26"/>
  <c r="Z761" i="26"/>
  <c r="Y761" i="26"/>
  <c r="X761" i="26"/>
  <c r="W761" i="26"/>
  <c r="V761" i="26"/>
  <c r="U761" i="26"/>
  <c r="T761" i="26"/>
  <c r="S761" i="26"/>
  <c r="R761" i="26"/>
  <c r="Q761" i="26"/>
  <c r="P761" i="26"/>
  <c r="O761" i="26"/>
  <c r="N761" i="26"/>
  <c r="M761" i="26"/>
  <c r="L761" i="26"/>
  <c r="K761" i="26"/>
  <c r="J761" i="26"/>
  <c r="I761" i="26"/>
  <c r="H761" i="26"/>
  <c r="G761" i="26"/>
  <c r="F761" i="26"/>
  <c r="E761" i="26"/>
  <c r="D760" i="26"/>
  <c r="D759" i="26"/>
  <c r="D758" i="26"/>
  <c r="D757" i="26"/>
  <c r="D756" i="26"/>
  <c r="D755" i="26"/>
  <c r="D754" i="26"/>
  <c r="AA753" i="26"/>
  <c r="AA752" i="26" s="1"/>
  <c r="Z753" i="26"/>
  <c r="Z752" i="26" s="1"/>
  <c r="Y753" i="26"/>
  <c r="Y752" i="26" s="1"/>
  <c r="X753" i="26"/>
  <c r="W753" i="26"/>
  <c r="W752" i="26" s="1"/>
  <c r="V753" i="26"/>
  <c r="U753" i="26"/>
  <c r="U752" i="26" s="1"/>
  <c r="T753" i="26"/>
  <c r="S753" i="26"/>
  <c r="S752" i="26" s="1"/>
  <c r="R753" i="26"/>
  <c r="R752" i="26" s="1"/>
  <c r="R713" i="26" s="1"/>
  <c r="Q753" i="26"/>
  <c r="Q752" i="26" s="1"/>
  <c r="P753" i="26"/>
  <c r="O753" i="26"/>
  <c r="O752" i="26" s="1"/>
  <c r="N753" i="26"/>
  <c r="M753" i="26"/>
  <c r="M752" i="26" s="1"/>
  <c r="L753" i="26"/>
  <c r="K753" i="26"/>
  <c r="K752" i="26" s="1"/>
  <c r="J753" i="26"/>
  <c r="J752" i="26" s="1"/>
  <c r="I753" i="26"/>
  <c r="I752" i="26" s="1"/>
  <c r="H753" i="26"/>
  <c r="G753" i="26"/>
  <c r="G752" i="26" s="1"/>
  <c r="F753" i="26"/>
  <c r="E753" i="26"/>
  <c r="E752" i="26" s="1"/>
  <c r="X752" i="26"/>
  <c r="V752" i="26"/>
  <c r="T752" i="26"/>
  <c r="P752" i="26"/>
  <c r="N752" i="26"/>
  <c r="L752" i="26"/>
  <c r="H752" i="26"/>
  <c r="F752" i="26"/>
  <c r="D751" i="26"/>
  <c r="D750" i="26"/>
  <c r="D749" i="26"/>
  <c r="D748" i="26"/>
  <c r="D747" i="26"/>
  <c r="D746" i="26"/>
  <c r="D745" i="26"/>
  <c r="AA744" i="26"/>
  <c r="Z744" i="26"/>
  <c r="Y744" i="26"/>
  <c r="X744" i="26"/>
  <c r="W744" i="26"/>
  <c r="V744" i="26"/>
  <c r="U744" i="26"/>
  <c r="T744" i="26"/>
  <c r="S744" i="26"/>
  <c r="R744" i="26"/>
  <c r="Q744" i="26"/>
  <c r="P744" i="26"/>
  <c r="O744" i="26"/>
  <c r="N744" i="26"/>
  <c r="M744" i="26"/>
  <c r="L744" i="26"/>
  <c r="K744" i="26"/>
  <c r="J744" i="26"/>
  <c r="I744" i="26"/>
  <c r="H744" i="26"/>
  <c r="G744" i="26"/>
  <c r="F744" i="26"/>
  <c r="E744" i="26"/>
  <c r="D743" i="26"/>
  <c r="D742" i="26"/>
  <c r="D741" i="26"/>
  <c r="D740" i="26"/>
  <c r="D739" i="26"/>
  <c r="AA738" i="26"/>
  <c r="AA737" i="26" s="1"/>
  <c r="Z738" i="26"/>
  <c r="Z737" i="26" s="1"/>
  <c r="Y738" i="26"/>
  <c r="X738" i="26"/>
  <c r="X737" i="26" s="1"/>
  <c r="W738" i="26"/>
  <c r="W737" i="26" s="1"/>
  <c r="V738" i="26"/>
  <c r="V737" i="26" s="1"/>
  <c r="U738" i="26"/>
  <c r="T738" i="26"/>
  <c r="T737" i="26" s="1"/>
  <c r="S738" i="26"/>
  <c r="S737" i="26" s="1"/>
  <c r="R738" i="26"/>
  <c r="R737" i="26" s="1"/>
  <c r="Q738" i="26"/>
  <c r="P738" i="26"/>
  <c r="P737" i="26" s="1"/>
  <c r="O738" i="26"/>
  <c r="O737" i="26" s="1"/>
  <c r="N738" i="26"/>
  <c r="N737" i="26" s="1"/>
  <c r="M738" i="26"/>
  <c r="L738" i="26"/>
  <c r="L737" i="26" s="1"/>
  <c r="K738" i="26"/>
  <c r="K737" i="26" s="1"/>
  <c r="J738" i="26"/>
  <c r="J737" i="26" s="1"/>
  <c r="I738" i="26"/>
  <c r="H738" i="26"/>
  <c r="G738" i="26"/>
  <c r="G737" i="26" s="1"/>
  <c r="F738" i="26"/>
  <c r="F737" i="26" s="1"/>
  <c r="E738" i="26"/>
  <c r="H737" i="26"/>
  <c r="D736" i="26"/>
  <c r="D732" i="26" s="1"/>
  <c r="D731" i="26" s="1"/>
  <c r="D735" i="26"/>
  <c r="D734" i="26"/>
  <c r="D733" i="26"/>
  <c r="AA732" i="26"/>
  <c r="Z732" i="26"/>
  <c r="Y732" i="26"/>
  <c r="X732" i="26"/>
  <c r="W732" i="26"/>
  <c r="V732" i="26"/>
  <c r="U732" i="26"/>
  <c r="T732" i="26"/>
  <c r="S732" i="26"/>
  <c r="R732" i="26"/>
  <c r="Q732" i="26"/>
  <c r="P732" i="26"/>
  <c r="O732" i="26"/>
  <c r="N732" i="26"/>
  <c r="M732" i="26"/>
  <c r="L732" i="26"/>
  <c r="K732" i="26"/>
  <c r="J732" i="26"/>
  <c r="I732" i="26"/>
  <c r="H732" i="26"/>
  <c r="G732" i="26"/>
  <c r="F732" i="26"/>
  <c r="E732" i="26"/>
  <c r="AA731" i="26"/>
  <c r="Z731" i="26"/>
  <c r="Y731" i="26"/>
  <c r="X731" i="26"/>
  <c r="W731" i="26"/>
  <c r="V731" i="26"/>
  <c r="U731" i="26"/>
  <c r="T731" i="26"/>
  <c r="S731" i="26"/>
  <c r="R731" i="26"/>
  <c r="Q731" i="26"/>
  <c r="P731" i="26"/>
  <c r="O731" i="26"/>
  <c r="N731" i="26"/>
  <c r="M731" i="26"/>
  <c r="L731" i="26"/>
  <c r="K731" i="26"/>
  <c r="J731" i="26"/>
  <c r="I731" i="26"/>
  <c r="H731" i="26"/>
  <c r="G731" i="26"/>
  <c r="F731" i="26"/>
  <c r="E731" i="26"/>
  <c r="D730" i="26"/>
  <c r="D726" i="26" s="1"/>
  <c r="D729" i="26"/>
  <c r="D728" i="26"/>
  <c r="D727" i="26"/>
  <c r="AA726" i="26"/>
  <c r="Z726" i="26"/>
  <c r="Y726" i="26"/>
  <c r="X726" i="26"/>
  <c r="W726" i="26"/>
  <c r="V726" i="26"/>
  <c r="U726" i="26"/>
  <c r="T726" i="26"/>
  <c r="S726" i="26"/>
  <c r="R726" i="26"/>
  <c r="Q726" i="26"/>
  <c r="P726" i="26"/>
  <c r="O726" i="26"/>
  <c r="N726" i="26"/>
  <c r="M726" i="26"/>
  <c r="L726" i="26"/>
  <c r="K726" i="26"/>
  <c r="J726" i="26"/>
  <c r="I726" i="26"/>
  <c r="H726" i="26"/>
  <c r="G726" i="26"/>
  <c r="F726" i="26"/>
  <c r="E726" i="26"/>
  <c r="D724" i="26"/>
  <c r="D720" i="26" s="1"/>
  <c r="D719" i="26" s="1"/>
  <c r="D723" i="26"/>
  <c r="D722" i="26"/>
  <c r="D721" i="26"/>
  <c r="AA720" i="26"/>
  <c r="Z720" i="26"/>
  <c r="Y720" i="26"/>
  <c r="X720" i="26"/>
  <c r="W720" i="26"/>
  <c r="V720" i="26"/>
  <c r="U720" i="26"/>
  <c r="T720" i="26"/>
  <c r="S720" i="26"/>
  <c r="R720" i="26"/>
  <c r="Q720" i="26"/>
  <c r="P720" i="26"/>
  <c r="O720" i="26"/>
  <c r="N720" i="26"/>
  <c r="M720" i="26"/>
  <c r="L720" i="26"/>
  <c r="K720" i="26"/>
  <c r="J720" i="26"/>
  <c r="I720" i="26"/>
  <c r="H720" i="26"/>
  <c r="G720" i="26"/>
  <c r="F720" i="26"/>
  <c r="E720" i="26"/>
  <c r="AA719" i="26"/>
  <c r="Z719" i="26"/>
  <c r="Y719" i="26"/>
  <c r="X719" i="26"/>
  <c r="W719" i="26"/>
  <c r="V719" i="26"/>
  <c r="U719" i="26"/>
  <c r="T719" i="26"/>
  <c r="S719" i="26"/>
  <c r="R719" i="26"/>
  <c r="Q719" i="26"/>
  <c r="P719" i="26"/>
  <c r="O719" i="26"/>
  <c r="N719" i="26"/>
  <c r="M719" i="26"/>
  <c r="L719" i="26"/>
  <c r="K719" i="26"/>
  <c r="J719" i="26"/>
  <c r="I719" i="26"/>
  <c r="H719" i="26"/>
  <c r="G719" i="26"/>
  <c r="F719" i="26"/>
  <c r="E719" i="26"/>
  <c r="D718" i="26"/>
  <c r="D714" i="26" s="1"/>
  <c r="D717" i="26"/>
  <c r="D716" i="26"/>
  <c r="D715" i="26"/>
  <c r="AA714" i="26"/>
  <c r="Z714" i="26"/>
  <c r="Y714" i="26"/>
  <c r="X714" i="26"/>
  <c r="X713" i="26" s="1"/>
  <c r="W714" i="26"/>
  <c r="V714" i="26"/>
  <c r="U714" i="26"/>
  <c r="T714" i="26"/>
  <c r="S714" i="26"/>
  <c r="R714" i="26"/>
  <c r="Q714" i="26"/>
  <c r="P714" i="26"/>
  <c r="O714" i="26"/>
  <c r="N714" i="26"/>
  <c r="M714" i="26"/>
  <c r="L714" i="26"/>
  <c r="K714" i="26"/>
  <c r="J714" i="26"/>
  <c r="I714" i="26"/>
  <c r="H714" i="26"/>
  <c r="G714" i="26"/>
  <c r="F714" i="26"/>
  <c r="E714" i="26"/>
  <c r="D712" i="26"/>
  <c r="D711" i="26"/>
  <c r="AA710" i="26"/>
  <c r="AA709" i="26" s="1"/>
  <c r="Z710" i="26"/>
  <c r="Z709" i="26" s="1"/>
  <c r="Y710" i="26"/>
  <c r="Y709" i="26" s="1"/>
  <c r="X710" i="26"/>
  <c r="W710" i="26"/>
  <c r="V710" i="26"/>
  <c r="U710" i="26"/>
  <c r="U709" i="26" s="1"/>
  <c r="T710" i="26"/>
  <c r="S710" i="26"/>
  <c r="S709" i="26" s="1"/>
  <c r="R710" i="26"/>
  <c r="R709" i="26" s="1"/>
  <c r="Q710" i="26"/>
  <c r="Q709" i="26" s="1"/>
  <c r="P710" i="26"/>
  <c r="O710" i="26"/>
  <c r="N710" i="26"/>
  <c r="N709" i="26" s="1"/>
  <c r="M710" i="26"/>
  <c r="M709" i="26" s="1"/>
  <c r="L710" i="26"/>
  <c r="K710" i="26"/>
  <c r="K709" i="26" s="1"/>
  <c r="J710" i="26"/>
  <c r="I710" i="26"/>
  <c r="I709" i="26" s="1"/>
  <c r="H710" i="26"/>
  <c r="G710" i="26"/>
  <c r="G709" i="26" s="1"/>
  <c r="F710" i="26"/>
  <c r="F709" i="26" s="1"/>
  <c r="E710" i="26"/>
  <c r="X709" i="26"/>
  <c r="W709" i="26"/>
  <c r="V709" i="26"/>
  <c r="V698" i="26" s="1"/>
  <c r="T709" i="26"/>
  <c r="P709" i="26"/>
  <c r="O709" i="26"/>
  <c r="L709" i="26"/>
  <c r="J709" i="26"/>
  <c r="H709" i="26"/>
  <c r="D708" i="26"/>
  <c r="D707" i="26"/>
  <c r="AA706" i="26"/>
  <c r="Z706" i="26"/>
  <c r="Y706" i="26"/>
  <c r="X706" i="26"/>
  <c r="W706" i="26"/>
  <c r="V706" i="26"/>
  <c r="U706" i="26"/>
  <c r="T706" i="26"/>
  <c r="S706" i="26"/>
  <c r="R706" i="26"/>
  <c r="Q706" i="26"/>
  <c r="P706" i="26"/>
  <c r="O706" i="26"/>
  <c r="N706" i="26"/>
  <c r="M706" i="26"/>
  <c r="L706" i="26"/>
  <c r="K706" i="26"/>
  <c r="J706" i="26"/>
  <c r="I706" i="26"/>
  <c r="H706" i="26"/>
  <c r="G706" i="26"/>
  <c r="F706" i="26"/>
  <c r="E706" i="26"/>
  <c r="D705" i="26"/>
  <c r="AA704" i="26"/>
  <c r="Z704" i="26"/>
  <c r="Y704" i="26"/>
  <c r="X704" i="26"/>
  <c r="W704" i="26"/>
  <c r="V704" i="26"/>
  <c r="U704" i="26"/>
  <c r="T704" i="26"/>
  <c r="S704" i="26"/>
  <c r="R704" i="26"/>
  <c r="Q704" i="26"/>
  <c r="P704" i="26"/>
  <c r="O704" i="26"/>
  <c r="N704" i="26"/>
  <c r="M704" i="26"/>
  <c r="L704" i="26"/>
  <c r="K704" i="26"/>
  <c r="J704" i="26"/>
  <c r="I704" i="26"/>
  <c r="H704" i="26"/>
  <c r="G704" i="26"/>
  <c r="F704" i="26"/>
  <c r="E704" i="26"/>
  <c r="D704" i="26"/>
  <c r="AA703" i="26"/>
  <c r="Z703" i="26"/>
  <c r="Y703" i="26"/>
  <c r="X703" i="26"/>
  <c r="X698" i="26" s="1"/>
  <c r="W703" i="26"/>
  <c r="V703" i="26"/>
  <c r="U703" i="26"/>
  <c r="T703" i="26"/>
  <c r="T698" i="26" s="1"/>
  <c r="S703" i="26"/>
  <c r="R703" i="26"/>
  <c r="Q703" i="26"/>
  <c r="P703" i="26"/>
  <c r="P698" i="26" s="1"/>
  <c r="O703" i="26"/>
  <c r="N703" i="26"/>
  <c r="M703" i="26"/>
  <c r="L703" i="26"/>
  <c r="L698" i="26" s="1"/>
  <c r="K703" i="26"/>
  <c r="J703" i="26"/>
  <c r="I703" i="26"/>
  <c r="H703" i="26"/>
  <c r="H698" i="26" s="1"/>
  <c r="G703" i="26"/>
  <c r="F703" i="26"/>
  <c r="E703" i="26"/>
  <c r="D703" i="26"/>
  <c r="D702" i="26"/>
  <c r="D701" i="26"/>
  <c r="D700" i="26"/>
  <c r="AA699" i="26"/>
  <c r="Z699" i="26"/>
  <c r="Y699" i="26"/>
  <c r="X699" i="26"/>
  <c r="W699" i="26"/>
  <c r="V699" i="26"/>
  <c r="U699" i="26"/>
  <c r="T699" i="26"/>
  <c r="S699" i="26"/>
  <c r="R699" i="26"/>
  <c r="Q699" i="26"/>
  <c r="P699" i="26"/>
  <c r="O699" i="26"/>
  <c r="N699" i="26"/>
  <c r="M699" i="26"/>
  <c r="L699" i="26"/>
  <c r="K699" i="26"/>
  <c r="J699" i="26"/>
  <c r="I699" i="26"/>
  <c r="H699" i="26"/>
  <c r="G699" i="26"/>
  <c r="F699" i="26"/>
  <c r="E699" i="26"/>
  <c r="J698" i="26"/>
  <c r="D697" i="26"/>
  <c r="D696" i="26"/>
  <c r="AA695" i="26"/>
  <c r="Z695" i="26"/>
  <c r="Y695" i="26"/>
  <c r="X695" i="26"/>
  <c r="W695" i="26"/>
  <c r="V695" i="26"/>
  <c r="U695" i="26"/>
  <c r="T695" i="26"/>
  <c r="S695" i="26"/>
  <c r="R695" i="26"/>
  <c r="Q695" i="26"/>
  <c r="P695" i="26"/>
  <c r="O695" i="26"/>
  <c r="N695" i="26"/>
  <c r="M695" i="26"/>
  <c r="L695" i="26"/>
  <c r="K695" i="26"/>
  <c r="J695" i="26"/>
  <c r="I695" i="26"/>
  <c r="H695" i="26"/>
  <c r="G695" i="26"/>
  <c r="F695" i="26"/>
  <c r="E695" i="26"/>
  <c r="D694" i="26"/>
  <c r="D693" i="26"/>
  <c r="AA692" i="26"/>
  <c r="Z692" i="26"/>
  <c r="Y692" i="26"/>
  <c r="X692" i="26"/>
  <c r="W692" i="26"/>
  <c r="V692" i="26"/>
  <c r="U692" i="26"/>
  <c r="T692" i="26"/>
  <c r="S692" i="26"/>
  <c r="R692" i="26"/>
  <c r="Q692" i="26"/>
  <c r="P692" i="26"/>
  <c r="O692" i="26"/>
  <c r="N692" i="26"/>
  <c r="M692" i="26"/>
  <c r="L692" i="26"/>
  <c r="K692" i="26"/>
  <c r="J692" i="26"/>
  <c r="I692" i="26"/>
  <c r="H692" i="26"/>
  <c r="G692" i="26"/>
  <c r="F692" i="26"/>
  <c r="E692" i="26"/>
  <c r="D692" i="26"/>
  <c r="D691" i="26"/>
  <c r="D690" i="26"/>
  <c r="AA689" i="26"/>
  <c r="Z689" i="26"/>
  <c r="Y689" i="26"/>
  <c r="X689" i="26"/>
  <c r="W689" i="26"/>
  <c r="V689" i="26"/>
  <c r="U689" i="26"/>
  <c r="T689" i="26"/>
  <c r="S689" i="26"/>
  <c r="R689" i="26"/>
  <c r="Q689" i="26"/>
  <c r="P689" i="26"/>
  <c r="O689" i="26"/>
  <c r="N689" i="26"/>
  <c r="M689" i="26"/>
  <c r="L689" i="26"/>
  <c r="K689" i="26"/>
  <c r="J689" i="26"/>
  <c r="I689" i="26"/>
  <c r="H689" i="26"/>
  <c r="G689" i="26"/>
  <c r="F689" i="26"/>
  <c r="E689" i="26"/>
  <c r="D688" i="26"/>
  <c r="D687" i="26"/>
  <c r="AA686" i="26"/>
  <c r="Z686" i="26"/>
  <c r="Y686" i="26"/>
  <c r="X686" i="26"/>
  <c r="W686" i="26"/>
  <c r="V686" i="26"/>
  <c r="U686" i="26"/>
  <c r="T686" i="26"/>
  <c r="S686" i="26"/>
  <c r="R686" i="26"/>
  <c r="Q686" i="26"/>
  <c r="P686" i="26"/>
  <c r="O686" i="26"/>
  <c r="N686" i="26"/>
  <c r="M686" i="26"/>
  <c r="L686" i="26"/>
  <c r="K686" i="26"/>
  <c r="J686" i="26"/>
  <c r="I686" i="26"/>
  <c r="H686" i="26"/>
  <c r="G686" i="26"/>
  <c r="F686" i="26"/>
  <c r="E686" i="26"/>
  <c r="D686" i="26"/>
  <c r="X685" i="26"/>
  <c r="D684" i="26"/>
  <c r="D683" i="26"/>
  <c r="D682" i="26"/>
  <c r="AA681" i="26"/>
  <c r="Z681" i="26"/>
  <c r="Y681" i="26"/>
  <c r="X681" i="26"/>
  <c r="W681" i="26"/>
  <c r="V681" i="26"/>
  <c r="U681" i="26"/>
  <c r="T681" i="26"/>
  <c r="S681" i="26"/>
  <c r="R681" i="26"/>
  <c r="Q681" i="26"/>
  <c r="P681" i="26"/>
  <c r="O681" i="26"/>
  <c r="N681" i="26"/>
  <c r="M681" i="26"/>
  <c r="L681" i="26"/>
  <c r="K681" i="26"/>
  <c r="J681" i="26"/>
  <c r="I681" i="26"/>
  <c r="H681" i="26"/>
  <c r="G681" i="26"/>
  <c r="F681" i="26"/>
  <c r="E681" i="26"/>
  <c r="D680" i="26"/>
  <c r="D679" i="26"/>
  <c r="D678" i="26"/>
  <c r="D677" i="26"/>
  <c r="D676" i="26"/>
  <c r="D675" i="26"/>
  <c r="D674" i="26"/>
  <c r="AA673" i="26"/>
  <c r="Z673" i="26"/>
  <c r="Y673" i="26"/>
  <c r="X673" i="26"/>
  <c r="W673" i="26"/>
  <c r="V673" i="26"/>
  <c r="U673" i="26"/>
  <c r="T673" i="26"/>
  <c r="S673" i="26"/>
  <c r="R673" i="26"/>
  <c r="Q673" i="26"/>
  <c r="P673" i="26"/>
  <c r="O673" i="26"/>
  <c r="N673" i="26"/>
  <c r="M673" i="26"/>
  <c r="L673" i="26"/>
  <c r="K673" i="26"/>
  <c r="J673" i="26"/>
  <c r="I673" i="26"/>
  <c r="H673" i="26"/>
  <c r="G673" i="26"/>
  <c r="F673" i="26"/>
  <c r="E673" i="26"/>
  <c r="D672" i="26"/>
  <c r="D671" i="26"/>
  <c r="D670" i="26"/>
  <c r="D669" i="26"/>
  <c r="AA668" i="26"/>
  <c r="Z668" i="26"/>
  <c r="Y668" i="26"/>
  <c r="X668" i="26"/>
  <c r="W668" i="26"/>
  <c r="V668" i="26"/>
  <c r="U668" i="26"/>
  <c r="T668" i="26"/>
  <c r="S668" i="26"/>
  <c r="R668" i="26"/>
  <c r="Q668" i="26"/>
  <c r="P668" i="26"/>
  <c r="O668" i="26"/>
  <c r="N668" i="26"/>
  <c r="M668" i="26"/>
  <c r="L668" i="26"/>
  <c r="K668" i="26"/>
  <c r="J668" i="26"/>
  <c r="I668" i="26"/>
  <c r="H668" i="26"/>
  <c r="G668" i="26"/>
  <c r="F668" i="26"/>
  <c r="E668" i="26"/>
  <c r="D667" i="26"/>
  <c r="D666" i="26"/>
  <c r="D665" i="26"/>
  <c r="D664" i="26"/>
  <c r="D663" i="26"/>
  <c r="D662" i="26"/>
  <c r="AA661" i="26"/>
  <c r="Z661" i="26"/>
  <c r="Y661" i="26"/>
  <c r="X661" i="26"/>
  <c r="W661" i="26"/>
  <c r="V661" i="26"/>
  <c r="U661" i="26"/>
  <c r="T661" i="26"/>
  <c r="S661" i="26"/>
  <c r="R661" i="26"/>
  <c r="Q661" i="26"/>
  <c r="P661" i="26"/>
  <c r="O661" i="26"/>
  <c r="N661" i="26"/>
  <c r="M661" i="26"/>
  <c r="L661" i="26"/>
  <c r="K661" i="26"/>
  <c r="J661" i="26"/>
  <c r="I661" i="26"/>
  <c r="H661" i="26"/>
  <c r="G661" i="26"/>
  <c r="F661" i="26"/>
  <c r="E661" i="26"/>
  <c r="D660" i="26"/>
  <c r="AA659" i="26"/>
  <c r="Z659" i="26"/>
  <c r="Y659" i="26"/>
  <c r="X659" i="26"/>
  <c r="W659" i="26"/>
  <c r="V659" i="26"/>
  <c r="U659" i="26"/>
  <c r="T659" i="26"/>
  <c r="S659" i="26"/>
  <c r="R659" i="26"/>
  <c r="Q659" i="26"/>
  <c r="P659" i="26"/>
  <c r="O659" i="26"/>
  <c r="N659" i="26"/>
  <c r="M659" i="26"/>
  <c r="L659" i="26"/>
  <c r="K659" i="26"/>
  <c r="J659" i="26"/>
  <c r="I659" i="26"/>
  <c r="H659" i="26"/>
  <c r="G659" i="26"/>
  <c r="F659" i="26"/>
  <c r="E659" i="26"/>
  <c r="D659" i="26"/>
  <c r="D658" i="26"/>
  <c r="D657" i="26"/>
  <c r="D656" i="26"/>
  <c r="AA655" i="26"/>
  <c r="Z655" i="26"/>
  <c r="Y655" i="26"/>
  <c r="X655" i="26"/>
  <c r="W655" i="26"/>
  <c r="V655" i="26"/>
  <c r="U655" i="26"/>
  <c r="T655" i="26"/>
  <c r="S655" i="26"/>
  <c r="R655" i="26"/>
  <c r="Q655" i="26"/>
  <c r="P655" i="26"/>
  <c r="O655" i="26"/>
  <c r="N655" i="26"/>
  <c r="M655" i="26"/>
  <c r="L655" i="26"/>
  <c r="K655" i="26"/>
  <c r="J655" i="26"/>
  <c r="I655" i="26"/>
  <c r="H655" i="26"/>
  <c r="G655" i="26"/>
  <c r="F655" i="26"/>
  <c r="E655" i="26"/>
  <c r="D655" i="26"/>
  <c r="D654" i="26"/>
  <c r="D653" i="26"/>
  <c r="D652" i="26"/>
  <c r="AA651" i="26"/>
  <c r="AA650" i="26" s="1"/>
  <c r="Z651" i="26"/>
  <c r="Z650" i="26" s="1"/>
  <c r="Y651" i="26"/>
  <c r="Y650" i="26" s="1"/>
  <c r="X651" i="26"/>
  <c r="W651" i="26"/>
  <c r="V651" i="26"/>
  <c r="V650" i="26" s="1"/>
  <c r="U651" i="26"/>
  <c r="U650" i="26" s="1"/>
  <c r="T651" i="26"/>
  <c r="S651" i="26"/>
  <c r="S650" i="26" s="1"/>
  <c r="R651" i="26"/>
  <c r="R650" i="26" s="1"/>
  <c r="Q651" i="26"/>
  <c r="Q650" i="26" s="1"/>
  <c r="P651" i="26"/>
  <c r="P650" i="26" s="1"/>
  <c r="O651" i="26"/>
  <c r="O650" i="26" s="1"/>
  <c r="N651" i="26"/>
  <c r="N650" i="26" s="1"/>
  <c r="M651" i="26"/>
  <c r="M650" i="26" s="1"/>
  <c r="L651" i="26"/>
  <c r="K651" i="26"/>
  <c r="K650" i="26" s="1"/>
  <c r="J651" i="26"/>
  <c r="J650" i="26" s="1"/>
  <c r="I651" i="26"/>
  <c r="I650" i="26" s="1"/>
  <c r="H651" i="26"/>
  <c r="G651" i="26"/>
  <c r="G650" i="26" s="1"/>
  <c r="F651" i="26"/>
  <c r="F650" i="26" s="1"/>
  <c r="E651" i="26"/>
  <c r="E650" i="26" s="1"/>
  <c r="X650" i="26"/>
  <c r="W650" i="26"/>
  <c r="T650" i="26"/>
  <c r="L650" i="26"/>
  <c r="H650" i="26"/>
  <c r="D649" i="26"/>
  <c r="D648" i="26"/>
  <c r="D647" i="26"/>
  <c r="D646" i="26"/>
  <c r="AA645" i="26"/>
  <c r="Z645" i="26"/>
  <c r="Y645" i="26"/>
  <c r="X645" i="26"/>
  <c r="W645" i="26"/>
  <c r="V645" i="26"/>
  <c r="U645" i="26"/>
  <c r="T645" i="26"/>
  <c r="S645" i="26"/>
  <c r="R645" i="26"/>
  <c r="Q645" i="26"/>
  <c r="P645" i="26"/>
  <c r="O645" i="26"/>
  <c r="N645" i="26"/>
  <c r="M645" i="26"/>
  <c r="L645" i="26"/>
  <c r="K645" i="26"/>
  <c r="J645" i="26"/>
  <c r="I645" i="26"/>
  <c r="H645" i="26"/>
  <c r="G645" i="26"/>
  <c r="F645" i="26"/>
  <c r="E645" i="26"/>
  <c r="D641" i="26"/>
  <c r="AA640" i="26"/>
  <c r="Z640" i="26"/>
  <c r="Y640" i="26"/>
  <c r="X640" i="26"/>
  <c r="W640" i="26"/>
  <c r="V640" i="26"/>
  <c r="U640" i="26"/>
  <c r="T640" i="26"/>
  <c r="S640" i="26"/>
  <c r="R640" i="26"/>
  <c r="Q640" i="26"/>
  <c r="P640" i="26"/>
  <c r="O640" i="26"/>
  <c r="N640" i="26"/>
  <c r="M640" i="26"/>
  <c r="L640" i="26"/>
  <c r="K640" i="26"/>
  <c r="J640" i="26"/>
  <c r="I640" i="26"/>
  <c r="H640" i="26"/>
  <c r="G640" i="26"/>
  <c r="F640" i="26"/>
  <c r="E640" i="26"/>
  <c r="D640" i="26"/>
  <c r="AA639" i="26"/>
  <c r="AA629" i="26" s="1"/>
  <c r="Z639" i="26"/>
  <c r="Y639" i="26"/>
  <c r="X639" i="26"/>
  <c r="W639" i="26"/>
  <c r="V639" i="26"/>
  <c r="U639" i="26"/>
  <c r="T639" i="26"/>
  <c r="S639" i="26"/>
  <c r="R639" i="26"/>
  <c r="Q639" i="26"/>
  <c r="P639" i="26"/>
  <c r="O639" i="26"/>
  <c r="O629" i="26" s="1"/>
  <c r="N639" i="26"/>
  <c r="M639" i="26"/>
  <c r="L639" i="26"/>
  <c r="K639" i="26"/>
  <c r="K629" i="26" s="1"/>
  <c r="J639" i="26"/>
  <c r="I639" i="26"/>
  <c r="H639" i="26"/>
  <c r="G639" i="26"/>
  <c r="G629" i="26" s="1"/>
  <c r="F639" i="26"/>
  <c r="E639" i="26"/>
  <c r="D639" i="26"/>
  <c r="D638" i="26"/>
  <c r="AA637" i="26"/>
  <c r="Z637" i="26"/>
  <c r="Y637" i="26"/>
  <c r="X637" i="26"/>
  <c r="W637" i="26"/>
  <c r="V637" i="26"/>
  <c r="U637" i="26"/>
  <c r="T637" i="26"/>
  <c r="S637" i="26"/>
  <c r="R637" i="26"/>
  <c r="Q637" i="26"/>
  <c r="P637" i="26"/>
  <c r="O637" i="26"/>
  <c r="N637" i="26"/>
  <c r="M637" i="26"/>
  <c r="L637" i="26"/>
  <c r="K637" i="26"/>
  <c r="J637" i="26"/>
  <c r="I637" i="26"/>
  <c r="H637" i="26"/>
  <c r="G637" i="26"/>
  <c r="F637" i="26"/>
  <c r="E637" i="26"/>
  <c r="D637" i="26"/>
  <c r="AA636" i="26"/>
  <c r="Z636" i="26"/>
  <c r="Y636" i="26"/>
  <c r="X636" i="26"/>
  <c r="W636" i="26"/>
  <c r="V636" i="26"/>
  <c r="U636" i="26"/>
  <c r="T636" i="26"/>
  <c r="S636" i="26"/>
  <c r="R636" i="26"/>
  <c r="Q636" i="26"/>
  <c r="P636" i="26"/>
  <c r="O636" i="26"/>
  <c r="N636" i="26"/>
  <c r="M636" i="26"/>
  <c r="L636" i="26"/>
  <c r="K636" i="26"/>
  <c r="J636" i="26"/>
  <c r="I636" i="26"/>
  <c r="H636" i="26"/>
  <c r="G636" i="26"/>
  <c r="F636" i="26"/>
  <c r="E636" i="26"/>
  <c r="D636" i="26"/>
  <c r="D635" i="26"/>
  <c r="AA634" i="26"/>
  <c r="Z634" i="26"/>
  <c r="Y634" i="26"/>
  <c r="X634" i="26"/>
  <c r="W634" i="26"/>
  <c r="V634" i="26"/>
  <c r="U634" i="26"/>
  <c r="T634" i="26"/>
  <c r="S634" i="26"/>
  <c r="R634" i="26"/>
  <c r="Q634" i="26"/>
  <c r="P634" i="26"/>
  <c r="O634" i="26"/>
  <c r="N634" i="26"/>
  <c r="M634" i="26"/>
  <c r="L634" i="26"/>
  <c r="K634" i="26"/>
  <c r="J634" i="26"/>
  <c r="I634" i="26"/>
  <c r="H634" i="26"/>
  <c r="G634" i="26"/>
  <c r="F634" i="26"/>
  <c r="E634" i="26"/>
  <c r="D634" i="26"/>
  <c r="AA633" i="26"/>
  <c r="Z633" i="26"/>
  <c r="Y633" i="26"/>
  <c r="Y629" i="26" s="1"/>
  <c r="X633" i="26"/>
  <c r="W633" i="26"/>
  <c r="V633" i="26"/>
  <c r="U633" i="26"/>
  <c r="U629" i="26" s="1"/>
  <c r="T633" i="26"/>
  <c r="S633" i="26"/>
  <c r="R633" i="26"/>
  <c r="Q633" i="26"/>
  <c r="Q629" i="26" s="1"/>
  <c r="P633" i="26"/>
  <c r="O633" i="26"/>
  <c r="N633" i="26"/>
  <c r="M633" i="26"/>
  <c r="M629" i="26" s="1"/>
  <c r="L633" i="26"/>
  <c r="K633" i="26"/>
  <c r="J633" i="26"/>
  <c r="I633" i="26"/>
  <c r="I629" i="26" s="1"/>
  <c r="H633" i="26"/>
  <c r="G633" i="26"/>
  <c r="F633" i="26"/>
  <c r="E633" i="26"/>
  <c r="E629" i="26" s="1"/>
  <c r="D633" i="26"/>
  <c r="D632" i="26"/>
  <c r="AA631" i="26"/>
  <c r="Z631" i="26"/>
  <c r="Y631" i="26"/>
  <c r="X631" i="26"/>
  <c r="W631" i="26"/>
  <c r="V631" i="26"/>
  <c r="U631" i="26"/>
  <c r="T631" i="26"/>
  <c r="S631" i="26"/>
  <c r="R631" i="26"/>
  <c r="Q631" i="26"/>
  <c r="P631" i="26"/>
  <c r="O631" i="26"/>
  <c r="N631" i="26"/>
  <c r="M631" i="26"/>
  <c r="L631" i="26"/>
  <c r="K631" i="26"/>
  <c r="J631" i="26"/>
  <c r="I631" i="26"/>
  <c r="H631" i="26"/>
  <c r="G631" i="26"/>
  <c r="F631" i="26"/>
  <c r="E631" i="26"/>
  <c r="D631" i="26"/>
  <c r="AA630" i="26"/>
  <c r="Z630" i="26"/>
  <c r="Z629" i="26" s="1"/>
  <c r="Y630" i="26"/>
  <c r="X630" i="26"/>
  <c r="W630" i="26"/>
  <c r="V630" i="26"/>
  <c r="V629" i="26" s="1"/>
  <c r="U630" i="26"/>
  <c r="T630" i="26"/>
  <c r="S630" i="26"/>
  <c r="R630" i="26"/>
  <c r="R629" i="26" s="1"/>
  <c r="Q630" i="26"/>
  <c r="P630" i="26"/>
  <c r="O630" i="26"/>
  <c r="N630" i="26"/>
  <c r="N629" i="26" s="1"/>
  <c r="M630" i="26"/>
  <c r="L630" i="26"/>
  <c r="K630" i="26"/>
  <c r="J630" i="26"/>
  <c r="J629" i="26" s="1"/>
  <c r="I630" i="26"/>
  <c r="H630" i="26"/>
  <c r="G630" i="26"/>
  <c r="F630" i="26"/>
  <c r="F629" i="26" s="1"/>
  <c r="E630" i="26"/>
  <c r="D630" i="26"/>
  <c r="D628" i="26"/>
  <c r="AA627" i="26"/>
  <c r="Z627" i="26"/>
  <c r="Y627" i="26"/>
  <c r="X627" i="26"/>
  <c r="W627" i="26"/>
  <c r="V627" i="26"/>
  <c r="U627" i="26"/>
  <c r="T627" i="26"/>
  <c r="S627" i="26"/>
  <c r="R627" i="26"/>
  <c r="Q627" i="26"/>
  <c r="P627" i="26"/>
  <c r="O627" i="26"/>
  <c r="N627" i="26"/>
  <c r="M627" i="26"/>
  <c r="L627" i="26"/>
  <c r="K627" i="26"/>
  <c r="J627" i="26"/>
  <c r="I627" i="26"/>
  <c r="H627" i="26"/>
  <c r="G627" i="26"/>
  <c r="F627" i="26"/>
  <c r="E627" i="26"/>
  <c r="D627" i="26"/>
  <c r="AA626" i="26"/>
  <c r="Z626" i="26"/>
  <c r="Y626" i="26"/>
  <c r="X626" i="26"/>
  <c r="W626" i="26"/>
  <c r="V626" i="26"/>
  <c r="U626" i="26"/>
  <c r="T626" i="26"/>
  <c r="S626" i="26"/>
  <c r="R626" i="26"/>
  <c r="Q626" i="26"/>
  <c r="P626" i="26"/>
  <c r="O626" i="26"/>
  <c r="N626" i="26"/>
  <c r="M626" i="26"/>
  <c r="L626" i="26"/>
  <c r="K626" i="26"/>
  <c r="J626" i="26"/>
  <c r="I626" i="26"/>
  <c r="H626" i="26"/>
  <c r="G626" i="26"/>
  <c r="F626" i="26"/>
  <c r="E626" i="26"/>
  <c r="D626" i="26"/>
  <c r="AA625" i="26"/>
  <c r="Z625" i="26"/>
  <c r="Y625" i="26"/>
  <c r="X625" i="26"/>
  <c r="W625" i="26"/>
  <c r="V625" i="26"/>
  <c r="U625" i="26"/>
  <c r="T625" i="26"/>
  <c r="S625" i="26"/>
  <c r="R625" i="26"/>
  <c r="Q625" i="26"/>
  <c r="P625" i="26"/>
  <c r="O625" i="26"/>
  <c r="N625" i="26"/>
  <c r="M625" i="26"/>
  <c r="L625" i="26"/>
  <c r="K625" i="26"/>
  <c r="J625" i="26"/>
  <c r="I625" i="26"/>
  <c r="H625" i="26"/>
  <c r="G625" i="26"/>
  <c r="F625" i="26"/>
  <c r="E625" i="26"/>
  <c r="D625" i="26"/>
  <c r="D624" i="26"/>
  <c r="D623" i="26"/>
  <c r="D622" i="26"/>
  <c r="D621" i="26"/>
  <c r="D620" i="26"/>
  <c r="D619" i="26"/>
  <c r="D618" i="26"/>
  <c r="AA617" i="26"/>
  <c r="Z617" i="26"/>
  <c r="Y617" i="26"/>
  <c r="Y615" i="26" s="1"/>
  <c r="Y614" i="26" s="1"/>
  <c r="X617" i="26"/>
  <c r="X615" i="26" s="1"/>
  <c r="X614" i="26" s="1"/>
  <c r="W617" i="26"/>
  <c r="W615" i="26" s="1"/>
  <c r="W614" i="26" s="1"/>
  <c r="V617" i="26"/>
  <c r="V615" i="26" s="1"/>
  <c r="V614" i="26" s="1"/>
  <c r="U617" i="26"/>
  <c r="U615" i="26" s="1"/>
  <c r="U614" i="26" s="1"/>
  <c r="T617" i="26"/>
  <c r="T615" i="26" s="1"/>
  <c r="T614" i="26" s="1"/>
  <c r="S617" i="26"/>
  <c r="S615" i="26" s="1"/>
  <c r="S614" i="26" s="1"/>
  <c r="R617" i="26"/>
  <c r="R615" i="26" s="1"/>
  <c r="Q617" i="26"/>
  <c r="Q615" i="26" s="1"/>
  <c r="Q614" i="26" s="1"/>
  <c r="P617" i="26"/>
  <c r="P615" i="26" s="1"/>
  <c r="P614" i="26" s="1"/>
  <c r="O617" i="26"/>
  <c r="N617" i="26"/>
  <c r="N615" i="26" s="1"/>
  <c r="N614" i="26" s="1"/>
  <c r="M617" i="26"/>
  <c r="M615" i="26" s="1"/>
  <c r="M614" i="26" s="1"/>
  <c r="L617" i="26"/>
  <c r="L615" i="26" s="1"/>
  <c r="L614" i="26" s="1"/>
  <c r="K617" i="26"/>
  <c r="K615" i="26" s="1"/>
  <c r="K614" i="26" s="1"/>
  <c r="J617" i="26"/>
  <c r="J615" i="26" s="1"/>
  <c r="J614" i="26" s="1"/>
  <c r="I617" i="26"/>
  <c r="I615" i="26" s="1"/>
  <c r="I614" i="26" s="1"/>
  <c r="H617" i="26"/>
  <c r="H615" i="26" s="1"/>
  <c r="H614" i="26" s="1"/>
  <c r="G617" i="26"/>
  <c r="G615" i="26" s="1"/>
  <c r="G614" i="26" s="1"/>
  <c r="F617" i="26"/>
  <c r="F615" i="26" s="1"/>
  <c r="F614" i="26" s="1"/>
  <c r="E617" i="26"/>
  <c r="E615" i="26" s="1"/>
  <c r="E614" i="26" s="1"/>
  <c r="D616" i="26"/>
  <c r="AA615" i="26"/>
  <c r="AA614" i="26" s="1"/>
  <c r="Z615" i="26"/>
  <c r="Z614" i="26" s="1"/>
  <c r="O615" i="26"/>
  <c r="O614" i="26" s="1"/>
  <c r="R614" i="26"/>
  <c r="D613" i="26"/>
  <c r="AA612" i="26"/>
  <c r="Z612" i="26"/>
  <c r="Y612" i="26"/>
  <c r="X612" i="26"/>
  <c r="W612" i="26"/>
  <c r="V612" i="26"/>
  <c r="U612" i="26"/>
  <c r="T612" i="26"/>
  <c r="S612" i="26"/>
  <c r="R612" i="26"/>
  <c r="Q612" i="26"/>
  <c r="P612" i="26"/>
  <c r="O612" i="26"/>
  <c r="N612" i="26"/>
  <c r="M612" i="26"/>
  <c r="L612" i="26"/>
  <c r="K612" i="26"/>
  <c r="J612" i="26"/>
  <c r="I612" i="26"/>
  <c r="H612" i="26"/>
  <c r="G612" i="26"/>
  <c r="F612" i="26"/>
  <c r="E612" i="26"/>
  <c r="D612" i="26"/>
  <c r="D611" i="26"/>
  <c r="D610" i="26"/>
  <c r="D609" i="26"/>
  <c r="D608" i="26"/>
  <c r="D607" i="26"/>
  <c r="D606" i="26"/>
  <c r="D605" i="26"/>
  <c r="AA604" i="26"/>
  <c r="Z604" i="26"/>
  <c r="Y604" i="26"/>
  <c r="X604" i="26"/>
  <c r="W604" i="26"/>
  <c r="V604" i="26"/>
  <c r="U604" i="26"/>
  <c r="T604" i="26"/>
  <c r="S604" i="26"/>
  <c r="R604" i="26"/>
  <c r="Q604" i="26"/>
  <c r="P604" i="26"/>
  <c r="O604" i="26"/>
  <c r="N604" i="26"/>
  <c r="M604" i="26"/>
  <c r="L604" i="26"/>
  <c r="K604" i="26"/>
  <c r="J604" i="26"/>
  <c r="I604" i="26"/>
  <c r="H604" i="26"/>
  <c r="G604" i="26"/>
  <c r="F604" i="26"/>
  <c r="E604" i="26"/>
  <c r="D603" i="26"/>
  <c r="AA602" i="26"/>
  <c r="Z602" i="26"/>
  <c r="Y602" i="26"/>
  <c r="Y599" i="26" s="1"/>
  <c r="X602" i="26"/>
  <c r="W602" i="26"/>
  <c r="V602" i="26"/>
  <c r="U602" i="26"/>
  <c r="T602" i="26"/>
  <c r="S602" i="26"/>
  <c r="R602" i="26"/>
  <c r="Q602" i="26"/>
  <c r="P602" i="26"/>
  <c r="O602" i="26"/>
  <c r="N602" i="26"/>
  <c r="M602" i="26"/>
  <c r="L602" i="26"/>
  <c r="K602" i="26"/>
  <c r="J602" i="26"/>
  <c r="I602" i="26"/>
  <c r="H602" i="26"/>
  <c r="G602" i="26"/>
  <c r="F602" i="26"/>
  <c r="E602" i="26"/>
  <c r="D602" i="26"/>
  <c r="D601" i="26"/>
  <c r="AA600" i="26"/>
  <c r="Z600" i="26"/>
  <c r="Y600" i="26"/>
  <c r="X600" i="26"/>
  <c r="X599" i="26" s="1"/>
  <c r="W600" i="26"/>
  <c r="V600" i="26"/>
  <c r="U600" i="26"/>
  <c r="T600" i="26"/>
  <c r="T599" i="26" s="1"/>
  <c r="S600" i="26"/>
  <c r="R600" i="26"/>
  <c r="Q600" i="26"/>
  <c r="P600" i="26"/>
  <c r="P599" i="26" s="1"/>
  <c r="O600" i="26"/>
  <c r="N600" i="26"/>
  <c r="N599" i="26" s="1"/>
  <c r="M600" i="26"/>
  <c r="L600" i="26"/>
  <c r="L599" i="26" s="1"/>
  <c r="K600" i="26"/>
  <c r="J600" i="26"/>
  <c r="I600" i="26"/>
  <c r="H600" i="26"/>
  <c r="H599" i="26" s="1"/>
  <c r="G600" i="26"/>
  <c r="F600" i="26"/>
  <c r="E600" i="26"/>
  <c r="D600" i="26"/>
  <c r="U599" i="26"/>
  <c r="D598" i="26"/>
  <c r="AA597" i="26"/>
  <c r="Z597" i="26"/>
  <c r="Y597" i="26"/>
  <c r="X597" i="26"/>
  <c r="W597" i="26"/>
  <c r="V597" i="26"/>
  <c r="U597" i="26"/>
  <c r="T597" i="26"/>
  <c r="S597" i="26"/>
  <c r="R597" i="26"/>
  <c r="Q597" i="26"/>
  <c r="P597" i="26"/>
  <c r="O597" i="26"/>
  <c r="N597" i="26"/>
  <c r="M597" i="26"/>
  <c r="L597" i="26"/>
  <c r="K597" i="26"/>
  <c r="J597" i="26"/>
  <c r="I597" i="26"/>
  <c r="H597" i="26"/>
  <c r="G597" i="26"/>
  <c r="F597" i="26"/>
  <c r="E597" i="26"/>
  <c r="D597" i="26"/>
  <c r="D596" i="26"/>
  <c r="D595" i="26"/>
  <c r="AA594" i="26"/>
  <c r="Z594" i="26"/>
  <c r="Y594" i="26"/>
  <c r="X594" i="26"/>
  <c r="W594" i="26"/>
  <c r="W593" i="26" s="1"/>
  <c r="V594" i="26"/>
  <c r="U594" i="26"/>
  <c r="T594" i="26"/>
  <c r="S594" i="26"/>
  <c r="R594" i="26"/>
  <c r="Q594" i="26"/>
  <c r="P594" i="26"/>
  <c r="P593" i="26" s="1"/>
  <c r="O594" i="26"/>
  <c r="O593" i="26" s="1"/>
  <c r="N594" i="26"/>
  <c r="M594" i="26"/>
  <c r="L594" i="26"/>
  <c r="K594" i="26"/>
  <c r="J594" i="26"/>
  <c r="I594" i="26"/>
  <c r="H594" i="26"/>
  <c r="H593" i="26" s="1"/>
  <c r="G594" i="26"/>
  <c r="F594" i="26"/>
  <c r="E594" i="26"/>
  <c r="V593" i="26"/>
  <c r="D592" i="26"/>
  <c r="AA591" i="26"/>
  <c r="Z591" i="26"/>
  <c r="Y591" i="26"/>
  <c r="X591" i="26"/>
  <c r="W591" i="26"/>
  <c r="V591" i="26"/>
  <c r="U591" i="26"/>
  <c r="T591" i="26"/>
  <c r="S591" i="26"/>
  <c r="R591" i="26"/>
  <c r="Q591" i="26"/>
  <c r="P591" i="26"/>
  <c r="O591" i="26"/>
  <c r="N591" i="26"/>
  <c r="M591" i="26"/>
  <c r="L591" i="26"/>
  <c r="K591" i="26"/>
  <c r="J591" i="26"/>
  <c r="I591" i="26"/>
  <c r="H591" i="26"/>
  <c r="G591" i="26"/>
  <c r="F591" i="26"/>
  <c r="E591" i="26"/>
  <c r="D591" i="26"/>
  <c r="D590" i="26"/>
  <c r="D588" i="26" s="1"/>
  <c r="D589" i="26"/>
  <c r="AA588" i="26"/>
  <c r="Z588" i="26"/>
  <c r="Y588" i="26"/>
  <c r="X588" i="26"/>
  <c r="W588" i="26"/>
  <c r="V588" i="26"/>
  <c r="U588" i="26"/>
  <c r="T588" i="26"/>
  <c r="S588" i="26"/>
  <c r="R588" i="26"/>
  <c r="R581" i="26" s="1"/>
  <c r="Q588" i="26"/>
  <c r="P588" i="26"/>
  <c r="O588" i="26"/>
  <c r="N588" i="26"/>
  <c r="M588" i="26"/>
  <c r="L588" i="26"/>
  <c r="K588" i="26"/>
  <c r="J588" i="26"/>
  <c r="J581" i="26" s="1"/>
  <c r="I588" i="26"/>
  <c r="H588" i="26"/>
  <c r="G588" i="26"/>
  <c r="F588" i="26"/>
  <c r="E588" i="26"/>
  <c r="D587" i="26"/>
  <c r="D586" i="26"/>
  <c r="D585" i="26"/>
  <c r="AA584" i="26"/>
  <c r="Z584" i="26"/>
  <c r="Y584" i="26"/>
  <c r="X584" i="26"/>
  <c r="W584" i="26"/>
  <c r="V584" i="26"/>
  <c r="U584" i="26"/>
  <c r="T584" i="26"/>
  <c r="S584" i="26"/>
  <c r="R584" i="26"/>
  <c r="Q584" i="26"/>
  <c r="P584" i="26"/>
  <c r="O584" i="26"/>
  <c r="N584" i="26"/>
  <c r="M584" i="26"/>
  <c r="L584" i="26"/>
  <c r="K584" i="26"/>
  <c r="J584" i="26"/>
  <c r="I584" i="26"/>
  <c r="H584" i="26"/>
  <c r="G584" i="26"/>
  <c r="F584" i="26"/>
  <c r="E584" i="26"/>
  <c r="D583" i="26"/>
  <c r="AA582" i="26"/>
  <c r="Z582" i="26"/>
  <c r="Y582" i="26"/>
  <c r="X582" i="26"/>
  <c r="W582" i="26"/>
  <c r="V582" i="26"/>
  <c r="U582" i="26"/>
  <c r="T582" i="26"/>
  <c r="S582" i="26"/>
  <c r="R582" i="26"/>
  <c r="Q582" i="26"/>
  <c r="P582" i="26"/>
  <c r="O582" i="26"/>
  <c r="N582" i="26"/>
  <c r="M582" i="26"/>
  <c r="L582" i="26"/>
  <c r="K582" i="26"/>
  <c r="J582" i="26"/>
  <c r="I582" i="26"/>
  <c r="H582" i="26"/>
  <c r="G582" i="26"/>
  <c r="G581" i="26" s="1"/>
  <c r="F582" i="26"/>
  <c r="E582" i="26"/>
  <c r="D582" i="26"/>
  <c r="Z581" i="26"/>
  <c r="D580" i="26"/>
  <c r="D579" i="26"/>
  <c r="D578" i="26"/>
  <c r="AA577" i="26"/>
  <c r="Z577" i="26"/>
  <c r="Y577" i="26"/>
  <c r="X577" i="26"/>
  <c r="W577" i="26"/>
  <c r="V577" i="26"/>
  <c r="V556" i="26" s="1"/>
  <c r="U577" i="26"/>
  <c r="T577" i="26"/>
  <c r="S577" i="26"/>
  <c r="R577" i="26"/>
  <c r="Q577" i="26"/>
  <c r="P577" i="26"/>
  <c r="O577" i="26"/>
  <c r="N577" i="26"/>
  <c r="N556" i="26" s="1"/>
  <c r="M577" i="26"/>
  <c r="L577" i="26"/>
  <c r="K577" i="26"/>
  <c r="J577" i="26"/>
  <c r="I577" i="26"/>
  <c r="H577" i="26"/>
  <c r="G577" i="26"/>
  <c r="F577" i="26"/>
  <c r="F556" i="26" s="1"/>
  <c r="E577" i="26"/>
  <c r="D576" i="26"/>
  <c r="D575" i="26"/>
  <c r="D574" i="26"/>
  <c r="AA573" i="26"/>
  <c r="Z573" i="26"/>
  <c r="Y573" i="26"/>
  <c r="X573" i="26"/>
  <c r="W573" i="26"/>
  <c r="V573" i="26"/>
  <c r="U573" i="26"/>
  <c r="T573" i="26"/>
  <c r="S573" i="26"/>
  <c r="R573" i="26"/>
  <c r="Q573" i="26"/>
  <c r="P573" i="26"/>
  <c r="O573" i="26"/>
  <c r="O556" i="26" s="1"/>
  <c r="N573" i="26"/>
  <c r="M573" i="26"/>
  <c r="L573" i="26"/>
  <c r="K573" i="26"/>
  <c r="K556" i="26" s="1"/>
  <c r="J573" i="26"/>
  <c r="I573" i="26"/>
  <c r="H573" i="26"/>
  <c r="G573" i="26"/>
  <c r="F573" i="26"/>
  <c r="E573" i="26"/>
  <c r="D573" i="26"/>
  <c r="D572" i="26"/>
  <c r="D571" i="26"/>
  <c r="D570" i="26"/>
  <c r="D569" i="26"/>
  <c r="D568" i="26"/>
  <c r="AA567" i="26"/>
  <c r="Z567" i="26"/>
  <c r="Y567" i="26"/>
  <c r="X567" i="26"/>
  <c r="W567" i="26"/>
  <c r="V567" i="26"/>
  <c r="U567" i="26"/>
  <c r="T567" i="26"/>
  <c r="S567" i="26"/>
  <c r="R567" i="26"/>
  <c r="Q567" i="26"/>
  <c r="P567" i="26"/>
  <c r="O567" i="26"/>
  <c r="N567" i="26"/>
  <c r="M567" i="26"/>
  <c r="L567" i="26"/>
  <c r="K567" i="26"/>
  <c r="J567" i="26"/>
  <c r="I567" i="26"/>
  <c r="H567" i="26"/>
  <c r="G567" i="26"/>
  <c r="F567" i="26"/>
  <c r="E567" i="26"/>
  <c r="D566" i="26"/>
  <c r="D565" i="26"/>
  <c r="D564" i="26"/>
  <c r="D563" i="26"/>
  <c r="D562" i="26"/>
  <c r="D561" i="26"/>
  <c r="D560" i="26"/>
  <c r="D559" i="26"/>
  <c r="D558" i="26"/>
  <c r="AA557" i="26"/>
  <c r="Z557" i="26"/>
  <c r="Y557" i="26"/>
  <c r="X557" i="26"/>
  <c r="W557" i="26"/>
  <c r="V557" i="26"/>
  <c r="U557" i="26"/>
  <c r="T557" i="26"/>
  <c r="S557" i="26"/>
  <c r="R557" i="26"/>
  <c r="Q557" i="26"/>
  <c r="P557" i="26"/>
  <c r="O557" i="26"/>
  <c r="N557" i="26"/>
  <c r="M557" i="26"/>
  <c r="L557" i="26"/>
  <c r="K557" i="26"/>
  <c r="J557" i="26"/>
  <c r="I557" i="26"/>
  <c r="H557" i="26"/>
  <c r="G557" i="26"/>
  <c r="F557" i="26"/>
  <c r="E557" i="26"/>
  <c r="AA556" i="26"/>
  <c r="D555" i="26"/>
  <c r="AA554" i="26"/>
  <c r="Z554" i="26"/>
  <c r="Y554" i="26"/>
  <c r="X554" i="26"/>
  <c r="W554" i="26"/>
  <c r="V554" i="26"/>
  <c r="U554" i="26"/>
  <c r="T554" i="26"/>
  <c r="S554" i="26"/>
  <c r="R554" i="26"/>
  <c r="Q554" i="26"/>
  <c r="P554" i="26"/>
  <c r="O554" i="26"/>
  <c r="N554" i="26"/>
  <c r="M554" i="26"/>
  <c r="L554" i="26"/>
  <c r="K554" i="26"/>
  <c r="J554" i="26"/>
  <c r="I554" i="26"/>
  <c r="H554" i="26"/>
  <c r="G554" i="26"/>
  <c r="F554" i="26"/>
  <c r="E554" i="26"/>
  <c r="D554" i="26"/>
  <c r="D553" i="26"/>
  <c r="D552" i="26"/>
  <c r="D551" i="26"/>
  <c r="AA550" i="26"/>
  <c r="Z550" i="26"/>
  <c r="Y550" i="26"/>
  <c r="X550" i="26"/>
  <c r="W550" i="26"/>
  <c r="V550" i="26"/>
  <c r="U550" i="26"/>
  <c r="T550" i="26"/>
  <c r="S550" i="26"/>
  <c r="R550" i="26"/>
  <c r="Q550" i="26"/>
  <c r="P550" i="26"/>
  <c r="O550" i="26"/>
  <c r="N550" i="26"/>
  <c r="M550" i="26"/>
  <c r="L550" i="26"/>
  <c r="K550" i="26"/>
  <c r="J550" i="26"/>
  <c r="I550" i="26"/>
  <c r="H550" i="26"/>
  <c r="G550" i="26"/>
  <c r="F550" i="26"/>
  <c r="E550" i="26"/>
  <c r="D549" i="26"/>
  <c r="D547" i="26" s="1"/>
  <c r="D548" i="26"/>
  <c r="AA547" i="26"/>
  <c r="Z547" i="26"/>
  <c r="Y547" i="26"/>
  <c r="X547" i="26"/>
  <c r="W547" i="26"/>
  <c r="V547" i="26"/>
  <c r="U547" i="26"/>
  <c r="T547" i="26"/>
  <c r="S547" i="26"/>
  <c r="R547" i="26"/>
  <c r="Q547" i="26"/>
  <c r="P547" i="26"/>
  <c r="O547" i="26"/>
  <c r="N547" i="26"/>
  <c r="M547" i="26"/>
  <c r="L547" i="26"/>
  <c r="K547" i="26"/>
  <c r="J547" i="26"/>
  <c r="I547" i="26"/>
  <c r="H547" i="26"/>
  <c r="G547" i="26"/>
  <c r="F547" i="26"/>
  <c r="E547" i="26"/>
  <c r="D546" i="26"/>
  <c r="D545" i="26"/>
  <c r="D544" i="26"/>
  <c r="D542" i="26" s="1"/>
  <c r="D543" i="26"/>
  <c r="AA542" i="26"/>
  <c r="Z542" i="26"/>
  <c r="Y542" i="26"/>
  <c r="X542" i="26"/>
  <c r="W542" i="26"/>
  <c r="V542" i="26"/>
  <c r="U542" i="26"/>
  <c r="T542" i="26"/>
  <c r="S542" i="26"/>
  <c r="R542" i="26"/>
  <c r="Q542" i="26"/>
  <c r="P542" i="26"/>
  <c r="O542" i="26"/>
  <c r="N542" i="26"/>
  <c r="M542" i="26"/>
  <c r="L542" i="26"/>
  <c r="K542" i="26"/>
  <c r="J542" i="26"/>
  <c r="I542" i="26"/>
  <c r="H542" i="26"/>
  <c r="G542" i="26"/>
  <c r="F542" i="26"/>
  <c r="E542" i="26"/>
  <c r="D541" i="26"/>
  <c r="D540" i="26"/>
  <c r="AA539" i="26"/>
  <c r="Z539" i="26"/>
  <c r="Y539" i="26"/>
  <c r="X539" i="26"/>
  <c r="W539" i="26"/>
  <c r="V539" i="26"/>
  <c r="U539" i="26"/>
  <c r="T539" i="26"/>
  <c r="S539" i="26"/>
  <c r="R539" i="26"/>
  <c r="Q539" i="26"/>
  <c r="P539" i="26"/>
  <c r="O539" i="26"/>
  <c r="N539" i="26"/>
  <c r="M539" i="26"/>
  <c r="L539" i="26"/>
  <c r="K539" i="26"/>
  <c r="J539" i="26"/>
  <c r="I539" i="26"/>
  <c r="H539" i="26"/>
  <c r="G539" i="26"/>
  <c r="F539" i="26"/>
  <c r="E539" i="26"/>
  <c r="D538" i="26"/>
  <c r="D537" i="26"/>
  <c r="D536" i="26"/>
  <c r="D535" i="26"/>
  <c r="D534" i="26"/>
  <c r="D533" i="26"/>
  <c r="AA532" i="26"/>
  <c r="Z532" i="26"/>
  <c r="Y532" i="26"/>
  <c r="X532" i="26"/>
  <c r="W532" i="26"/>
  <c r="V532" i="26"/>
  <c r="U532" i="26"/>
  <c r="T532" i="26"/>
  <c r="S532" i="26"/>
  <c r="R532" i="26"/>
  <c r="Q532" i="26"/>
  <c r="P532" i="26"/>
  <c r="O532" i="26"/>
  <c r="N532" i="26"/>
  <c r="M532" i="26"/>
  <c r="L532" i="26"/>
  <c r="K532" i="26"/>
  <c r="J532" i="26"/>
  <c r="I532" i="26"/>
  <c r="H532" i="26"/>
  <c r="G532" i="26"/>
  <c r="F532" i="26"/>
  <c r="E532" i="26"/>
  <c r="D531" i="26"/>
  <c r="D530" i="26"/>
  <c r="D529" i="26"/>
  <c r="D528" i="26"/>
  <c r="AA527" i="26"/>
  <c r="Z527" i="26"/>
  <c r="Y527" i="26"/>
  <c r="X527" i="26"/>
  <c r="W527" i="26"/>
  <c r="W522" i="26" s="1"/>
  <c r="V527" i="26"/>
  <c r="U527" i="26"/>
  <c r="T527" i="26"/>
  <c r="S527" i="26"/>
  <c r="R527" i="26"/>
  <c r="Q527" i="26"/>
  <c r="P527" i="26"/>
  <c r="O527" i="26"/>
  <c r="N527" i="26"/>
  <c r="M527" i="26"/>
  <c r="L527" i="26"/>
  <c r="K527" i="26"/>
  <c r="J527" i="26"/>
  <c r="I527" i="26"/>
  <c r="H527" i="26"/>
  <c r="G527" i="26"/>
  <c r="F527" i="26"/>
  <c r="E527" i="26"/>
  <c r="D526" i="26"/>
  <c r="D525" i="26"/>
  <c r="D524" i="26"/>
  <c r="AA523" i="26"/>
  <c r="Z523" i="26"/>
  <c r="Y523" i="26"/>
  <c r="X523" i="26"/>
  <c r="W523" i="26"/>
  <c r="V523" i="26"/>
  <c r="U523" i="26"/>
  <c r="T523" i="26"/>
  <c r="S523" i="26"/>
  <c r="R523" i="26"/>
  <c r="Q523" i="26"/>
  <c r="P523" i="26"/>
  <c r="O523" i="26"/>
  <c r="N523" i="26"/>
  <c r="M523" i="26"/>
  <c r="L523" i="26"/>
  <c r="K523" i="26"/>
  <c r="J523" i="26"/>
  <c r="I523" i="26"/>
  <c r="H523" i="26"/>
  <c r="G523" i="26"/>
  <c r="F523" i="26"/>
  <c r="E523" i="26"/>
  <c r="D521" i="26"/>
  <c r="D520" i="26"/>
  <c r="D519" i="26"/>
  <c r="D518" i="26"/>
  <c r="D517" i="26"/>
  <c r="D516" i="26"/>
  <c r="D515" i="26"/>
  <c r="D514" i="26"/>
  <c r="AA513" i="26"/>
  <c r="Z513" i="26"/>
  <c r="Y513" i="26"/>
  <c r="X513" i="26"/>
  <c r="W513" i="26"/>
  <c r="V513" i="26"/>
  <c r="U513" i="26"/>
  <c r="T513" i="26"/>
  <c r="S513" i="26"/>
  <c r="R513" i="26"/>
  <c r="Q513" i="26"/>
  <c r="P513" i="26"/>
  <c r="O513" i="26"/>
  <c r="N513" i="26"/>
  <c r="M513" i="26"/>
  <c r="L513" i="26"/>
  <c r="K513" i="26"/>
  <c r="J513" i="26"/>
  <c r="I513" i="26"/>
  <c r="H513" i="26"/>
  <c r="G513" i="26"/>
  <c r="F513" i="26"/>
  <c r="E513" i="26"/>
  <c r="D512" i="26"/>
  <c r="D511" i="26"/>
  <c r="D510" i="26"/>
  <c r="D509" i="26"/>
  <c r="D508" i="26"/>
  <c r="AA507" i="26"/>
  <c r="Z507" i="26"/>
  <c r="Y507" i="26"/>
  <c r="X507" i="26"/>
  <c r="W507" i="26"/>
  <c r="V507" i="26"/>
  <c r="U507" i="26"/>
  <c r="T507" i="26"/>
  <c r="S507" i="26"/>
  <c r="R507" i="26"/>
  <c r="Q507" i="26"/>
  <c r="P507" i="26"/>
  <c r="O507" i="26"/>
  <c r="N507" i="26"/>
  <c r="M507" i="26"/>
  <c r="L507" i="26"/>
  <c r="K507" i="26"/>
  <c r="J507" i="26"/>
  <c r="I507" i="26"/>
  <c r="H507" i="26"/>
  <c r="G507" i="26"/>
  <c r="F507" i="26"/>
  <c r="E507" i="26"/>
  <c r="D506" i="26"/>
  <c r="D505" i="26"/>
  <c r="D504" i="26"/>
  <c r="D503" i="26"/>
  <c r="D502" i="26"/>
  <c r="D501" i="26"/>
  <c r="D500" i="26"/>
  <c r="D499" i="26"/>
  <c r="AA498" i="26"/>
  <c r="Z498" i="26"/>
  <c r="Y498" i="26"/>
  <c r="Y493" i="26" s="1"/>
  <c r="X498" i="26"/>
  <c r="W498" i="26"/>
  <c r="V498" i="26"/>
  <c r="U498" i="26"/>
  <c r="U493" i="26" s="1"/>
  <c r="T498" i="26"/>
  <c r="S498" i="26"/>
  <c r="R498" i="26"/>
  <c r="Q498" i="26"/>
  <c r="Q493" i="26" s="1"/>
  <c r="P498" i="26"/>
  <c r="O498" i="26"/>
  <c r="N498" i="26"/>
  <c r="M498" i="26"/>
  <c r="M493" i="26" s="1"/>
  <c r="L498" i="26"/>
  <c r="K498" i="26"/>
  <c r="J498" i="26"/>
  <c r="I498" i="26"/>
  <c r="I493" i="26" s="1"/>
  <c r="H498" i="26"/>
  <c r="G498" i="26"/>
  <c r="F498" i="26"/>
  <c r="E498" i="26"/>
  <c r="E493" i="26" s="1"/>
  <c r="D497" i="26"/>
  <c r="D494" i="26" s="1"/>
  <c r="D496" i="26"/>
  <c r="D495" i="26"/>
  <c r="AA494" i="26"/>
  <c r="Z494" i="26"/>
  <c r="Z493" i="26" s="1"/>
  <c r="Y494" i="26"/>
  <c r="X494" i="26"/>
  <c r="W494" i="26"/>
  <c r="V494" i="26"/>
  <c r="U494" i="26"/>
  <c r="T494" i="26"/>
  <c r="S494" i="26"/>
  <c r="R494" i="26"/>
  <c r="Q494" i="26"/>
  <c r="P494" i="26"/>
  <c r="O494" i="26"/>
  <c r="O493" i="26" s="1"/>
  <c r="N494" i="26"/>
  <c r="M494" i="26"/>
  <c r="L494" i="26"/>
  <c r="K494" i="26"/>
  <c r="J494" i="26"/>
  <c r="I494" i="26"/>
  <c r="H494" i="26"/>
  <c r="G494" i="26"/>
  <c r="G493" i="26" s="1"/>
  <c r="F494" i="26"/>
  <c r="E494" i="26"/>
  <c r="J493" i="26"/>
  <c r="D491" i="26"/>
  <c r="AA490" i="26"/>
  <c r="Z490" i="26"/>
  <c r="Y490" i="26"/>
  <c r="X490" i="26"/>
  <c r="W490" i="26"/>
  <c r="V490" i="26"/>
  <c r="U490" i="26"/>
  <c r="T490" i="26"/>
  <c r="S490" i="26"/>
  <c r="R490" i="26"/>
  <c r="Q490" i="26"/>
  <c r="P490" i="26"/>
  <c r="O490" i="26"/>
  <c r="N490" i="26"/>
  <c r="M490" i="26"/>
  <c r="L490" i="26"/>
  <c r="K490" i="26"/>
  <c r="J490" i="26"/>
  <c r="I490" i="26"/>
  <c r="H490" i="26"/>
  <c r="G490" i="26"/>
  <c r="F490" i="26"/>
  <c r="E490" i="26"/>
  <c r="D490" i="26"/>
  <c r="D489" i="26"/>
  <c r="D488" i="26"/>
  <c r="D487" i="26"/>
  <c r="D486" i="26"/>
  <c r="D485" i="26"/>
  <c r="D484" i="26"/>
  <c r="D483" i="26"/>
  <c r="AA482" i="26"/>
  <c r="Z482" i="26"/>
  <c r="Y482" i="26"/>
  <c r="X482" i="26"/>
  <c r="W482" i="26"/>
  <c r="V482" i="26"/>
  <c r="U482" i="26"/>
  <c r="T482" i="26"/>
  <c r="S482" i="26"/>
  <c r="R482" i="26"/>
  <c r="Q482" i="26"/>
  <c r="P482" i="26"/>
  <c r="O482" i="26"/>
  <c r="N482" i="26"/>
  <c r="M482" i="26"/>
  <c r="L482" i="26"/>
  <c r="K482" i="26"/>
  <c r="J482" i="26"/>
  <c r="I482" i="26"/>
  <c r="H482" i="26"/>
  <c r="G482" i="26"/>
  <c r="F482" i="26"/>
  <c r="E482" i="26"/>
  <c r="D481" i="26"/>
  <c r="AA480" i="26"/>
  <c r="Z480" i="26"/>
  <c r="Y480" i="26"/>
  <c r="X480" i="26"/>
  <c r="W480" i="26"/>
  <c r="V480" i="26"/>
  <c r="U480" i="26"/>
  <c r="T480" i="26"/>
  <c r="S480" i="26"/>
  <c r="R480" i="26"/>
  <c r="Q480" i="26"/>
  <c r="P480" i="26"/>
  <c r="O480" i="26"/>
  <c r="N480" i="26"/>
  <c r="M480" i="26"/>
  <c r="L480" i="26"/>
  <c r="K480" i="26"/>
  <c r="J480" i="26"/>
  <c r="I480" i="26"/>
  <c r="H480" i="26"/>
  <c r="G480" i="26"/>
  <c r="F480" i="26"/>
  <c r="E480" i="26"/>
  <c r="D480" i="26"/>
  <c r="D479" i="26"/>
  <c r="AA478" i="26"/>
  <c r="Z478" i="26"/>
  <c r="Y478" i="26"/>
  <c r="X478" i="26"/>
  <c r="W478" i="26"/>
  <c r="V478" i="26"/>
  <c r="U478" i="26"/>
  <c r="T478" i="26"/>
  <c r="S478" i="26"/>
  <c r="R478" i="26"/>
  <c r="Q478" i="26"/>
  <c r="P478" i="26"/>
  <c r="O478" i="26"/>
  <c r="N478" i="26"/>
  <c r="M478" i="26"/>
  <c r="L478" i="26"/>
  <c r="K478" i="26"/>
  <c r="J478" i="26"/>
  <c r="I478" i="26"/>
  <c r="H478" i="26"/>
  <c r="G478" i="26"/>
  <c r="F478" i="26"/>
  <c r="E478" i="26"/>
  <c r="D478" i="26"/>
  <c r="D477" i="26"/>
  <c r="AA476" i="26"/>
  <c r="Z476" i="26"/>
  <c r="Y476" i="26"/>
  <c r="X476" i="26"/>
  <c r="W476" i="26"/>
  <c r="V476" i="26"/>
  <c r="U476" i="26"/>
  <c r="T476" i="26"/>
  <c r="S476" i="26"/>
  <c r="R476" i="26"/>
  <c r="Q476" i="26"/>
  <c r="P476" i="26"/>
  <c r="O476" i="26"/>
  <c r="N476" i="26"/>
  <c r="N475" i="26" s="1"/>
  <c r="M476" i="26"/>
  <c r="L476" i="26"/>
  <c r="K476" i="26"/>
  <c r="J476" i="26"/>
  <c r="I476" i="26"/>
  <c r="H476" i="26"/>
  <c r="G476" i="26"/>
  <c r="F476" i="26"/>
  <c r="E476" i="26"/>
  <c r="D476" i="26"/>
  <c r="D474" i="26"/>
  <c r="D473" i="26"/>
  <c r="D472" i="26"/>
  <c r="D471" i="26"/>
  <c r="AA470" i="26"/>
  <c r="Z470" i="26"/>
  <c r="Y470" i="26"/>
  <c r="X470" i="26"/>
  <c r="W470" i="26"/>
  <c r="V470" i="26"/>
  <c r="U470" i="26"/>
  <c r="T470" i="26"/>
  <c r="S470" i="26"/>
  <c r="R470" i="26"/>
  <c r="Q470" i="26"/>
  <c r="P470" i="26"/>
  <c r="O470" i="26"/>
  <c r="N470" i="26"/>
  <c r="M470" i="26"/>
  <c r="L470" i="26"/>
  <c r="K470" i="26"/>
  <c r="J470" i="26"/>
  <c r="I470" i="26"/>
  <c r="H470" i="26"/>
  <c r="G470" i="26"/>
  <c r="F470" i="26"/>
  <c r="E470" i="26"/>
  <c r="D469" i="26"/>
  <c r="D468" i="26"/>
  <c r="D467" i="26"/>
  <c r="D466" i="26"/>
  <c r="AA465" i="26"/>
  <c r="Z465" i="26"/>
  <c r="Y465" i="26"/>
  <c r="X465" i="26"/>
  <c r="W465" i="26"/>
  <c r="V465" i="26"/>
  <c r="U465" i="26"/>
  <c r="T465" i="26"/>
  <c r="S465" i="26"/>
  <c r="R465" i="26"/>
  <c r="Q465" i="26"/>
  <c r="P465" i="26"/>
  <c r="O465" i="26"/>
  <c r="N465" i="26"/>
  <c r="M465" i="26"/>
  <c r="L465" i="26"/>
  <c r="K465" i="26"/>
  <c r="J465" i="26"/>
  <c r="I465" i="26"/>
  <c r="H465" i="26"/>
  <c r="G465" i="26"/>
  <c r="F465" i="26"/>
  <c r="E465" i="26"/>
  <c r="D464" i="26"/>
  <c r="D463" i="26"/>
  <c r="D462" i="26"/>
  <c r="AA461" i="26"/>
  <c r="Z461" i="26"/>
  <c r="Y461" i="26"/>
  <c r="X461" i="26"/>
  <c r="W461" i="26"/>
  <c r="V461" i="26"/>
  <c r="U461" i="26"/>
  <c r="T461" i="26"/>
  <c r="S461" i="26"/>
  <c r="R461" i="26"/>
  <c r="Q461" i="26"/>
  <c r="P461" i="26"/>
  <c r="O461" i="26"/>
  <c r="N461" i="26"/>
  <c r="M461" i="26"/>
  <c r="L461" i="26"/>
  <c r="K461" i="26"/>
  <c r="J461" i="26"/>
  <c r="I461" i="26"/>
  <c r="H461" i="26"/>
  <c r="G461" i="26"/>
  <c r="F461" i="26"/>
  <c r="E461" i="26"/>
  <c r="D457" i="26"/>
  <c r="D456" i="26"/>
  <c r="AA455" i="26"/>
  <c r="Z455" i="26"/>
  <c r="Y455" i="26"/>
  <c r="X455" i="26"/>
  <c r="W455" i="26"/>
  <c r="V455" i="26"/>
  <c r="U455" i="26"/>
  <c r="T455" i="26"/>
  <c r="S455" i="26"/>
  <c r="R455" i="26"/>
  <c r="Q455" i="26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4" i="26"/>
  <c r="D453" i="26"/>
  <c r="AA452" i="26"/>
  <c r="Z452" i="26"/>
  <c r="Y452" i="26"/>
  <c r="X452" i="26"/>
  <c r="W452" i="26"/>
  <c r="V452" i="26"/>
  <c r="U452" i="26"/>
  <c r="T452" i="26"/>
  <c r="S452" i="26"/>
  <c r="R452" i="26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E452" i="26"/>
  <c r="D451" i="26"/>
  <c r="D450" i="26"/>
  <c r="D449" i="26"/>
  <c r="D448" i="26"/>
  <c r="D447" i="26"/>
  <c r="AA446" i="26"/>
  <c r="Z446" i="26"/>
  <c r="Y446" i="26"/>
  <c r="X446" i="26"/>
  <c r="W446" i="26"/>
  <c r="V446" i="26"/>
  <c r="U446" i="26"/>
  <c r="T446" i="26"/>
  <c r="S446" i="26"/>
  <c r="R446" i="26"/>
  <c r="Q446" i="26"/>
  <c r="P446" i="26"/>
  <c r="O446" i="26"/>
  <c r="N446" i="26"/>
  <c r="M446" i="26"/>
  <c r="L446" i="26"/>
  <c r="K446" i="26"/>
  <c r="J446" i="26"/>
  <c r="I446" i="26"/>
  <c r="H446" i="26"/>
  <c r="G446" i="26"/>
  <c r="F446" i="26"/>
  <c r="E446" i="26"/>
  <c r="D445" i="26"/>
  <c r="D444" i="26"/>
  <c r="D443" i="26"/>
  <c r="D442" i="26"/>
  <c r="AA441" i="26"/>
  <c r="AA440" i="26" s="1"/>
  <c r="Z441" i="26"/>
  <c r="Y441" i="26"/>
  <c r="X441" i="26"/>
  <c r="W441" i="26"/>
  <c r="V441" i="26"/>
  <c r="U441" i="26"/>
  <c r="T441" i="26"/>
  <c r="S441" i="26"/>
  <c r="R441" i="26"/>
  <c r="Q441" i="26"/>
  <c r="P441" i="26"/>
  <c r="O441" i="26"/>
  <c r="N441" i="26"/>
  <c r="M441" i="26"/>
  <c r="L441" i="26"/>
  <c r="K441" i="26"/>
  <c r="K440" i="26" s="1"/>
  <c r="J441" i="26"/>
  <c r="I441" i="26"/>
  <c r="H441" i="26"/>
  <c r="G441" i="26"/>
  <c r="F441" i="26"/>
  <c r="E441" i="26"/>
  <c r="V440" i="26"/>
  <c r="D439" i="26"/>
  <c r="AA438" i="26"/>
  <c r="Z438" i="26"/>
  <c r="Y438" i="26"/>
  <c r="X438" i="26"/>
  <c r="W438" i="26"/>
  <c r="V438" i="26"/>
  <c r="U438" i="26"/>
  <c r="T438" i="26"/>
  <c r="S438" i="26"/>
  <c r="R438" i="26"/>
  <c r="Q438" i="26"/>
  <c r="P438" i="26"/>
  <c r="O438" i="26"/>
  <c r="N438" i="26"/>
  <c r="M438" i="26"/>
  <c r="L438" i="26"/>
  <c r="K438" i="26"/>
  <c r="J438" i="26"/>
  <c r="I438" i="26"/>
  <c r="H438" i="26"/>
  <c r="G438" i="26"/>
  <c r="F438" i="26"/>
  <c r="E438" i="26"/>
  <c r="D438" i="26"/>
  <c r="D437" i="26"/>
  <c r="AA436" i="26"/>
  <c r="Z436" i="26"/>
  <c r="Y436" i="26"/>
  <c r="X436" i="26"/>
  <c r="W436" i="26"/>
  <c r="V436" i="26"/>
  <c r="U436" i="26"/>
  <c r="T436" i="26"/>
  <c r="S436" i="26"/>
  <c r="R436" i="26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D435" i="26"/>
  <c r="AA434" i="26"/>
  <c r="Z434" i="26"/>
  <c r="Y434" i="26"/>
  <c r="X434" i="26"/>
  <c r="W434" i="26"/>
  <c r="V434" i="26"/>
  <c r="U434" i="26"/>
  <c r="T434" i="26"/>
  <c r="S434" i="26"/>
  <c r="R434" i="26"/>
  <c r="Q434" i="26"/>
  <c r="P434" i="26"/>
  <c r="O434" i="26"/>
  <c r="N434" i="26"/>
  <c r="M434" i="26"/>
  <c r="L434" i="26"/>
  <c r="K434" i="26"/>
  <c r="J434" i="26"/>
  <c r="I434" i="26"/>
  <c r="H434" i="26"/>
  <c r="G434" i="26"/>
  <c r="F434" i="26"/>
  <c r="E434" i="26"/>
  <c r="D434" i="26"/>
  <c r="D433" i="26"/>
  <c r="AA432" i="26"/>
  <c r="Z432" i="26"/>
  <c r="Y432" i="26"/>
  <c r="X432" i="26"/>
  <c r="W432" i="26"/>
  <c r="V432" i="26"/>
  <c r="U432" i="26"/>
  <c r="T432" i="26"/>
  <c r="S432" i="26"/>
  <c r="R432" i="26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D432" i="26"/>
  <c r="D431" i="26"/>
  <c r="D430" i="26"/>
  <c r="AA429" i="26"/>
  <c r="Z429" i="26"/>
  <c r="Y429" i="26"/>
  <c r="X429" i="26"/>
  <c r="W429" i="26"/>
  <c r="V429" i="26"/>
  <c r="U429" i="26"/>
  <c r="T429" i="26"/>
  <c r="S429" i="26"/>
  <c r="R429" i="26"/>
  <c r="Q429" i="26"/>
  <c r="P429" i="26"/>
  <c r="O429" i="26"/>
  <c r="N429" i="26"/>
  <c r="M429" i="26"/>
  <c r="L429" i="26"/>
  <c r="K429" i="26"/>
  <c r="J429" i="26"/>
  <c r="I429" i="26"/>
  <c r="H429" i="26"/>
  <c r="G429" i="26"/>
  <c r="F429" i="26"/>
  <c r="E429" i="26"/>
  <c r="D427" i="26"/>
  <c r="D426" i="26"/>
  <c r="D425" i="26"/>
  <c r="AA424" i="26"/>
  <c r="Z424" i="26"/>
  <c r="Y424" i="26"/>
  <c r="X424" i="26"/>
  <c r="X414" i="26" s="1"/>
  <c r="W424" i="26"/>
  <c r="V424" i="26"/>
  <c r="V414" i="26" s="1"/>
  <c r="U424" i="26"/>
  <c r="U414" i="26" s="1"/>
  <c r="T424" i="26"/>
  <c r="T414" i="26" s="1"/>
  <c r="S424" i="26"/>
  <c r="R424" i="26"/>
  <c r="Q424" i="26"/>
  <c r="Q414" i="26" s="1"/>
  <c r="P424" i="26"/>
  <c r="P414" i="26" s="1"/>
  <c r="O424" i="26"/>
  <c r="N424" i="26"/>
  <c r="N414" i="26" s="1"/>
  <c r="M424" i="26"/>
  <c r="M414" i="26" s="1"/>
  <c r="L424" i="26"/>
  <c r="L414" i="26" s="1"/>
  <c r="K424" i="26"/>
  <c r="J424" i="26"/>
  <c r="I424" i="26"/>
  <c r="H424" i="26"/>
  <c r="H414" i="26" s="1"/>
  <c r="G424" i="26"/>
  <c r="F424" i="26"/>
  <c r="F414" i="26" s="1"/>
  <c r="E424" i="26"/>
  <c r="E414" i="26" s="1"/>
  <c r="D423" i="26"/>
  <c r="D422" i="26"/>
  <c r="D421" i="26"/>
  <c r="D420" i="26"/>
  <c r="D419" i="26"/>
  <c r="D418" i="26"/>
  <c r="D417" i="26"/>
  <c r="D416" i="26"/>
  <c r="AA415" i="26"/>
  <c r="AA414" i="26" s="1"/>
  <c r="Z415" i="26"/>
  <c r="Y415" i="26"/>
  <c r="X415" i="26"/>
  <c r="W415" i="26"/>
  <c r="W414" i="26" s="1"/>
  <c r="V415" i="26"/>
  <c r="U415" i="26"/>
  <c r="T415" i="26"/>
  <c r="S415" i="26"/>
  <c r="S414" i="26" s="1"/>
  <c r="R415" i="26"/>
  <c r="Q415" i="26"/>
  <c r="P415" i="26"/>
  <c r="O415" i="26"/>
  <c r="O414" i="26" s="1"/>
  <c r="N415" i="26"/>
  <c r="M415" i="26"/>
  <c r="L415" i="26"/>
  <c r="K415" i="26"/>
  <c r="K414" i="26" s="1"/>
  <c r="J415" i="26"/>
  <c r="I415" i="26"/>
  <c r="H415" i="26"/>
  <c r="G415" i="26"/>
  <c r="G414" i="26" s="1"/>
  <c r="F415" i="26"/>
  <c r="E415" i="26"/>
  <c r="Z414" i="26"/>
  <c r="Y414" i="26"/>
  <c r="R414" i="26"/>
  <c r="J414" i="26"/>
  <c r="I414" i="26"/>
  <c r="D413" i="26"/>
  <c r="AA412" i="26"/>
  <c r="Z412" i="26"/>
  <c r="Y412" i="26"/>
  <c r="X412" i="26"/>
  <c r="W412" i="26"/>
  <c r="V412" i="26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D412" i="26"/>
  <c r="D411" i="26"/>
  <c r="D410" i="26"/>
  <c r="AA409" i="26"/>
  <c r="Z409" i="26"/>
  <c r="Y409" i="26"/>
  <c r="X409" i="26"/>
  <c r="W409" i="26"/>
  <c r="V409" i="26"/>
  <c r="U409" i="26"/>
  <c r="T409" i="26"/>
  <c r="S409" i="26"/>
  <c r="R409" i="26"/>
  <c r="Q409" i="26"/>
  <c r="P409" i="26"/>
  <c r="O409" i="26"/>
  <c r="N409" i="26"/>
  <c r="M409" i="26"/>
  <c r="L409" i="26"/>
  <c r="K409" i="26"/>
  <c r="J409" i="26"/>
  <c r="I409" i="26"/>
  <c r="H409" i="26"/>
  <c r="G409" i="26"/>
  <c r="F409" i="26"/>
  <c r="E409" i="26"/>
  <c r="D408" i="26"/>
  <c r="D407" i="26"/>
  <c r="D406" i="26"/>
  <c r="D405" i="26"/>
  <c r="D404" i="26"/>
  <c r="D403" i="26"/>
  <c r="D402" i="26"/>
  <c r="D401" i="26"/>
  <c r="D400" i="26"/>
  <c r="AA399" i="26"/>
  <c r="AA398" i="26" s="1"/>
  <c r="Z399" i="26"/>
  <c r="Y399" i="26"/>
  <c r="X399" i="26"/>
  <c r="W399" i="26"/>
  <c r="V399" i="26"/>
  <c r="V398" i="26" s="1"/>
  <c r="U399" i="26"/>
  <c r="T399" i="26"/>
  <c r="S399" i="26"/>
  <c r="R399" i="26"/>
  <c r="Q399" i="26"/>
  <c r="P399" i="26"/>
  <c r="O399" i="26"/>
  <c r="N399" i="26"/>
  <c r="M399" i="26"/>
  <c r="L399" i="26"/>
  <c r="K399" i="26"/>
  <c r="K398" i="26" s="1"/>
  <c r="J399" i="26"/>
  <c r="I399" i="26"/>
  <c r="H399" i="26"/>
  <c r="G399" i="26"/>
  <c r="F399" i="26"/>
  <c r="F398" i="26" s="1"/>
  <c r="E399" i="26"/>
  <c r="R398" i="26"/>
  <c r="L398" i="26"/>
  <c r="D396" i="26"/>
  <c r="AA395" i="26"/>
  <c r="Z395" i="26"/>
  <c r="Y395" i="26"/>
  <c r="X395" i="26"/>
  <c r="W395" i="26"/>
  <c r="V395" i="26"/>
  <c r="U395" i="26"/>
  <c r="T395" i="26"/>
  <c r="S395" i="26"/>
  <c r="S378" i="26" s="1"/>
  <c r="R395" i="26"/>
  <c r="Q395" i="26"/>
  <c r="P395" i="26"/>
  <c r="P378" i="26" s="1"/>
  <c r="O395" i="26"/>
  <c r="O378" i="26" s="1"/>
  <c r="N395" i="26"/>
  <c r="M395" i="26"/>
  <c r="L395" i="26"/>
  <c r="K395" i="26"/>
  <c r="J395" i="26"/>
  <c r="I395" i="26"/>
  <c r="H395" i="26"/>
  <c r="H378" i="26" s="1"/>
  <c r="G395" i="26"/>
  <c r="F395" i="26"/>
  <c r="E395" i="26"/>
  <c r="D395" i="26"/>
  <c r="D394" i="26"/>
  <c r="D393" i="26"/>
  <c r="D392" i="26"/>
  <c r="D391" i="26"/>
  <c r="D390" i="26"/>
  <c r="AA389" i="26"/>
  <c r="Z389" i="26"/>
  <c r="Y389" i="26"/>
  <c r="X389" i="26"/>
  <c r="W389" i="26"/>
  <c r="V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8" i="26"/>
  <c r="D387" i="26"/>
  <c r="D386" i="26"/>
  <c r="D385" i="26"/>
  <c r="D384" i="26"/>
  <c r="D383" i="26"/>
  <c r="D382" i="26"/>
  <c r="D381" i="26"/>
  <c r="D380" i="26"/>
  <c r="AA379" i="26"/>
  <c r="Z379" i="26"/>
  <c r="Z378" i="26" s="1"/>
  <c r="Y379" i="26"/>
  <c r="X379" i="26"/>
  <c r="W379" i="26"/>
  <c r="V379" i="26"/>
  <c r="V378" i="26" s="1"/>
  <c r="U379" i="26"/>
  <c r="U378" i="26" s="1"/>
  <c r="T379" i="26"/>
  <c r="S379" i="26"/>
  <c r="R379" i="26"/>
  <c r="R378" i="26" s="1"/>
  <c r="Q379" i="26"/>
  <c r="P379" i="26"/>
  <c r="O379" i="26"/>
  <c r="N379" i="26"/>
  <c r="N378" i="26" s="1"/>
  <c r="M379" i="26"/>
  <c r="L379" i="26"/>
  <c r="K379" i="26"/>
  <c r="J379" i="26"/>
  <c r="J378" i="26" s="1"/>
  <c r="I379" i="26"/>
  <c r="H379" i="26"/>
  <c r="G379" i="26"/>
  <c r="F379" i="26"/>
  <c r="F378" i="26" s="1"/>
  <c r="E379" i="26"/>
  <c r="AA378" i="26"/>
  <c r="K378" i="26"/>
  <c r="G378" i="26"/>
  <c r="D377" i="26"/>
  <c r="AA376" i="26"/>
  <c r="Z376" i="26"/>
  <c r="Y376" i="26"/>
  <c r="X376" i="26"/>
  <c r="W376" i="26"/>
  <c r="V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D375" i="26"/>
  <c r="D374" i="26"/>
  <c r="D373" i="26"/>
  <c r="D372" i="26"/>
  <c r="AA371" i="26"/>
  <c r="Z371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0" i="26"/>
  <c r="D369" i="26"/>
  <c r="D368" i="26"/>
  <c r="AA367" i="26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6" i="26"/>
  <c r="D365" i="26"/>
  <c r="D364" i="26"/>
  <c r="D363" i="26"/>
  <c r="D362" i="26"/>
  <c r="AA361" i="26"/>
  <c r="Z361" i="26"/>
  <c r="Y361" i="26"/>
  <c r="X361" i="26"/>
  <c r="W361" i="26"/>
  <c r="V361" i="26"/>
  <c r="U361" i="26"/>
  <c r="T361" i="26"/>
  <c r="S361" i="26"/>
  <c r="R361" i="26"/>
  <c r="Q361" i="26"/>
  <c r="P361" i="26"/>
  <c r="P351" i="26" s="1"/>
  <c r="O361" i="26"/>
  <c r="N361" i="26"/>
  <c r="M361" i="26"/>
  <c r="L361" i="26"/>
  <c r="K361" i="26"/>
  <c r="J361" i="26"/>
  <c r="I361" i="26"/>
  <c r="H361" i="26"/>
  <c r="G361" i="26"/>
  <c r="F361" i="26"/>
  <c r="E361" i="26"/>
  <c r="D360" i="26"/>
  <c r="D359" i="26"/>
  <c r="D358" i="26"/>
  <c r="D357" i="26"/>
  <c r="D356" i="26"/>
  <c r="D355" i="26"/>
  <c r="D354" i="26"/>
  <c r="D353" i="26"/>
  <c r="AA352" i="26"/>
  <c r="Z352" i="26"/>
  <c r="Y352" i="26"/>
  <c r="X352" i="26"/>
  <c r="W352" i="26"/>
  <c r="V352" i="26"/>
  <c r="U352" i="26"/>
  <c r="T352" i="26"/>
  <c r="S352" i="26"/>
  <c r="R352" i="26"/>
  <c r="R351" i="26" s="1"/>
  <c r="R350" i="26" s="1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H351" i="26"/>
  <c r="H350" i="26" s="1"/>
  <c r="D349" i="26"/>
  <c r="AA348" i="26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D347" i="26"/>
  <c r="AA346" i="26"/>
  <c r="Z346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D345" i="26"/>
  <c r="AA344" i="26"/>
  <c r="Z344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D343" i="26"/>
  <c r="AA342" i="26"/>
  <c r="Z342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J341" i="26" s="1"/>
  <c r="I342" i="26"/>
  <c r="H342" i="26"/>
  <c r="G342" i="26"/>
  <c r="F342" i="26"/>
  <c r="E342" i="26"/>
  <c r="D342" i="26"/>
  <c r="D340" i="26"/>
  <c r="D339" i="26"/>
  <c r="D338" i="26"/>
  <c r="D337" i="26"/>
  <c r="D336" i="26"/>
  <c r="D335" i="26"/>
  <c r="D334" i="26"/>
  <c r="D333" i="26"/>
  <c r="D332" i="26"/>
  <c r="AA331" i="26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0" i="26"/>
  <c r="D329" i="26"/>
  <c r="D328" i="26"/>
  <c r="D327" i="26"/>
  <c r="D326" i="26"/>
  <c r="D325" i="26"/>
  <c r="D324" i="26"/>
  <c r="D323" i="26"/>
  <c r="D322" i="26"/>
  <c r="AA321" i="26"/>
  <c r="AA320" i="26" s="1"/>
  <c r="Z321" i="26"/>
  <c r="Y321" i="26"/>
  <c r="X321" i="26"/>
  <c r="X320" i="26" s="1"/>
  <c r="W321" i="26"/>
  <c r="W320" i="26" s="1"/>
  <c r="V321" i="26"/>
  <c r="V320" i="26" s="1"/>
  <c r="U321" i="26"/>
  <c r="T321" i="26"/>
  <c r="S321" i="26"/>
  <c r="S320" i="26" s="1"/>
  <c r="R321" i="26"/>
  <c r="R320" i="26" s="1"/>
  <c r="Q321" i="26"/>
  <c r="P321" i="26"/>
  <c r="P320" i="26" s="1"/>
  <c r="O321" i="26"/>
  <c r="O320" i="26" s="1"/>
  <c r="N321" i="26"/>
  <c r="N320" i="26" s="1"/>
  <c r="M321" i="26"/>
  <c r="L321" i="26"/>
  <c r="K321" i="26"/>
  <c r="J321" i="26"/>
  <c r="J320" i="26" s="1"/>
  <c r="I321" i="26"/>
  <c r="H321" i="26"/>
  <c r="H320" i="26" s="1"/>
  <c r="G321" i="26"/>
  <c r="G320" i="26" s="1"/>
  <c r="F321" i="26"/>
  <c r="F320" i="26" s="1"/>
  <c r="E321" i="26"/>
  <c r="Z320" i="26"/>
  <c r="T320" i="26"/>
  <c r="L320" i="26"/>
  <c r="K320" i="26"/>
  <c r="D319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D317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D315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D312" i="26"/>
  <c r="AA311" i="26"/>
  <c r="Z311" i="26"/>
  <c r="Z308" i="26" s="1"/>
  <c r="Y311" i="26"/>
  <c r="X311" i="26"/>
  <c r="W311" i="26"/>
  <c r="V311" i="26"/>
  <c r="V308" i="26" s="1"/>
  <c r="U311" i="26"/>
  <c r="T311" i="26"/>
  <c r="S311" i="26"/>
  <c r="R311" i="26"/>
  <c r="R308" i="26" s="1"/>
  <c r="Q311" i="26"/>
  <c r="P311" i="26"/>
  <c r="O311" i="26"/>
  <c r="N311" i="26"/>
  <c r="N308" i="26" s="1"/>
  <c r="M311" i="26"/>
  <c r="L311" i="26"/>
  <c r="K311" i="26"/>
  <c r="J311" i="26"/>
  <c r="J308" i="26" s="1"/>
  <c r="I311" i="26"/>
  <c r="H311" i="26"/>
  <c r="G311" i="26"/>
  <c r="F311" i="26"/>
  <c r="F308" i="26" s="1"/>
  <c r="E311" i="26"/>
  <c r="D311" i="26"/>
  <c r="D310" i="26"/>
  <c r="AA309" i="26"/>
  <c r="Z309" i="26"/>
  <c r="Y309" i="26"/>
  <c r="X309" i="26"/>
  <c r="W309" i="26"/>
  <c r="V309" i="26"/>
  <c r="U309" i="26"/>
  <c r="T309" i="26"/>
  <c r="T308" i="26" s="1"/>
  <c r="S309" i="26"/>
  <c r="R309" i="26"/>
  <c r="Q309" i="26"/>
  <c r="P309" i="26"/>
  <c r="P308" i="26" s="1"/>
  <c r="O309" i="26"/>
  <c r="N309" i="26"/>
  <c r="M309" i="26"/>
  <c r="L309" i="26"/>
  <c r="K309" i="26"/>
  <c r="J309" i="26"/>
  <c r="I309" i="26"/>
  <c r="H309" i="26"/>
  <c r="H308" i="26" s="1"/>
  <c r="G309" i="26"/>
  <c r="F309" i="26"/>
  <c r="E309" i="26"/>
  <c r="D309" i="26"/>
  <c r="D308" i="26" s="1"/>
  <c r="U308" i="26"/>
  <c r="E308" i="26"/>
  <c r="D307" i="26"/>
  <c r="D306" i="26"/>
  <c r="D305" i="26"/>
  <c r="D304" i="26"/>
  <c r="D303" i="26"/>
  <c r="D302" i="26"/>
  <c r="D301" i="26"/>
  <c r="AA300" i="26"/>
  <c r="Z300" i="26"/>
  <c r="Y300" i="26"/>
  <c r="X300" i="26"/>
  <c r="X291" i="26" s="1"/>
  <c r="W300" i="26"/>
  <c r="V300" i="26"/>
  <c r="U300" i="26"/>
  <c r="T300" i="26"/>
  <c r="T291" i="26" s="1"/>
  <c r="S300" i="26"/>
  <c r="R300" i="26"/>
  <c r="Q300" i="26"/>
  <c r="P300" i="26"/>
  <c r="P291" i="26" s="1"/>
  <c r="O300" i="26"/>
  <c r="N300" i="26"/>
  <c r="M300" i="26"/>
  <c r="L300" i="26"/>
  <c r="L291" i="26" s="1"/>
  <c r="K300" i="26"/>
  <c r="J300" i="26"/>
  <c r="I300" i="26"/>
  <c r="H300" i="26"/>
  <c r="H291" i="26" s="1"/>
  <c r="G300" i="26"/>
  <c r="F300" i="26"/>
  <c r="E300" i="26"/>
  <c r="D300" i="26"/>
  <c r="D299" i="26"/>
  <c r="D298" i="26"/>
  <c r="D297" i="26"/>
  <c r="D296" i="26"/>
  <c r="D295" i="26"/>
  <c r="D294" i="26"/>
  <c r="D293" i="26"/>
  <c r="AA292" i="26"/>
  <c r="AA291" i="26" s="1"/>
  <c r="Z292" i="26"/>
  <c r="Z291" i="26" s="1"/>
  <c r="Y292" i="26"/>
  <c r="X292" i="26"/>
  <c r="W292" i="26"/>
  <c r="W291" i="26" s="1"/>
  <c r="V292" i="26"/>
  <c r="U292" i="26"/>
  <c r="T292" i="26"/>
  <c r="S292" i="26"/>
  <c r="S291" i="26" s="1"/>
  <c r="R292" i="26"/>
  <c r="R291" i="26" s="1"/>
  <c r="Q292" i="26"/>
  <c r="P292" i="26"/>
  <c r="O292" i="26"/>
  <c r="O291" i="26" s="1"/>
  <c r="N292" i="26"/>
  <c r="M292" i="26"/>
  <c r="L292" i="26"/>
  <c r="K292" i="26"/>
  <c r="K291" i="26" s="1"/>
  <c r="J292" i="26"/>
  <c r="I292" i="26"/>
  <c r="H292" i="26"/>
  <c r="G292" i="26"/>
  <c r="G291" i="26" s="1"/>
  <c r="F292" i="26"/>
  <c r="E292" i="26"/>
  <c r="U291" i="26"/>
  <c r="J291" i="26"/>
  <c r="E291" i="26"/>
  <c r="D290" i="26"/>
  <c r="D289" i="26"/>
  <c r="AA288" i="26"/>
  <c r="AA284" i="26" s="1"/>
  <c r="Z288" i="26"/>
  <c r="Y288" i="26"/>
  <c r="X288" i="26"/>
  <c r="W288" i="26"/>
  <c r="W284" i="26" s="1"/>
  <c r="V288" i="26"/>
  <c r="U288" i="26"/>
  <c r="T288" i="26"/>
  <c r="S288" i="26"/>
  <c r="R288" i="26"/>
  <c r="Q288" i="26"/>
  <c r="P288" i="26"/>
  <c r="O288" i="26"/>
  <c r="O284" i="26" s="1"/>
  <c r="N288" i="26"/>
  <c r="N284" i="26" s="1"/>
  <c r="M288" i="26"/>
  <c r="L288" i="26"/>
  <c r="K288" i="26"/>
  <c r="K284" i="26" s="1"/>
  <c r="J288" i="26"/>
  <c r="I288" i="26"/>
  <c r="H288" i="26"/>
  <c r="G288" i="26"/>
  <c r="G284" i="26" s="1"/>
  <c r="F288" i="26"/>
  <c r="E288" i="26"/>
  <c r="D287" i="26"/>
  <c r="D286" i="26"/>
  <c r="AA285" i="26"/>
  <c r="Z285" i="26"/>
  <c r="Y285" i="26"/>
  <c r="Y284" i="26" s="1"/>
  <c r="X285" i="26"/>
  <c r="W285" i="26"/>
  <c r="V285" i="26"/>
  <c r="U285" i="26"/>
  <c r="U284" i="26" s="1"/>
  <c r="T285" i="26"/>
  <c r="S285" i="26"/>
  <c r="R285" i="26"/>
  <c r="Q285" i="26"/>
  <c r="Q284" i="26" s="1"/>
  <c r="P285" i="26"/>
  <c r="O285" i="26"/>
  <c r="N285" i="26"/>
  <c r="M285" i="26"/>
  <c r="M284" i="26" s="1"/>
  <c r="L285" i="26"/>
  <c r="K285" i="26"/>
  <c r="J285" i="26"/>
  <c r="I285" i="26"/>
  <c r="I284" i="26" s="1"/>
  <c r="H285" i="26"/>
  <c r="G285" i="26"/>
  <c r="F285" i="26"/>
  <c r="E285" i="26"/>
  <c r="E284" i="26" s="1"/>
  <c r="S284" i="26"/>
  <c r="D283" i="26"/>
  <c r="D282" i="26"/>
  <c r="AA281" i="26"/>
  <c r="Z281" i="26"/>
  <c r="Y281" i="26"/>
  <c r="X281" i="26"/>
  <c r="W281" i="26"/>
  <c r="W277" i="26" s="1"/>
  <c r="V281" i="26"/>
  <c r="U281" i="26"/>
  <c r="T281" i="26"/>
  <c r="S281" i="26"/>
  <c r="R281" i="26"/>
  <c r="Q281" i="26"/>
  <c r="P281" i="26"/>
  <c r="O281" i="26"/>
  <c r="O277" i="26" s="1"/>
  <c r="N281" i="26"/>
  <c r="M281" i="26"/>
  <c r="L281" i="26"/>
  <c r="K281" i="26"/>
  <c r="J281" i="26"/>
  <c r="J277" i="26" s="1"/>
  <c r="I281" i="26"/>
  <c r="H281" i="26"/>
  <c r="G281" i="26"/>
  <c r="G277" i="26" s="1"/>
  <c r="F281" i="26"/>
  <c r="E281" i="26"/>
  <c r="D280" i="26"/>
  <c r="D279" i="26"/>
  <c r="AA278" i="26"/>
  <c r="Z278" i="26"/>
  <c r="Y278" i="26"/>
  <c r="Y277" i="26" s="1"/>
  <c r="X278" i="26"/>
  <c r="W278" i="26"/>
  <c r="V278" i="26"/>
  <c r="U278" i="26"/>
  <c r="U277" i="26" s="1"/>
  <c r="T278" i="26"/>
  <c r="S278" i="26"/>
  <c r="R278" i="26"/>
  <c r="Q278" i="26"/>
  <c r="Q277" i="26" s="1"/>
  <c r="P278" i="26"/>
  <c r="O278" i="26"/>
  <c r="N278" i="26"/>
  <c r="M278" i="26"/>
  <c r="M277" i="26" s="1"/>
  <c r="L278" i="26"/>
  <c r="K278" i="26"/>
  <c r="J278" i="26"/>
  <c r="I278" i="26"/>
  <c r="I277" i="26" s="1"/>
  <c r="H278" i="26"/>
  <c r="G278" i="26"/>
  <c r="F278" i="26"/>
  <c r="E278" i="26"/>
  <c r="E277" i="26" s="1"/>
  <c r="Z277" i="26"/>
  <c r="N277" i="26"/>
  <c r="D275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D272" i="26"/>
  <c r="D270" i="26" s="1"/>
  <c r="D271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69" i="26"/>
  <c r="D267" i="26" s="1"/>
  <c r="D268" i="26"/>
  <c r="AA267" i="26"/>
  <c r="AA262" i="26" s="1"/>
  <c r="Z267" i="26"/>
  <c r="Y267" i="26"/>
  <c r="X267" i="26"/>
  <c r="W267" i="26"/>
  <c r="W262" i="26" s="1"/>
  <c r="V267" i="26"/>
  <c r="U267" i="26"/>
  <c r="T267" i="26"/>
  <c r="S267" i="26"/>
  <c r="S262" i="26" s="1"/>
  <c r="R267" i="26"/>
  <c r="Q267" i="26"/>
  <c r="P267" i="26"/>
  <c r="O267" i="26"/>
  <c r="O262" i="26" s="1"/>
  <c r="N267" i="26"/>
  <c r="M267" i="26"/>
  <c r="L267" i="26"/>
  <c r="K267" i="26"/>
  <c r="K262" i="26" s="1"/>
  <c r="J267" i="26"/>
  <c r="I267" i="26"/>
  <c r="H267" i="26"/>
  <c r="G267" i="26"/>
  <c r="G262" i="26" s="1"/>
  <c r="F267" i="26"/>
  <c r="E267" i="26"/>
  <c r="D266" i="26"/>
  <c r="D265" i="26"/>
  <c r="D264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I262" i="26"/>
  <c r="D261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D259" i="26"/>
  <c r="D258" i="26"/>
  <c r="D257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W255" i="26"/>
  <c r="D253" i="26"/>
  <c r="D252" i="26"/>
  <c r="D251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49" i="26"/>
  <c r="D248" i="26"/>
  <c r="D247" i="26"/>
  <c r="D246" i="26"/>
  <c r="AA245" i="26"/>
  <c r="Z245" i="26"/>
  <c r="Y245" i="26"/>
  <c r="X245" i="26"/>
  <c r="W245" i="26"/>
  <c r="V245" i="26"/>
  <c r="U245" i="26"/>
  <c r="U238" i="26" s="1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E238" i="26" s="1"/>
  <c r="D244" i="26"/>
  <c r="D243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1" i="26"/>
  <c r="D240" i="26"/>
  <c r="AA239" i="26"/>
  <c r="Z239" i="26"/>
  <c r="Y239" i="26"/>
  <c r="X239" i="26"/>
  <c r="X238" i="26" s="1"/>
  <c r="W239" i="26"/>
  <c r="V239" i="26"/>
  <c r="U239" i="26"/>
  <c r="T239" i="26"/>
  <c r="T238" i="26" s="1"/>
  <c r="S239" i="26"/>
  <c r="R239" i="26"/>
  <c r="Q239" i="26"/>
  <c r="P239" i="26"/>
  <c r="O239" i="26"/>
  <c r="N239" i="26"/>
  <c r="M239" i="26"/>
  <c r="L239" i="26"/>
  <c r="L238" i="26" s="1"/>
  <c r="K239" i="26"/>
  <c r="J239" i="26"/>
  <c r="I239" i="26"/>
  <c r="H239" i="26"/>
  <c r="H238" i="26" s="1"/>
  <c r="G239" i="26"/>
  <c r="F239" i="26"/>
  <c r="E239" i="26"/>
  <c r="P238" i="26"/>
  <c r="D237" i="26"/>
  <c r="D236" i="26"/>
  <c r="D235" i="26"/>
  <c r="D234" i="26"/>
  <c r="D233" i="26"/>
  <c r="D232" i="26"/>
  <c r="D231" i="26"/>
  <c r="AA230" i="26"/>
  <c r="Z230" i="26"/>
  <c r="Y230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29" i="26"/>
  <c r="D228" i="26"/>
  <c r="D227" i="26"/>
  <c r="D226" i="26"/>
  <c r="AA225" i="26"/>
  <c r="Z225" i="26"/>
  <c r="Y225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4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D222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D220" i="26"/>
  <c r="D219" i="26"/>
  <c r="D218" i="26"/>
  <c r="D217" i="26"/>
  <c r="D216" i="26"/>
  <c r="D215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3" i="26"/>
  <c r="D212" i="26"/>
  <c r="D211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09" i="26"/>
  <c r="D208" i="26"/>
  <c r="D207" i="26"/>
  <c r="D206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K204" i="26" s="1"/>
  <c r="J205" i="26"/>
  <c r="I205" i="26"/>
  <c r="H205" i="26"/>
  <c r="G205" i="26"/>
  <c r="F205" i="26"/>
  <c r="E205" i="26"/>
  <c r="D203" i="26"/>
  <c r="D202" i="26"/>
  <c r="AA201" i="26"/>
  <c r="Z201" i="26"/>
  <c r="Y201" i="26"/>
  <c r="X201" i="26"/>
  <c r="W201" i="26"/>
  <c r="V201" i="26"/>
  <c r="U201" i="26"/>
  <c r="T201" i="26"/>
  <c r="T191" i="26" s="1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0" i="26"/>
  <c r="D198" i="26" s="1"/>
  <c r="D199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7" i="26"/>
  <c r="D195" i="26" s="1"/>
  <c r="D196" i="26"/>
  <c r="AA195" i="26"/>
  <c r="Z195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J191" i="26" s="1"/>
  <c r="I195" i="26"/>
  <c r="H195" i="26"/>
  <c r="G195" i="26"/>
  <c r="F195" i="26"/>
  <c r="F191" i="26" s="1"/>
  <c r="E195" i="26"/>
  <c r="D194" i="26"/>
  <c r="D193" i="26"/>
  <c r="AA192" i="26"/>
  <c r="Z192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Z191" i="26"/>
  <c r="D189" i="26"/>
  <c r="D188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6" i="26"/>
  <c r="AA185" i="26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D184" i="26"/>
  <c r="D183" i="26"/>
  <c r="D182" i="26"/>
  <c r="D181" i="26"/>
  <c r="D180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8" i="26"/>
  <c r="D177" i="26"/>
  <c r="D176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4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D172" i="26"/>
  <c r="D171" i="26"/>
  <c r="D170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8" i="26"/>
  <c r="D167" i="26"/>
  <c r="D166" i="26"/>
  <c r="D165" i="26"/>
  <c r="D164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X162" i="26"/>
  <c r="D161" i="26"/>
  <c r="D160" i="26"/>
  <c r="AA159" i="26"/>
  <c r="Z159" i="26"/>
  <c r="Y159" i="26"/>
  <c r="Y158" i="26" s="1"/>
  <c r="X159" i="26"/>
  <c r="X158" i="26" s="1"/>
  <c r="W159" i="26"/>
  <c r="W158" i="26" s="1"/>
  <c r="V159" i="26"/>
  <c r="U159" i="26"/>
  <c r="U158" i="26" s="1"/>
  <c r="T159" i="26"/>
  <c r="T158" i="26" s="1"/>
  <c r="S159" i="26"/>
  <c r="S158" i="26" s="1"/>
  <c r="R159" i="26"/>
  <c r="Q159" i="26"/>
  <c r="Q158" i="26" s="1"/>
  <c r="P159" i="26"/>
  <c r="O159" i="26"/>
  <c r="N159" i="26"/>
  <c r="M159" i="26"/>
  <c r="M158" i="26" s="1"/>
  <c r="L159" i="26"/>
  <c r="L158" i="26" s="1"/>
  <c r="K159" i="26"/>
  <c r="J159" i="26"/>
  <c r="I159" i="26"/>
  <c r="I158" i="26" s="1"/>
  <c r="H159" i="26"/>
  <c r="H158" i="26" s="1"/>
  <c r="G159" i="26"/>
  <c r="G158" i="26" s="1"/>
  <c r="F159" i="26"/>
  <c r="E159" i="26"/>
  <c r="E158" i="26" s="1"/>
  <c r="AA158" i="26"/>
  <c r="Z158" i="26"/>
  <c r="V158" i="26"/>
  <c r="R158" i="26"/>
  <c r="P158" i="26"/>
  <c r="O158" i="26"/>
  <c r="N158" i="26"/>
  <c r="K158" i="26"/>
  <c r="J158" i="26"/>
  <c r="F158" i="26"/>
  <c r="D157" i="26"/>
  <c r="D156" i="26"/>
  <c r="D155" i="26"/>
  <c r="D154" i="26"/>
  <c r="D153" i="26"/>
  <c r="D152" i="26"/>
  <c r="D151" i="26"/>
  <c r="D150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8" i="26"/>
  <c r="D147" i="26"/>
  <c r="D146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4" i="26"/>
  <c r="D143" i="26"/>
  <c r="D142" i="26"/>
  <c r="D141" i="26"/>
  <c r="D140" i="26"/>
  <c r="D139" i="26"/>
  <c r="D138" i="26"/>
  <c r="D137" i="26"/>
  <c r="D136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4" i="26"/>
  <c r="D133" i="26"/>
  <c r="D132" i="26"/>
  <c r="D131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29" i="26"/>
  <c r="D128" i="26"/>
  <c r="D127" i="26"/>
  <c r="D126" i="26"/>
  <c r="D125" i="26"/>
  <c r="D124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2" i="26"/>
  <c r="D121" i="26"/>
  <c r="D120" i="26"/>
  <c r="D119" i="26"/>
  <c r="D118" i="26"/>
  <c r="D117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D115" i="26"/>
  <c r="D114" i="26"/>
  <c r="D113" i="26"/>
  <c r="D112" i="26"/>
  <c r="D110" i="26" s="1"/>
  <c r="D111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09" i="26"/>
  <c r="D108" i="26"/>
  <c r="D107" i="26"/>
  <c r="D106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4" i="26"/>
  <c r="D103" i="26"/>
  <c r="D102" i="26"/>
  <c r="D101" i="26"/>
  <c r="D100" i="26"/>
  <c r="AA99" i="26"/>
  <c r="Z99" i="26"/>
  <c r="Y99" i="26"/>
  <c r="X99" i="26"/>
  <c r="W99" i="26"/>
  <c r="V99" i="26"/>
  <c r="U99" i="26"/>
  <c r="T99" i="26"/>
  <c r="S99" i="26"/>
  <c r="S98" i="26" s="1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AA98" i="26"/>
  <c r="L98" i="26"/>
  <c r="D97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D95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D93" i="26"/>
  <c r="D91" i="26" s="1"/>
  <c r="D92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0" i="26"/>
  <c r="D89" i="26"/>
  <c r="D88" i="26"/>
  <c r="D87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5" i="26"/>
  <c r="D84" i="26"/>
  <c r="D83" i="26"/>
  <c r="D82" i="26"/>
  <c r="D81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79" i="26"/>
  <c r="D78" i="26"/>
  <c r="D77" i="26"/>
  <c r="D76" i="26"/>
  <c r="D75" i="26"/>
  <c r="D74" i="26"/>
  <c r="D73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1" i="26"/>
  <c r="D70" i="26"/>
  <c r="D69" i="26"/>
  <c r="D68" i="26"/>
  <c r="D67" i="26"/>
  <c r="D66" i="26"/>
  <c r="AA65" i="26"/>
  <c r="Z65" i="26"/>
  <c r="Y65" i="26"/>
  <c r="X65" i="26"/>
  <c r="W65" i="26"/>
  <c r="V65" i="26"/>
  <c r="V64" i="26" s="1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F64" i="26" s="1"/>
  <c r="E65" i="26"/>
  <c r="D63" i="26"/>
  <c r="D62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D60" i="26"/>
  <c r="D58" i="26" s="1"/>
  <c r="D59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7" i="26"/>
  <c r="D56" i="26"/>
  <c r="D55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D53" i="26"/>
  <c r="D52" i="26"/>
  <c r="D51" i="26"/>
  <c r="D50" i="26"/>
  <c r="D49" i="26"/>
  <c r="D48" i="26"/>
  <c r="D47" i="26"/>
  <c r="D46" i="26"/>
  <c r="AA45" i="26"/>
  <c r="Z45" i="26"/>
  <c r="Y45" i="26"/>
  <c r="X45" i="26"/>
  <c r="X44" i="26" s="1"/>
  <c r="W45" i="26"/>
  <c r="V45" i="26"/>
  <c r="U45" i="26"/>
  <c r="T45" i="26"/>
  <c r="T44" i="26" s="1"/>
  <c r="S45" i="26"/>
  <c r="R45" i="26"/>
  <c r="Q45" i="26"/>
  <c r="Q44" i="26" s="1"/>
  <c r="P45" i="26"/>
  <c r="P44" i="26" s="1"/>
  <c r="O45" i="26"/>
  <c r="N45" i="26"/>
  <c r="M45" i="26"/>
  <c r="L45" i="26"/>
  <c r="L44" i="26" s="1"/>
  <c r="K45" i="26"/>
  <c r="J45" i="26"/>
  <c r="I45" i="26"/>
  <c r="I44" i="26" s="1"/>
  <c r="H45" i="26"/>
  <c r="H44" i="26" s="1"/>
  <c r="G45" i="26"/>
  <c r="F45" i="26"/>
  <c r="E45" i="26"/>
  <c r="D45" i="26"/>
  <c r="D44" i="26" s="1"/>
  <c r="Y44" i="26"/>
  <c r="S44" i="26"/>
  <c r="D42" i="26"/>
  <c r="D41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39" i="26"/>
  <c r="D38" i="26"/>
  <c r="D37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5" i="26"/>
  <c r="AA34" i="26"/>
  <c r="Z34" i="26"/>
  <c r="Y34" i="26"/>
  <c r="Y33" i="26" s="1"/>
  <c r="X34" i="26"/>
  <c r="W34" i="26"/>
  <c r="V34" i="26"/>
  <c r="U34" i="26"/>
  <c r="T34" i="26"/>
  <c r="S34" i="26"/>
  <c r="R34" i="26"/>
  <c r="Q34" i="26"/>
  <c r="Q33" i="26" s="1"/>
  <c r="P34" i="26"/>
  <c r="O34" i="26"/>
  <c r="N34" i="26"/>
  <c r="N33" i="26" s="1"/>
  <c r="M34" i="26"/>
  <c r="M33" i="26" s="1"/>
  <c r="L34" i="26"/>
  <c r="K34" i="26"/>
  <c r="J34" i="26"/>
  <c r="I34" i="26"/>
  <c r="I33" i="26" s="1"/>
  <c r="H34" i="26"/>
  <c r="G34" i="26"/>
  <c r="F34" i="26"/>
  <c r="E34" i="26"/>
  <c r="E33" i="26" s="1"/>
  <c r="D34" i="26"/>
  <c r="U33" i="26"/>
  <c r="F33" i="26"/>
  <c r="D32" i="26"/>
  <c r="D31" i="26"/>
  <c r="D30" i="26"/>
  <c r="D29" i="26"/>
  <c r="D28" i="26"/>
  <c r="D27" i="26"/>
  <c r="D26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3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D21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D19" i="26"/>
  <c r="D18" i="26"/>
  <c r="D17" i="26"/>
  <c r="D16" i="26"/>
  <c r="D15" i="26"/>
  <c r="D14" i="26"/>
  <c r="D13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1" i="26"/>
  <c r="D10" i="26"/>
  <c r="D9" i="26"/>
  <c r="AA8" i="26"/>
  <c r="Z8" i="26"/>
  <c r="Y8" i="26"/>
  <c r="Y7" i="26" s="1"/>
  <c r="X8" i="26"/>
  <c r="W8" i="26"/>
  <c r="V8" i="26"/>
  <c r="U8" i="26"/>
  <c r="T8" i="26"/>
  <c r="S8" i="26"/>
  <c r="R8" i="26"/>
  <c r="R7" i="26" s="1"/>
  <c r="Q8" i="26"/>
  <c r="P8" i="26"/>
  <c r="O8" i="26"/>
  <c r="N8" i="26"/>
  <c r="M8" i="26"/>
  <c r="L8" i="26"/>
  <c r="K8" i="26"/>
  <c r="J8" i="26"/>
  <c r="J7" i="26" s="1"/>
  <c r="I8" i="26"/>
  <c r="H8" i="26"/>
  <c r="G8" i="26"/>
  <c r="F8" i="26"/>
  <c r="E8" i="26"/>
  <c r="D778" i="25"/>
  <c r="D777" i="25"/>
  <c r="AA776" i="25"/>
  <c r="Z776" i="25"/>
  <c r="Y776" i="25"/>
  <c r="X776" i="25"/>
  <c r="W776" i="25"/>
  <c r="V776" i="25"/>
  <c r="U776" i="25"/>
  <c r="T776" i="25"/>
  <c r="S776" i="25"/>
  <c r="R776" i="25"/>
  <c r="Q776" i="25"/>
  <c r="P776" i="25"/>
  <c r="O776" i="25"/>
  <c r="N776" i="25"/>
  <c r="M776" i="25"/>
  <c r="L776" i="25"/>
  <c r="K776" i="25"/>
  <c r="J776" i="25"/>
  <c r="I776" i="25"/>
  <c r="H776" i="25"/>
  <c r="G776" i="25"/>
  <c r="F776" i="25"/>
  <c r="E776" i="25"/>
  <c r="D775" i="25"/>
  <c r="D774" i="25"/>
  <c r="AA773" i="25"/>
  <c r="Z773" i="25"/>
  <c r="Y773" i="25"/>
  <c r="X773" i="25"/>
  <c r="W773" i="25"/>
  <c r="V773" i="25"/>
  <c r="U773" i="25"/>
  <c r="T773" i="25"/>
  <c r="S773" i="25"/>
  <c r="R773" i="25"/>
  <c r="Q773" i="25"/>
  <c r="P773" i="25"/>
  <c r="O773" i="25"/>
  <c r="N773" i="25"/>
  <c r="M773" i="25"/>
  <c r="L773" i="25"/>
  <c r="K773" i="25"/>
  <c r="J773" i="25"/>
  <c r="I773" i="25"/>
  <c r="H773" i="25"/>
  <c r="G773" i="25"/>
  <c r="F773" i="25"/>
  <c r="E773" i="25"/>
  <c r="D772" i="25"/>
  <c r="D771" i="25"/>
  <c r="AA770" i="25"/>
  <c r="Z770" i="25"/>
  <c r="Y770" i="25"/>
  <c r="X770" i="25"/>
  <c r="W770" i="25"/>
  <c r="V770" i="25"/>
  <c r="U770" i="25"/>
  <c r="T770" i="25"/>
  <c r="S770" i="25"/>
  <c r="S769" i="25" s="1"/>
  <c r="R770" i="25"/>
  <c r="Q770" i="25"/>
  <c r="P770" i="25"/>
  <c r="O770" i="25"/>
  <c r="N770" i="25"/>
  <c r="M770" i="25"/>
  <c r="L770" i="25"/>
  <c r="K770" i="25"/>
  <c r="J770" i="25"/>
  <c r="I770" i="25"/>
  <c r="H770" i="25"/>
  <c r="G770" i="25"/>
  <c r="F770" i="25"/>
  <c r="E770" i="25"/>
  <c r="D770" i="25"/>
  <c r="Z769" i="25"/>
  <c r="R769" i="25"/>
  <c r="D768" i="25"/>
  <c r="D767" i="25"/>
  <c r="D766" i="25"/>
  <c r="D765" i="25"/>
  <c r="D764" i="25"/>
  <c r="D763" i="25"/>
  <c r="D761" i="25" s="1"/>
  <c r="D762" i="25"/>
  <c r="AA761" i="25"/>
  <c r="Z761" i="25"/>
  <c r="Y761" i="25"/>
  <c r="X761" i="25"/>
  <c r="W761" i="25"/>
  <c r="V761" i="25"/>
  <c r="U761" i="25"/>
  <c r="T761" i="25"/>
  <c r="S761" i="25"/>
  <c r="R761" i="25"/>
  <c r="Q761" i="25"/>
  <c r="P761" i="25"/>
  <c r="O761" i="25"/>
  <c r="N761" i="25"/>
  <c r="M761" i="25"/>
  <c r="L761" i="25"/>
  <c r="K761" i="25"/>
  <c r="J761" i="25"/>
  <c r="I761" i="25"/>
  <c r="H761" i="25"/>
  <c r="G761" i="25"/>
  <c r="F761" i="25"/>
  <c r="E761" i="25"/>
  <c r="D760" i="25"/>
  <c r="D759" i="25"/>
  <c r="D758" i="25"/>
  <c r="D757" i="25"/>
  <c r="D753" i="25" s="1"/>
  <c r="D752" i="25" s="1"/>
  <c r="D756" i="25"/>
  <c r="D755" i="25"/>
  <c r="D754" i="25"/>
  <c r="AA753" i="25"/>
  <c r="AA752" i="25" s="1"/>
  <c r="Z753" i="25"/>
  <c r="Y753" i="25"/>
  <c r="X753" i="25"/>
  <c r="W753" i="25"/>
  <c r="W752" i="25" s="1"/>
  <c r="V753" i="25"/>
  <c r="U753" i="25"/>
  <c r="T753" i="25"/>
  <c r="S753" i="25"/>
  <c r="S752" i="25" s="1"/>
  <c r="R753" i="25"/>
  <c r="Q753" i="25"/>
  <c r="P753" i="25"/>
  <c r="O753" i="25"/>
  <c r="O752" i="25" s="1"/>
  <c r="N753" i="25"/>
  <c r="M753" i="25"/>
  <c r="L753" i="25"/>
  <c r="K753" i="25"/>
  <c r="K752" i="25" s="1"/>
  <c r="J753" i="25"/>
  <c r="I753" i="25"/>
  <c r="H753" i="25"/>
  <c r="G753" i="25"/>
  <c r="G752" i="25" s="1"/>
  <c r="F753" i="25"/>
  <c r="E753" i="25"/>
  <c r="Z752" i="25"/>
  <c r="Y752" i="25"/>
  <c r="X752" i="25"/>
  <c r="V752" i="25"/>
  <c r="U752" i="25"/>
  <c r="T752" i="25"/>
  <c r="R752" i="25"/>
  <c r="Q752" i="25"/>
  <c r="P752" i="25"/>
  <c r="N752" i="25"/>
  <c r="M752" i="25"/>
  <c r="L752" i="25"/>
  <c r="J752" i="25"/>
  <c r="I752" i="25"/>
  <c r="H752" i="25"/>
  <c r="F752" i="25"/>
  <c r="E752" i="25"/>
  <c r="D751" i="25"/>
  <c r="D750" i="25"/>
  <c r="D749" i="25"/>
  <c r="D748" i="25"/>
  <c r="D747" i="25"/>
  <c r="D746" i="25"/>
  <c r="D745" i="25"/>
  <c r="AA744" i="25"/>
  <c r="Z744" i="25"/>
  <c r="Y744" i="25"/>
  <c r="X744" i="25"/>
  <c r="W744" i="25"/>
  <c r="V744" i="25"/>
  <c r="U744" i="25"/>
  <c r="T744" i="25"/>
  <c r="S744" i="25"/>
  <c r="R744" i="25"/>
  <c r="Q744" i="25"/>
  <c r="P744" i="25"/>
  <c r="O744" i="25"/>
  <c r="N744" i="25"/>
  <c r="M744" i="25"/>
  <c r="L744" i="25"/>
  <c r="K744" i="25"/>
  <c r="J744" i="25"/>
  <c r="I744" i="25"/>
  <c r="H744" i="25"/>
  <c r="G744" i="25"/>
  <c r="F744" i="25"/>
  <c r="E744" i="25"/>
  <c r="D743" i="25"/>
  <c r="D742" i="25"/>
  <c r="D741" i="25"/>
  <c r="D740" i="25"/>
  <c r="D739" i="25"/>
  <c r="AA738" i="25"/>
  <c r="Z738" i="25"/>
  <c r="Z737" i="25" s="1"/>
  <c r="Y738" i="25"/>
  <c r="Y737" i="25" s="1"/>
  <c r="X738" i="25"/>
  <c r="X737" i="25" s="1"/>
  <c r="W738" i="25"/>
  <c r="V738" i="25"/>
  <c r="U738" i="25"/>
  <c r="T738" i="25"/>
  <c r="T737" i="25" s="1"/>
  <c r="S738" i="25"/>
  <c r="R738" i="25"/>
  <c r="R737" i="25" s="1"/>
  <c r="Q738" i="25"/>
  <c r="P738" i="25"/>
  <c r="P737" i="25" s="1"/>
  <c r="O738" i="25"/>
  <c r="N738" i="25"/>
  <c r="N737" i="25" s="1"/>
  <c r="M738" i="25"/>
  <c r="L738" i="25"/>
  <c r="L737" i="25" s="1"/>
  <c r="K738" i="25"/>
  <c r="J738" i="25"/>
  <c r="I738" i="25"/>
  <c r="I737" i="25" s="1"/>
  <c r="H738" i="25"/>
  <c r="H737" i="25" s="1"/>
  <c r="G738" i="25"/>
  <c r="F738" i="25"/>
  <c r="F737" i="25" s="1"/>
  <c r="E738" i="25"/>
  <c r="V737" i="25"/>
  <c r="U737" i="25"/>
  <c r="Q737" i="25"/>
  <c r="M737" i="25"/>
  <c r="J737" i="25"/>
  <c r="E737" i="25"/>
  <c r="D736" i="25"/>
  <c r="D735" i="25"/>
  <c r="D734" i="25"/>
  <c r="D733" i="25"/>
  <c r="AA732" i="25"/>
  <c r="AA731" i="25" s="1"/>
  <c r="Z732" i="25"/>
  <c r="Z731" i="25" s="1"/>
  <c r="Y732" i="25"/>
  <c r="X732" i="25"/>
  <c r="W732" i="25"/>
  <c r="V732" i="25"/>
  <c r="V731" i="25" s="1"/>
  <c r="U732" i="25"/>
  <c r="U731" i="25" s="1"/>
  <c r="T732" i="25"/>
  <c r="S732" i="25"/>
  <c r="S731" i="25" s="1"/>
  <c r="R732" i="25"/>
  <c r="R731" i="25" s="1"/>
  <c r="Q732" i="25"/>
  <c r="P732" i="25"/>
  <c r="O732" i="25"/>
  <c r="N732" i="25"/>
  <c r="N731" i="25" s="1"/>
  <c r="M732" i="25"/>
  <c r="M731" i="25" s="1"/>
  <c r="L732" i="25"/>
  <c r="K732" i="25"/>
  <c r="K731" i="25" s="1"/>
  <c r="J732" i="25"/>
  <c r="J731" i="25" s="1"/>
  <c r="I732" i="25"/>
  <c r="H732" i="25"/>
  <c r="G732" i="25"/>
  <c r="F732" i="25"/>
  <c r="F731" i="25" s="1"/>
  <c r="E732" i="25"/>
  <c r="E731" i="25" s="1"/>
  <c r="Y731" i="25"/>
  <c r="X731" i="25"/>
  <c r="W731" i="25"/>
  <c r="T731" i="25"/>
  <c r="Q731" i="25"/>
  <c r="P731" i="25"/>
  <c r="O731" i="25"/>
  <c r="L731" i="25"/>
  <c r="I731" i="25"/>
  <c r="H731" i="25"/>
  <c r="G731" i="25"/>
  <c r="D730" i="25"/>
  <c r="D729" i="25"/>
  <c r="D728" i="25"/>
  <c r="D727" i="25"/>
  <c r="AA726" i="25"/>
  <c r="Z726" i="25"/>
  <c r="Y726" i="25"/>
  <c r="X726" i="25"/>
  <c r="W726" i="25"/>
  <c r="V726" i="25"/>
  <c r="U726" i="25"/>
  <c r="T726" i="25"/>
  <c r="S726" i="25"/>
  <c r="R726" i="25"/>
  <c r="Q726" i="25"/>
  <c r="P726" i="25"/>
  <c r="O726" i="25"/>
  <c r="N726" i="25"/>
  <c r="M726" i="25"/>
  <c r="L726" i="25"/>
  <c r="K726" i="25"/>
  <c r="J726" i="25"/>
  <c r="I726" i="25"/>
  <c r="H726" i="25"/>
  <c r="G726" i="25"/>
  <c r="F726" i="25"/>
  <c r="E726" i="25"/>
  <c r="D724" i="25"/>
  <c r="D723" i="25"/>
  <c r="D722" i="25"/>
  <c r="D721" i="25"/>
  <c r="AA720" i="25"/>
  <c r="Z720" i="25"/>
  <c r="Y720" i="25"/>
  <c r="X720" i="25"/>
  <c r="X719" i="25" s="1"/>
  <c r="W720" i="25"/>
  <c r="V720" i="25"/>
  <c r="U720" i="25"/>
  <c r="T720" i="25"/>
  <c r="S720" i="25"/>
  <c r="R720" i="25"/>
  <c r="Q720" i="25"/>
  <c r="P720" i="25"/>
  <c r="P719" i="25" s="1"/>
  <c r="O720" i="25"/>
  <c r="N720" i="25"/>
  <c r="M720" i="25"/>
  <c r="L720" i="25"/>
  <c r="K720" i="25"/>
  <c r="J720" i="25"/>
  <c r="I720" i="25"/>
  <c r="H720" i="25"/>
  <c r="H719" i="25" s="1"/>
  <c r="G720" i="25"/>
  <c r="F720" i="25"/>
  <c r="E720" i="25"/>
  <c r="AA719" i="25"/>
  <c r="Z719" i="25"/>
  <c r="W719" i="25"/>
  <c r="V719" i="25"/>
  <c r="T719" i="25"/>
  <c r="S719" i="25"/>
  <c r="R719" i="25"/>
  <c r="O719" i="25"/>
  <c r="N719" i="25"/>
  <c r="L719" i="25"/>
  <c r="K719" i="25"/>
  <c r="J719" i="25"/>
  <c r="G719" i="25"/>
  <c r="F719" i="25"/>
  <c r="D718" i="25"/>
  <c r="D717" i="25"/>
  <c r="D716" i="25"/>
  <c r="D715" i="25"/>
  <c r="AA714" i="25"/>
  <c r="Z714" i="25"/>
  <c r="Y714" i="25"/>
  <c r="X714" i="25"/>
  <c r="W714" i="25"/>
  <c r="V714" i="25"/>
  <c r="U714" i="25"/>
  <c r="T714" i="25"/>
  <c r="S714" i="25"/>
  <c r="R714" i="25"/>
  <c r="Q714" i="25"/>
  <c r="P714" i="25"/>
  <c r="O714" i="25"/>
  <c r="N714" i="25"/>
  <c r="M714" i="25"/>
  <c r="L714" i="25"/>
  <c r="K714" i="25"/>
  <c r="J714" i="25"/>
  <c r="I714" i="25"/>
  <c r="H714" i="25"/>
  <c r="G714" i="25"/>
  <c r="F714" i="25"/>
  <c r="E714" i="25"/>
  <c r="D712" i="25"/>
  <c r="D711" i="25"/>
  <c r="AA710" i="25"/>
  <c r="AA709" i="25" s="1"/>
  <c r="Z710" i="25"/>
  <c r="Y710" i="25"/>
  <c r="X710" i="25"/>
  <c r="W710" i="25"/>
  <c r="W709" i="25" s="1"/>
  <c r="V710" i="25"/>
  <c r="U710" i="25"/>
  <c r="T710" i="25"/>
  <c r="S710" i="25"/>
  <c r="S709" i="25" s="1"/>
  <c r="R710" i="25"/>
  <c r="Q710" i="25"/>
  <c r="P710" i="25"/>
  <c r="O710" i="25"/>
  <c r="O709" i="25" s="1"/>
  <c r="N710" i="25"/>
  <c r="M710" i="25"/>
  <c r="L710" i="25"/>
  <c r="K710" i="25"/>
  <c r="K709" i="25" s="1"/>
  <c r="J710" i="25"/>
  <c r="I710" i="25"/>
  <c r="H710" i="25"/>
  <c r="G710" i="25"/>
  <c r="G709" i="25" s="1"/>
  <c r="F710" i="25"/>
  <c r="E710" i="25"/>
  <c r="Z709" i="25"/>
  <c r="Y709" i="25"/>
  <c r="X709" i="25"/>
  <c r="V709" i="25"/>
  <c r="U709" i="25"/>
  <c r="T709" i="25"/>
  <c r="R709" i="25"/>
  <c r="Q709" i="25"/>
  <c r="P709" i="25"/>
  <c r="N709" i="25"/>
  <c r="M709" i="25"/>
  <c r="L709" i="25"/>
  <c r="J709" i="25"/>
  <c r="I709" i="25"/>
  <c r="H709" i="25"/>
  <c r="F709" i="25"/>
  <c r="E709" i="25"/>
  <c r="D708" i="25"/>
  <c r="D706" i="25" s="1"/>
  <c r="D707" i="25"/>
  <c r="AA706" i="25"/>
  <c r="Z706" i="25"/>
  <c r="Y706" i="25"/>
  <c r="X706" i="25"/>
  <c r="W706" i="25"/>
  <c r="V706" i="25"/>
  <c r="U706" i="25"/>
  <c r="T706" i="25"/>
  <c r="S706" i="25"/>
  <c r="R706" i="25"/>
  <c r="Q706" i="25"/>
  <c r="P706" i="25"/>
  <c r="O706" i="25"/>
  <c r="N706" i="25"/>
  <c r="M706" i="25"/>
  <c r="L706" i="25"/>
  <c r="K706" i="25"/>
  <c r="J706" i="25"/>
  <c r="I706" i="25"/>
  <c r="H706" i="25"/>
  <c r="G706" i="25"/>
  <c r="F706" i="25"/>
  <c r="E706" i="25"/>
  <c r="D705" i="25"/>
  <c r="AA704" i="25"/>
  <c r="Z704" i="25"/>
  <c r="Z703" i="25" s="1"/>
  <c r="Y704" i="25"/>
  <c r="Y703" i="25" s="1"/>
  <c r="X704" i="25"/>
  <c r="W704" i="25"/>
  <c r="W703" i="25" s="1"/>
  <c r="V704" i="25"/>
  <c r="V703" i="25" s="1"/>
  <c r="U704" i="25"/>
  <c r="U703" i="25" s="1"/>
  <c r="T704" i="25"/>
  <c r="S704" i="25"/>
  <c r="R704" i="25"/>
  <c r="Q704" i="25"/>
  <c r="Q703" i="25" s="1"/>
  <c r="P704" i="25"/>
  <c r="O704" i="25"/>
  <c r="N704" i="25"/>
  <c r="N703" i="25" s="1"/>
  <c r="M704" i="25"/>
  <c r="M703" i="25" s="1"/>
  <c r="L704" i="25"/>
  <c r="K704" i="25"/>
  <c r="J704" i="25"/>
  <c r="J703" i="25" s="1"/>
  <c r="I704" i="25"/>
  <c r="I703" i="25" s="1"/>
  <c r="H704" i="25"/>
  <c r="G704" i="25"/>
  <c r="G703" i="25" s="1"/>
  <c r="F704" i="25"/>
  <c r="E704" i="25"/>
  <c r="AA703" i="25"/>
  <c r="X703" i="25"/>
  <c r="T703" i="25"/>
  <c r="S703" i="25"/>
  <c r="R703" i="25"/>
  <c r="P703" i="25"/>
  <c r="O703" i="25"/>
  <c r="L703" i="25"/>
  <c r="K703" i="25"/>
  <c r="H703" i="25"/>
  <c r="F703" i="25"/>
  <c r="D702" i="25"/>
  <c r="D701" i="25"/>
  <c r="D700" i="25"/>
  <c r="AA699" i="25"/>
  <c r="Z699" i="25"/>
  <c r="Y699" i="25"/>
  <c r="Y698" i="25" s="1"/>
  <c r="X699" i="25"/>
  <c r="W699" i="25"/>
  <c r="V699" i="25"/>
  <c r="U699" i="25"/>
  <c r="U698" i="25" s="1"/>
  <c r="T699" i="25"/>
  <c r="S699" i="25"/>
  <c r="R699" i="25"/>
  <c r="Q699" i="25"/>
  <c r="Q698" i="25" s="1"/>
  <c r="P699" i="25"/>
  <c r="O699" i="25"/>
  <c r="N699" i="25"/>
  <c r="M699" i="25"/>
  <c r="M698" i="25" s="1"/>
  <c r="L699" i="25"/>
  <c r="K699" i="25"/>
  <c r="J699" i="25"/>
  <c r="I699" i="25"/>
  <c r="I698" i="25" s="1"/>
  <c r="H699" i="25"/>
  <c r="G699" i="25"/>
  <c r="F699" i="25"/>
  <c r="E699" i="25"/>
  <c r="X698" i="25"/>
  <c r="H698" i="25"/>
  <c r="D697" i="25"/>
  <c r="D696" i="25"/>
  <c r="AA695" i="25"/>
  <c r="Z695" i="25"/>
  <c r="Y695" i="25"/>
  <c r="X695" i="25"/>
  <c r="W695" i="25"/>
  <c r="V695" i="25"/>
  <c r="U695" i="25"/>
  <c r="T695" i="25"/>
  <c r="S695" i="25"/>
  <c r="R695" i="25"/>
  <c r="Q695" i="25"/>
  <c r="P695" i="25"/>
  <c r="O695" i="25"/>
  <c r="N695" i="25"/>
  <c r="M695" i="25"/>
  <c r="L695" i="25"/>
  <c r="K695" i="25"/>
  <c r="J695" i="25"/>
  <c r="I695" i="25"/>
  <c r="H695" i="25"/>
  <c r="G695" i="25"/>
  <c r="F695" i="25"/>
  <c r="E695" i="25"/>
  <c r="D695" i="25"/>
  <c r="D694" i="25"/>
  <c r="D693" i="25"/>
  <c r="AA692" i="25"/>
  <c r="Z692" i="25"/>
  <c r="Y692" i="25"/>
  <c r="X692" i="25"/>
  <c r="W692" i="25"/>
  <c r="V692" i="25"/>
  <c r="U692" i="25"/>
  <c r="T692" i="25"/>
  <c r="S692" i="25"/>
  <c r="R692" i="25"/>
  <c r="Q692" i="25"/>
  <c r="P692" i="25"/>
  <c r="O692" i="25"/>
  <c r="N692" i="25"/>
  <c r="M692" i="25"/>
  <c r="L692" i="25"/>
  <c r="K692" i="25"/>
  <c r="J692" i="25"/>
  <c r="I692" i="25"/>
  <c r="H692" i="25"/>
  <c r="G692" i="25"/>
  <c r="F692" i="25"/>
  <c r="E692" i="25"/>
  <c r="D691" i="25"/>
  <c r="D689" i="25" s="1"/>
  <c r="D690" i="25"/>
  <c r="AA689" i="25"/>
  <c r="Z689" i="25"/>
  <c r="Y689" i="25"/>
  <c r="X689" i="25"/>
  <c r="W689" i="25"/>
  <c r="V689" i="25"/>
  <c r="U689" i="25"/>
  <c r="T689" i="25"/>
  <c r="S689" i="25"/>
  <c r="R689" i="25"/>
  <c r="Q689" i="25"/>
  <c r="P689" i="25"/>
  <c r="O689" i="25"/>
  <c r="N689" i="25"/>
  <c r="M689" i="25"/>
  <c r="L689" i="25"/>
  <c r="K689" i="25"/>
  <c r="J689" i="25"/>
  <c r="I689" i="25"/>
  <c r="H689" i="25"/>
  <c r="G689" i="25"/>
  <c r="F689" i="25"/>
  <c r="E689" i="25"/>
  <c r="D688" i="25"/>
  <c r="D687" i="25"/>
  <c r="AA686" i="25"/>
  <c r="Z686" i="25"/>
  <c r="Y686" i="25"/>
  <c r="X686" i="25"/>
  <c r="W686" i="25"/>
  <c r="V686" i="25"/>
  <c r="U686" i="25"/>
  <c r="T686" i="25"/>
  <c r="S686" i="25"/>
  <c r="R686" i="25"/>
  <c r="Q686" i="25"/>
  <c r="P686" i="25"/>
  <c r="P685" i="25" s="1"/>
  <c r="O686" i="25"/>
  <c r="N686" i="25"/>
  <c r="M686" i="25"/>
  <c r="L686" i="25"/>
  <c r="L685" i="25" s="1"/>
  <c r="K686" i="25"/>
  <c r="J686" i="25"/>
  <c r="I686" i="25"/>
  <c r="H686" i="25"/>
  <c r="H685" i="25" s="1"/>
  <c r="G686" i="25"/>
  <c r="F686" i="25"/>
  <c r="E686" i="25"/>
  <c r="X685" i="25"/>
  <c r="T685" i="25"/>
  <c r="E685" i="25"/>
  <c r="D684" i="25"/>
  <c r="D683" i="25"/>
  <c r="D682" i="25"/>
  <c r="AA681" i="25"/>
  <c r="Z681" i="25"/>
  <c r="Y681" i="25"/>
  <c r="X681" i="25"/>
  <c r="W681" i="25"/>
  <c r="V681" i="25"/>
  <c r="U681" i="25"/>
  <c r="T681" i="25"/>
  <c r="S681" i="25"/>
  <c r="R681" i="25"/>
  <c r="Q681" i="25"/>
  <c r="P681" i="25"/>
  <c r="O681" i="25"/>
  <c r="N681" i="25"/>
  <c r="M681" i="25"/>
  <c r="L681" i="25"/>
  <c r="K681" i="25"/>
  <c r="J681" i="25"/>
  <c r="I681" i="25"/>
  <c r="H681" i="25"/>
  <c r="G681" i="25"/>
  <c r="F681" i="25"/>
  <c r="E681" i="25"/>
  <c r="D681" i="25"/>
  <c r="D680" i="25"/>
  <c r="D679" i="25"/>
  <c r="D678" i="25"/>
  <c r="D677" i="25"/>
  <c r="D676" i="25"/>
  <c r="D675" i="25"/>
  <c r="D674" i="25"/>
  <c r="AA673" i="25"/>
  <c r="Z673" i="25"/>
  <c r="Y673" i="25"/>
  <c r="X673" i="25"/>
  <c r="W673" i="25"/>
  <c r="V673" i="25"/>
  <c r="U673" i="25"/>
  <c r="T673" i="25"/>
  <c r="S673" i="25"/>
  <c r="R673" i="25"/>
  <c r="Q673" i="25"/>
  <c r="P673" i="25"/>
  <c r="O673" i="25"/>
  <c r="N673" i="25"/>
  <c r="M673" i="25"/>
  <c r="L673" i="25"/>
  <c r="K673" i="25"/>
  <c r="J673" i="25"/>
  <c r="I673" i="25"/>
  <c r="H673" i="25"/>
  <c r="G673" i="25"/>
  <c r="F673" i="25"/>
  <c r="E673" i="25"/>
  <c r="D672" i="25"/>
  <c r="D671" i="25"/>
  <c r="D670" i="25"/>
  <c r="D669" i="25"/>
  <c r="AA668" i="25"/>
  <c r="Z668" i="25"/>
  <c r="Y668" i="25"/>
  <c r="X668" i="25"/>
  <c r="W668" i="25"/>
  <c r="V668" i="25"/>
  <c r="U668" i="25"/>
  <c r="T668" i="25"/>
  <c r="S668" i="25"/>
  <c r="R668" i="25"/>
  <c r="Q668" i="25"/>
  <c r="P668" i="25"/>
  <c r="O668" i="25"/>
  <c r="N668" i="25"/>
  <c r="M668" i="25"/>
  <c r="L668" i="25"/>
  <c r="K668" i="25"/>
  <c r="J668" i="25"/>
  <c r="I668" i="25"/>
  <c r="H668" i="25"/>
  <c r="G668" i="25"/>
  <c r="F668" i="25"/>
  <c r="E668" i="25"/>
  <c r="D667" i="25"/>
  <c r="D666" i="25"/>
  <c r="D665" i="25"/>
  <c r="D664" i="25"/>
  <c r="D663" i="25"/>
  <c r="D662" i="25"/>
  <c r="AA661" i="25"/>
  <c r="Z661" i="25"/>
  <c r="Y661" i="25"/>
  <c r="X661" i="25"/>
  <c r="W661" i="25"/>
  <c r="V661" i="25"/>
  <c r="U661" i="25"/>
  <c r="T661" i="25"/>
  <c r="S661" i="25"/>
  <c r="R661" i="25"/>
  <c r="Q661" i="25"/>
  <c r="P661" i="25"/>
  <c r="O661" i="25"/>
  <c r="N661" i="25"/>
  <c r="M661" i="25"/>
  <c r="L661" i="25"/>
  <c r="K661" i="25"/>
  <c r="J661" i="25"/>
  <c r="I661" i="25"/>
  <c r="H661" i="25"/>
  <c r="G661" i="25"/>
  <c r="F661" i="25"/>
  <c r="E661" i="25"/>
  <c r="D661" i="25"/>
  <c r="D660" i="25"/>
  <c r="AA659" i="25"/>
  <c r="Z659" i="25"/>
  <c r="Y659" i="25"/>
  <c r="X659" i="25"/>
  <c r="W659" i="25"/>
  <c r="V659" i="25"/>
  <c r="U659" i="25"/>
  <c r="T659" i="25"/>
  <c r="S659" i="25"/>
  <c r="R659" i="25"/>
  <c r="Q659" i="25"/>
  <c r="P659" i="25"/>
  <c r="O659" i="25"/>
  <c r="N659" i="25"/>
  <c r="M659" i="25"/>
  <c r="L659" i="25"/>
  <c r="K659" i="25"/>
  <c r="J659" i="25"/>
  <c r="I659" i="25"/>
  <c r="H659" i="25"/>
  <c r="G659" i="25"/>
  <c r="F659" i="25"/>
  <c r="E659" i="25"/>
  <c r="D659" i="25"/>
  <c r="D658" i="25"/>
  <c r="D657" i="25"/>
  <c r="D656" i="25"/>
  <c r="AA655" i="25"/>
  <c r="Z655" i="25"/>
  <c r="Y655" i="25"/>
  <c r="X655" i="25"/>
  <c r="W655" i="25"/>
  <c r="V655" i="25"/>
  <c r="U655" i="25"/>
  <c r="T655" i="25"/>
  <c r="S655" i="25"/>
  <c r="R655" i="25"/>
  <c r="Q655" i="25"/>
  <c r="P655" i="25"/>
  <c r="O655" i="25"/>
  <c r="N655" i="25"/>
  <c r="M655" i="25"/>
  <c r="L655" i="25"/>
  <c r="K655" i="25"/>
  <c r="J655" i="25"/>
  <c r="I655" i="25"/>
  <c r="H655" i="25"/>
  <c r="G655" i="25"/>
  <c r="F655" i="25"/>
  <c r="E655" i="25"/>
  <c r="D655" i="25"/>
  <c r="D654" i="25"/>
  <c r="D653" i="25"/>
  <c r="D652" i="25"/>
  <c r="AA651" i="25"/>
  <c r="Z651" i="25"/>
  <c r="Y651" i="25"/>
  <c r="X651" i="25"/>
  <c r="W651" i="25"/>
  <c r="V651" i="25"/>
  <c r="U651" i="25"/>
  <c r="T651" i="25"/>
  <c r="S651" i="25"/>
  <c r="R651" i="25"/>
  <c r="Q651" i="25"/>
  <c r="P651" i="25"/>
  <c r="O651" i="25"/>
  <c r="N651" i="25"/>
  <c r="M651" i="25"/>
  <c r="L651" i="25"/>
  <c r="K651" i="25"/>
  <c r="J651" i="25"/>
  <c r="I651" i="25"/>
  <c r="H651" i="25"/>
  <c r="G651" i="25"/>
  <c r="F651" i="25"/>
  <c r="E651" i="25"/>
  <c r="D651" i="25"/>
  <c r="AA650" i="25"/>
  <c r="Z650" i="25"/>
  <c r="Y650" i="25"/>
  <c r="X650" i="25"/>
  <c r="W650" i="25"/>
  <c r="V650" i="25"/>
  <c r="U650" i="25"/>
  <c r="T650" i="25"/>
  <c r="S650" i="25"/>
  <c r="R650" i="25"/>
  <c r="Q650" i="25"/>
  <c r="P650" i="25"/>
  <c r="O650" i="25"/>
  <c r="N650" i="25"/>
  <c r="M650" i="25"/>
  <c r="L650" i="25"/>
  <c r="K650" i="25"/>
  <c r="J650" i="25"/>
  <c r="I650" i="25"/>
  <c r="H650" i="25"/>
  <c r="G650" i="25"/>
  <c r="F650" i="25"/>
  <c r="E650" i="25"/>
  <c r="D650" i="25"/>
  <c r="D649" i="25"/>
  <c r="D648" i="25"/>
  <c r="D647" i="25"/>
  <c r="D646" i="25"/>
  <c r="AA645" i="25"/>
  <c r="Z645" i="25"/>
  <c r="Y645" i="25"/>
  <c r="X645" i="25"/>
  <c r="W645" i="25"/>
  <c r="W644" i="25" s="1"/>
  <c r="V645" i="25"/>
  <c r="U645" i="25"/>
  <c r="T645" i="25"/>
  <c r="S645" i="25"/>
  <c r="S644" i="25" s="1"/>
  <c r="R645" i="25"/>
  <c r="Q645" i="25"/>
  <c r="P645" i="25"/>
  <c r="P644" i="25" s="1"/>
  <c r="O645" i="25"/>
  <c r="O644" i="25" s="1"/>
  <c r="N645" i="25"/>
  <c r="M645" i="25"/>
  <c r="L645" i="25"/>
  <c r="K645" i="25"/>
  <c r="K644" i="25" s="1"/>
  <c r="J645" i="25"/>
  <c r="I645" i="25"/>
  <c r="H645" i="25"/>
  <c r="H644" i="25" s="1"/>
  <c r="G645" i="25"/>
  <c r="G644" i="25" s="1"/>
  <c r="F645" i="25"/>
  <c r="E645" i="25"/>
  <c r="AA644" i="25"/>
  <c r="X644" i="25"/>
  <c r="D641" i="25"/>
  <c r="AA640" i="25"/>
  <c r="Z640" i="25"/>
  <c r="Y640" i="25"/>
  <c r="X640" i="25"/>
  <c r="W640" i="25"/>
  <c r="V640" i="25"/>
  <c r="U640" i="25"/>
  <c r="T640" i="25"/>
  <c r="S640" i="25"/>
  <c r="R640" i="25"/>
  <c r="Q640" i="25"/>
  <c r="P640" i="25"/>
  <c r="O640" i="25"/>
  <c r="N640" i="25"/>
  <c r="M640" i="25"/>
  <c r="L640" i="25"/>
  <c r="K640" i="25"/>
  <c r="J640" i="25"/>
  <c r="I640" i="25"/>
  <c r="H640" i="25"/>
  <c r="G640" i="25"/>
  <c r="F640" i="25"/>
  <c r="E640" i="25"/>
  <c r="D640" i="25"/>
  <c r="AA639" i="25"/>
  <c r="Z639" i="25"/>
  <c r="Y639" i="25"/>
  <c r="X639" i="25"/>
  <c r="W639" i="25"/>
  <c r="V639" i="25"/>
  <c r="U639" i="25"/>
  <c r="T639" i="25"/>
  <c r="S639" i="25"/>
  <c r="R639" i="25"/>
  <c r="Q639" i="25"/>
  <c r="P639" i="25"/>
  <c r="O639" i="25"/>
  <c r="N639" i="25"/>
  <c r="M639" i="25"/>
  <c r="L639" i="25"/>
  <c r="K639" i="25"/>
  <c r="J639" i="25"/>
  <c r="I639" i="25"/>
  <c r="H639" i="25"/>
  <c r="G639" i="25"/>
  <c r="F639" i="25"/>
  <c r="E639" i="25"/>
  <c r="D639" i="25"/>
  <c r="D638" i="25"/>
  <c r="AA637" i="25"/>
  <c r="Z637" i="25"/>
  <c r="Y637" i="25"/>
  <c r="X637" i="25"/>
  <c r="W637" i="25"/>
  <c r="V637" i="25"/>
  <c r="U637" i="25"/>
  <c r="T637" i="25"/>
  <c r="S637" i="25"/>
  <c r="R637" i="25"/>
  <c r="Q637" i="25"/>
  <c r="P637" i="25"/>
  <c r="O637" i="25"/>
  <c r="N637" i="25"/>
  <c r="M637" i="25"/>
  <c r="L637" i="25"/>
  <c r="K637" i="25"/>
  <c r="J637" i="25"/>
  <c r="I637" i="25"/>
  <c r="H637" i="25"/>
  <c r="G637" i="25"/>
  <c r="F637" i="25"/>
  <c r="E637" i="25"/>
  <c r="D637" i="25"/>
  <c r="AA636" i="25"/>
  <c r="Z636" i="25"/>
  <c r="Y636" i="25"/>
  <c r="X636" i="25"/>
  <c r="W636" i="25"/>
  <c r="V636" i="25"/>
  <c r="U636" i="25"/>
  <c r="T636" i="25"/>
  <c r="S636" i="25"/>
  <c r="R636" i="25"/>
  <c r="Q636" i="25"/>
  <c r="P636" i="25"/>
  <c r="O636" i="25"/>
  <c r="N636" i="25"/>
  <c r="M636" i="25"/>
  <c r="L636" i="25"/>
  <c r="K636" i="25"/>
  <c r="J636" i="25"/>
  <c r="I636" i="25"/>
  <c r="H636" i="25"/>
  <c r="G636" i="25"/>
  <c r="F636" i="25"/>
  <c r="E636" i="25"/>
  <c r="D636" i="25"/>
  <c r="D635" i="25"/>
  <c r="AA634" i="25"/>
  <c r="Z634" i="25"/>
  <c r="Y634" i="25"/>
  <c r="X634" i="25"/>
  <c r="W634" i="25"/>
  <c r="V634" i="25"/>
  <c r="U634" i="25"/>
  <c r="T634" i="25"/>
  <c r="S634" i="25"/>
  <c r="R634" i="25"/>
  <c r="Q634" i="25"/>
  <c r="P634" i="25"/>
  <c r="O634" i="25"/>
  <c r="N634" i="25"/>
  <c r="M634" i="25"/>
  <c r="L634" i="25"/>
  <c r="K634" i="25"/>
  <c r="J634" i="25"/>
  <c r="I634" i="25"/>
  <c r="H634" i="25"/>
  <c r="G634" i="25"/>
  <c r="F634" i="25"/>
  <c r="E634" i="25"/>
  <c r="D634" i="25"/>
  <c r="AA633" i="25"/>
  <c r="Z633" i="25"/>
  <c r="Y633" i="25"/>
  <c r="X633" i="25"/>
  <c r="W633" i="25"/>
  <c r="V633" i="25"/>
  <c r="U633" i="25"/>
  <c r="T633" i="25"/>
  <c r="S633" i="25"/>
  <c r="R633" i="25"/>
  <c r="Q633" i="25"/>
  <c r="P633" i="25"/>
  <c r="P629" i="25" s="1"/>
  <c r="O633" i="25"/>
  <c r="N633" i="25"/>
  <c r="M633" i="25"/>
  <c r="L633" i="25"/>
  <c r="K633" i="25"/>
  <c r="J633" i="25"/>
  <c r="I633" i="25"/>
  <c r="H633" i="25"/>
  <c r="H629" i="25" s="1"/>
  <c r="G633" i="25"/>
  <c r="F633" i="25"/>
  <c r="E633" i="25"/>
  <c r="D633" i="25"/>
  <c r="D632" i="25"/>
  <c r="AA631" i="25"/>
  <c r="Z631" i="25"/>
  <c r="Y631" i="25"/>
  <c r="X631" i="25"/>
  <c r="W631" i="25"/>
  <c r="V631" i="25"/>
  <c r="U631" i="25"/>
  <c r="T631" i="25"/>
  <c r="S631" i="25"/>
  <c r="R631" i="25"/>
  <c r="Q631" i="25"/>
  <c r="P631" i="25"/>
  <c r="O631" i="25"/>
  <c r="N631" i="25"/>
  <c r="M631" i="25"/>
  <c r="L631" i="25"/>
  <c r="K631" i="25"/>
  <c r="J631" i="25"/>
  <c r="I631" i="25"/>
  <c r="H631" i="25"/>
  <c r="G631" i="25"/>
  <c r="F631" i="25"/>
  <c r="E631" i="25"/>
  <c r="D631" i="25"/>
  <c r="AA630" i="25"/>
  <c r="Z630" i="25"/>
  <c r="Y630" i="25"/>
  <c r="X630" i="25"/>
  <c r="W630" i="25"/>
  <c r="W629" i="25" s="1"/>
  <c r="V630" i="25"/>
  <c r="U630" i="25"/>
  <c r="T630" i="25"/>
  <c r="S630" i="25"/>
  <c r="S629" i="25" s="1"/>
  <c r="R630" i="25"/>
  <c r="Q630" i="25"/>
  <c r="P630" i="25"/>
  <c r="O630" i="25"/>
  <c r="O629" i="25" s="1"/>
  <c r="N630" i="25"/>
  <c r="M630" i="25"/>
  <c r="L630" i="25"/>
  <c r="K630" i="25"/>
  <c r="J630" i="25"/>
  <c r="I630" i="25"/>
  <c r="H630" i="25"/>
  <c r="G630" i="25"/>
  <c r="G629" i="25" s="1"/>
  <c r="F630" i="25"/>
  <c r="E630" i="25"/>
  <c r="D630" i="25"/>
  <c r="AA629" i="25"/>
  <c r="X629" i="25"/>
  <c r="K629" i="25"/>
  <c r="D628" i="25"/>
  <c r="AA627" i="25"/>
  <c r="Z627" i="25"/>
  <c r="Y627" i="25"/>
  <c r="X627" i="25"/>
  <c r="W627" i="25"/>
  <c r="V627" i="25"/>
  <c r="U627" i="25"/>
  <c r="T627" i="25"/>
  <c r="S627" i="25"/>
  <c r="R627" i="25"/>
  <c r="Q627" i="25"/>
  <c r="P627" i="25"/>
  <c r="O627" i="25"/>
  <c r="N627" i="25"/>
  <c r="M627" i="25"/>
  <c r="L627" i="25"/>
  <c r="K627" i="25"/>
  <c r="J627" i="25"/>
  <c r="I627" i="25"/>
  <c r="H627" i="25"/>
  <c r="G627" i="25"/>
  <c r="F627" i="25"/>
  <c r="E627" i="25"/>
  <c r="D627" i="25"/>
  <c r="AA626" i="25"/>
  <c r="Z626" i="25"/>
  <c r="Y626" i="25"/>
  <c r="X626" i="25"/>
  <c r="W626" i="25"/>
  <c r="V626" i="25"/>
  <c r="U626" i="25"/>
  <c r="T626" i="25"/>
  <c r="S626" i="25"/>
  <c r="R626" i="25"/>
  <c r="Q626" i="25"/>
  <c r="P626" i="25"/>
  <c r="O626" i="25"/>
  <c r="N626" i="25"/>
  <c r="M626" i="25"/>
  <c r="L626" i="25"/>
  <c r="K626" i="25"/>
  <c r="J626" i="25"/>
  <c r="I626" i="25"/>
  <c r="H626" i="25"/>
  <c r="G626" i="25"/>
  <c r="F626" i="25"/>
  <c r="E626" i="25"/>
  <c r="D626" i="25"/>
  <c r="AA625" i="25"/>
  <c r="Z625" i="25"/>
  <c r="Y625" i="25"/>
  <c r="X625" i="25"/>
  <c r="W625" i="25"/>
  <c r="V625" i="25"/>
  <c r="U625" i="25"/>
  <c r="T625" i="25"/>
  <c r="S625" i="25"/>
  <c r="R625" i="25"/>
  <c r="Q625" i="25"/>
  <c r="P625" i="25"/>
  <c r="O625" i="25"/>
  <c r="N625" i="25"/>
  <c r="M625" i="25"/>
  <c r="L625" i="25"/>
  <c r="K625" i="25"/>
  <c r="J625" i="25"/>
  <c r="I625" i="25"/>
  <c r="H625" i="25"/>
  <c r="G625" i="25"/>
  <c r="F625" i="25"/>
  <c r="E625" i="25"/>
  <c r="D625" i="25"/>
  <c r="D624" i="25"/>
  <c r="D623" i="25"/>
  <c r="D622" i="25"/>
  <c r="D621" i="25"/>
  <c r="D620" i="25"/>
  <c r="D619" i="25"/>
  <c r="D618" i="25"/>
  <c r="AA617" i="25"/>
  <c r="AA615" i="25" s="1"/>
  <c r="AA614" i="25" s="1"/>
  <c r="Z617" i="25"/>
  <c r="Y617" i="25"/>
  <c r="Y615" i="25" s="1"/>
  <c r="Y614" i="25" s="1"/>
  <c r="X617" i="25"/>
  <c r="W617" i="25"/>
  <c r="W615" i="25" s="1"/>
  <c r="W614" i="25" s="1"/>
  <c r="V617" i="25"/>
  <c r="U617" i="25"/>
  <c r="U615" i="25" s="1"/>
  <c r="U614" i="25" s="1"/>
  <c r="T617" i="25"/>
  <c r="T615" i="25" s="1"/>
  <c r="S617" i="25"/>
  <c r="S615" i="25" s="1"/>
  <c r="S614" i="25" s="1"/>
  <c r="R617" i="25"/>
  <c r="Q617" i="25"/>
  <c r="Q615" i="25" s="1"/>
  <c r="Q614" i="25" s="1"/>
  <c r="P617" i="25"/>
  <c r="O617" i="25"/>
  <c r="O615" i="25" s="1"/>
  <c r="O614" i="25" s="1"/>
  <c r="N617" i="25"/>
  <c r="M617" i="25"/>
  <c r="M615" i="25" s="1"/>
  <c r="M614" i="25" s="1"/>
  <c r="L617" i="25"/>
  <c r="K617" i="25"/>
  <c r="K615" i="25" s="1"/>
  <c r="K614" i="25" s="1"/>
  <c r="J617" i="25"/>
  <c r="I617" i="25"/>
  <c r="H617" i="25"/>
  <c r="H615" i="25" s="1"/>
  <c r="H614" i="25" s="1"/>
  <c r="G617" i="25"/>
  <c r="G615" i="25" s="1"/>
  <c r="G614" i="25" s="1"/>
  <c r="F617" i="25"/>
  <c r="E617" i="25"/>
  <c r="E615" i="25" s="1"/>
  <c r="E614" i="25" s="1"/>
  <c r="D616" i="25"/>
  <c r="Z615" i="25"/>
  <c r="X615" i="25"/>
  <c r="V615" i="25"/>
  <c r="R615" i="25"/>
  <c r="P615" i="25"/>
  <c r="P614" i="25" s="1"/>
  <c r="N615" i="25"/>
  <c r="L615" i="25"/>
  <c r="L614" i="25" s="1"/>
  <c r="J615" i="25"/>
  <c r="I615" i="25"/>
  <c r="I614" i="25" s="1"/>
  <c r="F615" i="25"/>
  <c r="F614" i="25" s="1"/>
  <c r="Z614" i="25"/>
  <c r="X614" i="25"/>
  <c r="V614" i="25"/>
  <c r="T614" i="25"/>
  <c r="R614" i="25"/>
  <c r="N614" i="25"/>
  <c r="J614" i="25"/>
  <c r="D613" i="25"/>
  <c r="AA612" i="25"/>
  <c r="Z612" i="25"/>
  <c r="Y612" i="25"/>
  <c r="X612" i="25"/>
  <c r="W612" i="25"/>
  <c r="V612" i="25"/>
  <c r="U612" i="25"/>
  <c r="T612" i="25"/>
  <c r="S612" i="25"/>
  <c r="R612" i="25"/>
  <c r="Q612" i="25"/>
  <c r="P612" i="25"/>
  <c r="O612" i="25"/>
  <c r="N612" i="25"/>
  <c r="M612" i="25"/>
  <c r="L612" i="25"/>
  <c r="K612" i="25"/>
  <c r="J612" i="25"/>
  <c r="I612" i="25"/>
  <c r="H612" i="25"/>
  <c r="G612" i="25"/>
  <c r="F612" i="25"/>
  <c r="E612" i="25"/>
  <c r="D612" i="25"/>
  <c r="D611" i="25"/>
  <c r="D610" i="25"/>
  <c r="D609" i="25"/>
  <c r="D608" i="25"/>
  <c r="D607" i="25"/>
  <c r="D606" i="25"/>
  <c r="D605" i="25"/>
  <c r="AA604" i="25"/>
  <c r="Z604" i="25"/>
  <c r="Y604" i="25"/>
  <c r="X604" i="25"/>
  <c r="W604" i="25"/>
  <c r="V604" i="25"/>
  <c r="U604" i="25"/>
  <c r="T604" i="25"/>
  <c r="S604" i="25"/>
  <c r="R604" i="25"/>
  <c r="Q604" i="25"/>
  <c r="P604" i="25"/>
  <c r="O604" i="25"/>
  <c r="N604" i="25"/>
  <c r="M604" i="25"/>
  <c r="L604" i="25"/>
  <c r="K604" i="25"/>
  <c r="J604" i="25"/>
  <c r="I604" i="25"/>
  <c r="H604" i="25"/>
  <c r="G604" i="25"/>
  <c r="F604" i="25"/>
  <c r="E604" i="25"/>
  <c r="D603" i="25"/>
  <c r="AA602" i="25"/>
  <c r="Z602" i="25"/>
  <c r="Y602" i="25"/>
  <c r="X602" i="25"/>
  <c r="W602" i="25"/>
  <c r="V602" i="25"/>
  <c r="U602" i="25"/>
  <c r="T602" i="25"/>
  <c r="S602" i="25"/>
  <c r="R602" i="25"/>
  <c r="Q602" i="25"/>
  <c r="P602" i="25"/>
  <c r="O602" i="25"/>
  <c r="N602" i="25"/>
  <c r="M602" i="25"/>
  <c r="L602" i="25"/>
  <c r="K602" i="25"/>
  <c r="J602" i="25"/>
  <c r="I602" i="25"/>
  <c r="H602" i="25"/>
  <c r="G602" i="25"/>
  <c r="F602" i="25"/>
  <c r="E602" i="25"/>
  <c r="D602" i="25"/>
  <c r="D601" i="25"/>
  <c r="AA600" i="25"/>
  <c r="Z600" i="25"/>
  <c r="Y600" i="25"/>
  <c r="X600" i="25"/>
  <c r="W600" i="25"/>
  <c r="V600" i="25"/>
  <c r="U600" i="25"/>
  <c r="T600" i="25"/>
  <c r="S600" i="25"/>
  <c r="S599" i="25" s="1"/>
  <c r="R600" i="25"/>
  <c r="Q600" i="25"/>
  <c r="P600" i="25"/>
  <c r="O600" i="25"/>
  <c r="O599" i="25" s="1"/>
  <c r="N600" i="25"/>
  <c r="M600" i="25"/>
  <c r="L600" i="25"/>
  <c r="K600" i="25"/>
  <c r="J600" i="25"/>
  <c r="I600" i="25"/>
  <c r="H600" i="25"/>
  <c r="G600" i="25"/>
  <c r="G599" i="25" s="1"/>
  <c r="F600" i="25"/>
  <c r="E600" i="25"/>
  <c r="D600" i="25"/>
  <c r="AA599" i="25"/>
  <c r="Z599" i="25"/>
  <c r="W599" i="25"/>
  <c r="K599" i="25"/>
  <c r="D598" i="25"/>
  <c r="AA597" i="25"/>
  <c r="Z597" i="25"/>
  <c r="Y597" i="25"/>
  <c r="X597" i="25"/>
  <c r="W597" i="25"/>
  <c r="V597" i="25"/>
  <c r="U597" i="25"/>
  <c r="T597" i="25"/>
  <c r="S597" i="25"/>
  <c r="R597" i="25"/>
  <c r="Q597" i="25"/>
  <c r="P597" i="25"/>
  <c r="O597" i="25"/>
  <c r="N597" i="25"/>
  <c r="M597" i="25"/>
  <c r="L597" i="25"/>
  <c r="K597" i="25"/>
  <c r="J597" i="25"/>
  <c r="I597" i="25"/>
  <c r="H597" i="25"/>
  <c r="G597" i="25"/>
  <c r="F597" i="25"/>
  <c r="E597" i="25"/>
  <c r="D597" i="25"/>
  <c r="D596" i="25"/>
  <c r="D595" i="25"/>
  <c r="AA594" i="25"/>
  <c r="Z594" i="25"/>
  <c r="Y594" i="25"/>
  <c r="X594" i="25"/>
  <c r="W594" i="25"/>
  <c r="V594" i="25"/>
  <c r="V593" i="25" s="1"/>
  <c r="U594" i="25"/>
  <c r="T594" i="25"/>
  <c r="S594" i="25"/>
  <c r="R594" i="25"/>
  <c r="R593" i="25" s="1"/>
  <c r="Q594" i="25"/>
  <c r="P594" i="25"/>
  <c r="O594" i="25"/>
  <c r="N594" i="25"/>
  <c r="M594" i="25"/>
  <c r="L594" i="25"/>
  <c r="K594" i="25"/>
  <c r="J594" i="25"/>
  <c r="J593" i="25" s="1"/>
  <c r="I594" i="25"/>
  <c r="H594" i="25"/>
  <c r="H593" i="25" s="1"/>
  <c r="G594" i="25"/>
  <c r="F594" i="25"/>
  <c r="E594" i="25"/>
  <c r="Z593" i="25"/>
  <c r="U593" i="25"/>
  <c r="N593" i="25"/>
  <c r="M593" i="25"/>
  <c r="L593" i="25"/>
  <c r="F593" i="25"/>
  <c r="E593" i="25"/>
  <c r="D592" i="25"/>
  <c r="AA591" i="25"/>
  <c r="Z591" i="25"/>
  <c r="Y591" i="25"/>
  <c r="X591" i="25"/>
  <c r="W591" i="25"/>
  <c r="V591" i="25"/>
  <c r="U591" i="25"/>
  <c r="T591" i="25"/>
  <c r="S591" i="25"/>
  <c r="R591" i="25"/>
  <c r="Q591" i="25"/>
  <c r="P591" i="25"/>
  <c r="O591" i="25"/>
  <c r="N591" i="25"/>
  <c r="M591" i="25"/>
  <c r="L591" i="25"/>
  <c r="K591" i="25"/>
  <c r="J591" i="25"/>
  <c r="I591" i="25"/>
  <c r="H591" i="25"/>
  <c r="G591" i="25"/>
  <c r="F591" i="25"/>
  <c r="E591" i="25"/>
  <c r="D591" i="25"/>
  <c r="D590" i="25"/>
  <c r="D589" i="25"/>
  <c r="AA588" i="25"/>
  <c r="Z588" i="25"/>
  <c r="Y588" i="25"/>
  <c r="X588" i="25"/>
  <c r="W588" i="25"/>
  <c r="V588" i="25"/>
  <c r="U588" i="25"/>
  <c r="T588" i="25"/>
  <c r="S588" i="25"/>
  <c r="R588" i="25"/>
  <c r="Q588" i="25"/>
  <c r="P588" i="25"/>
  <c r="O588" i="25"/>
  <c r="N588" i="25"/>
  <c r="M588" i="25"/>
  <c r="L588" i="25"/>
  <c r="K588" i="25"/>
  <c r="J588" i="25"/>
  <c r="I588" i="25"/>
  <c r="H588" i="25"/>
  <c r="G588" i="25"/>
  <c r="F588" i="25"/>
  <c r="E588" i="25"/>
  <c r="D588" i="25"/>
  <c r="D587" i="25"/>
  <c r="D586" i="25"/>
  <c r="D585" i="25"/>
  <c r="AA584" i="25"/>
  <c r="Z584" i="25"/>
  <c r="Y584" i="25"/>
  <c r="X584" i="25"/>
  <c r="W584" i="25"/>
  <c r="V584" i="25"/>
  <c r="U584" i="25"/>
  <c r="T584" i="25"/>
  <c r="S584" i="25"/>
  <c r="R584" i="25"/>
  <c r="Q584" i="25"/>
  <c r="P584" i="25"/>
  <c r="O584" i="25"/>
  <c r="N584" i="25"/>
  <c r="M584" i="25"/>
  <c r="L584" i="25"/>
  <c r="K584" i="25"/>
  <c r="J584" i="25"/>
  <c r="I584" i="25"/>
  <c r="H584" i="25"/>
  <c r="G584" i="25"/>
  <c r="F584" i="25"/>
  <c r="E584" i="25"/>
  <c r="D583" i="25"/>
  <c r="AA582" i="25"/>
  <c r="Z582" i="25"/>
  <c r="Y582" i="25"/>
  <c r="X582" i="25"/>
  <c r="W582" i="25"/>
  <c r="V582" i="25"/>
  <c r="U582" i="25"/>
  <c r="T582" i="25"/>
  <c r="S582" i="25"/>
  <c r="S581" i="25" s="1"/>
  <c r="R582" i="25"/>
  <c r="Q582" i="25"/>
  <c r="P582" i="25"/>
  <c r="O582" i="25"/>
  <c r="O581" i="25" s="1"/>
  <c r="N582" i="25"/>
  <c r="M582" i="25"/>
  <c r="L582" i="25"/>
  <c r="K582" i="25"/>
  <c r="K581" i="25" s="1"/>
  <c r="J582" i="25"/>
  <c r="I582" i="25"/>
  <c r="H582" i="25"/>
  <c r="G582" i="25"/>
  <c r="G581" i="25" s="1"/>
  <c r="F582" i="25"/>
  <c r="E582" i="25"/>
  <c r="D582" i="25"/>
  <c r="AA581" i="25"/>
  <c r="W581" i="25"/>
  <c r="D580" i="25"/>
  <c r="D579" i="25"/>
  <c r="D578" i="25"/>
  <c r="AA577" i="25"/>
  <c r="Z577" i="25"/>
  <c r="Y577" i="25"/>
  <c r="X577" i="25"/>
  <c r="W577" i="25"/>
  <c r="V577" i="25"/>
  <c r="U577" i="25"/>
  <c r="T577" i="25"/>
  <c r="S577" i="25"/>
  <c r="R577" i="25"/>
  <c r="Q577" i="25"/>
  <c r="P577" i="25"/>
  <c r="O577" i="25"/>
  <c r="N577" i="25"/>
  <c r="M577" i="25"/>
  <c r="L577" i="25"/>
  <c r="K577" i="25"/>
  <c r="J577" i="25"/>
  <c r="I577" i="25"/>
  <c r="H577" i="25"/>
  <c r="G577" i="25"/>
  <c r="F577" i="25"/>
  <c r="E577" i="25"/>
  <c r="D576" i="25"/>
  <c r="D575" i="25"/>
  <c r="D574" i="25"/>
  <c r="AA573" i="25"/>
  <c r="Z573" i="25"/>
  <c r="Y573" i="25"/>
  <c r="X573" i="25"/>
  <c r="W573" i="25"/>
  <c r="V573" i="25"/>
  <c r="U573" i="25"/>
  <c r="T573" i="25"/>
  <c r="S573" i="25"/>
  <c r="R573" i="25"/>
  <c r="Q573" i="25"/>
  <c r="P573" i="25"/>
  <c r="O573" i="25"/>
  <c r="N573" i="25"/>
  <c r="M573" i="25"/>
  <c r="L573" i="25"/>
  <c r="K573" i="25"/>
  <c r="J573" i="25"/>
  <c r="I573" i="25"/>
  <c r="H573" i="25"/>
  <c r="G573" i="25"/>
  <c r="F573" i="25"/>
  <c r="E573" i="25"/>
  <c r="D572" i="25"/>
  <c r="D571" i="25"/>
  <c r="D570" i="25"/>
  <c r="D567" i="25" s="1"/>
  <c r="D569" i="25"/>
  <c r="D568" i="25"/>
  <c r="AA567" i="25"/>
  <c r="Z567" i="25"/>
  <c r="Y567" i="25"/>
  <c r="X567" i="25"/>
  <c r="W567" i="25"/>
  <c r="V567" i="25"/>
  <c r="U567" i="25"/>
  <c r="T567" i="25"/>
  <c r="S567" i="25"/>
  <c r="R567" i="25"/>
  <c r="Q567" i="25"/>
  <c r="P567" i="25"/>
  <c r="O567" i="25"/>
  <c r="N567" i="25"/>
  <c r="M567" i="25"/>
  <c r="L567" i="25"/>
  <c r="K567" i="25"/>
  <c r="J567" i="25"/>
  <c r="I567" i="25"/>
  <c r="H567" i="25"/>
  <c r="G567" i="25"/>
  <c r="F567" i="25"/>
  <c r="E567" i="25"/>
  <c r="D566" i="25"/>
  <c r="D565" i="25"/>
  <c r="D564" i="25"/>
  <c r="D563" i="25"/>
  <c r="D562" i="25"/>
  <c r="D561" i="25"/>
  <c r="D560" i="25"/>
  <c r="D557" i="25" s="1"/>
  <c r="D559" i="25"/>
  <c r="D558" i="25"/>
  <c r="AA557" i="25"/>
  <c r="Z557" i="25"/>
  <c r="Y557" i="25"/>
  <c r="X557" i="25"/>
  <c r="W557" i="25"/>
  <c r="V557" i="25"/>
  <c r="U557" i="25"/>
  <c r="T557" i="25"/>
  <c r="S557" i="25"/>
  <c r="R557" i="25"/>
  <c r="Q557" i="25"/>
  <c r="P557" i="25"/>
  <c r="O557" i="25"/>
  <c r="N557" i="25"/>
  <c r="M557" i="25"/>
  <c r="L557" i="25"/>
  <c r="L556" i="25" s="1"/>
  <c r="K557" i="25"/>
  <c r="J557" i="25"/>
  <c r="I557" i="25"/>
  <c r="H557" i="25"/>
  <c r="G557" i="25"/>
  <c r="F557" i="25"/>
  <c r="E557" i="25"/>
  <c r="X556" i="25"/>
  <c r="W556" i="25"/>
  <c r="T556" i="25"/>
  <c r="H556" i="25"/>
  <c r="D555" i="25"/>
  <c r="AA554" i="25"/>
  <c r="Z554" i="25"/>
  <c r="Y554" i="25"/>
  <c r="X554" i="25"/>
  <c r="W554" i="25"/>
  <c r="V554" i="25"/>
  <c r="U554" i="25"/>
  <c r="T554" i="25"/>
  <c r="S554" i="25"/>
  <c r="R554" i="25"/>
  <c r="Q554" i="25"/>
  <c r="P554" i="25"/>
  <c r="O554" i="25"/>
  <c r="N554" i="25"/>
  <c r="M554" i="25"/>
  <c r="L554" i="25"/>
  <c r="K554" i="25"/>
  <c r="J554" i="25"/>
  <c r="I554" i="25"/>
  <c r="H554" i="25"/>
  <c r="G554" i="25"/>
  <c r="F554" i="25"/>
  <c r="E554" i="25"/>
  <c r="D554" i="25"/>
  <c r="D553" i="25"/>
  <c r="D552" i="25"/>
  <c r="D551" i="25"/>
  <c r="AA550" i="25"/>
  <c r="Z550" i="25"/>
  <c r="Y550" i="25"/>
  <c r="X550" i="25"/>
  <c r="W550" i="25"/>
  <c r="V550" i="25"/>
  <c r="U550" i="25"/>
  <c r="T550" i="25"/>
  <c r="S550" i="25"/>
  <c r="R550" i="25"/>
  <c r="Q550" i="25"/>
  <c r="P550" i="25"/>
  <c r="O550" i="25"/>
  <c r="N550" i="25"/>
  <c r="M550" i="25"/>
  <c r="L550" i="25"/>
  <c r="K550" i="25"/>
  <c r="J550" i="25"/>
  <c r="I550" i="25"/>
  <c r="H550" i="25"/>
  <c r="G550" i="25"/>
  <c r="F550" i="25"/>
  <c r="E550" i="25"/>
  <c r="D550" i="25"/>
  <c r="D549" i="25"/>
  <c r="D548" i="25"/>
  <c r="AA547" i="25"/>
  <c r="Z547" i="25"/>
  <c r="Y547" i="25"/>
  <c r="X547" i="25"/>
  <c r="W547" i="25"/>
  <c r="V547" i="25"/>
  <c r="U547" i="25"/>
  <c r="T547" i="25"/>
  <c r="S547" i="25"/>
  <c r="R547" i="25"/>
  <c r="Q547" i="25"/>
  <c r="P547" i="25"/>
  <c r="O547" i="25"/>
  <c r="N547" i="25"/>
  <c r="M547" i="25"/>
  <c r="L547" i="25"/>
  <c r="K547" i="25"/>
  <c r="J547" i="25"/>
  <c r="I547" i="25"/>
  <c r="H547" i="25"/>
  <c r="G547" i="25"/>
  <c r="F547" i="25"/>
  <c r="E547" i="25"/>
  <c r="D546" i="25"/>
  <c r="D545" i="25"/>
  <c r="D544" i="25"/>
  <c r="D543" i="25"/>
  <c r="AA542" i="25"/>
  <c r="Z542" i="25"/>
  <c r="Y542" i="25"/>
  <c r="X542" i="25"/>
  <c r="W542" i="25"/>
  <c r="V542" i="25"/>
  <c r="U542" i="25"/>
  <c r="T542" i="25"/>
  <c r="S542" i="25"/>
  <c r="R542" i="25"/>
  <c r="Q542" i="25"/>
  <c r="P542" i="25"/>
  <c r="O542" i="25"/>
  <c r="N542" i="25"/>
  <c r="M542" i="25"/>
  <c r="L542" i="25"/>
  <c r="K542" i="25"/>
  <c r="J542" i="25"/>
  <c r="I542" i="25"/>
  <c r="H542" i="25"/>
  <c r="G542" i="25"/>
  <c r="F542" i="25"/>
  <c r="E542" i="25"/>
  <c r="D541" i="25"/>
  <c r="D540" i="25"/>
  <c r="AA539" i="25"/>
  <c r="Z539" i="25"/>
  <c r="Y539" i="25"/>
  <c r="X539" i="25"/>
  <c r="W539" i="25"/>
  <c r="V539" i="25"/>
  <c r="U539" i="25"/>
  <c r="T539" i="25"/>
  <c r="S539" i="25"/>
  <c r="R539" i="25"/>
  <c r="Q539" i="25"/>
  <c r="P539" i="25"/>
  <c r="O539" i="25"/>
  <c r="N539" i="25"/>
  <c r="M539" i="25"/>
  <c r="L539" i="25"/>
  <c r="K539" i="25"/>
  <c r="J539" i="25"/>
  <c r="I539" i="25"/>
  <c r="H539" i="25"/>
  <c r="G539" i="25"/>
  <c r="F539" i="25"/>
  <c r="E539" i="25"/>
  <c r="D539" i="25"/>
  <c r="D538" i="25"/>
  <c r="D537" i="25"/>
  <c r="D536" i="25"/>
  <c r="D535" i="25"/>
  <c r="D534" i="25"/>
  <c r="D533" i="25"/>
  <c r="AA532" i="25"/>
  <c r="Z532" i="25"/>
  <c r="Y532" i="25"/>
  <c r="X532" i="25"/>
  <c r="W532" i="25"/>
  <c r="V532" i="25"/>
  <c r="U532" i="25"/>
  <c r="T532" i="25"/>
  <c r="S532" i="25"/>
  <c r="R532" i="25"/>
  <c r="Q532" i="25"/>
  <c r="P532" i="25"/>
  <c r="O532" i="25"/>
  <c r="N532" i="25"/>
  <c r="M532" i="25"/>
  <c r="L532" i="25"/>
  <c r="K532" i="25"/>
  <c r="J532" i="25"/>
  <c r="I532" i="25"/>
  <c r="H532" i="25"/>
  <c r="G532" i="25"/>
  <c r="F532" i="25"/>
  <c r="E532" i="25"/>
  <c r="D531" i="25"/>
  <c r="D530" i="25"/>
  <c r="D529" i="25"/>
  <c r="D528" i="25"/>
  <c r="AA527" i="25"/>
  <c r="Z527" i="25"/>
  <c r="Y527" i="25"/>
  <c r="X527" i="25"/>
  <c r="W527" i="25"/>
  <c r="V527" i="25"/>
  <c r="U527" i="25"/>
  <c r="T527" i="25"/>
  <c r="S527" i="25"/>
  <c r="R527" i="25"/>
  <c r="Q527" i="25"/>
  <c r="P527" i="25"/>
  <c r="O527" i="25"/>
  <c r="N527" i="25"/>
  <c r="M527" i="25"/>
  <c r="L527" i="25"/>
  <c r="K527" i="25"/>
  <c r="J527" i="25"/>
  <c r="I527" i="25"/>
  <c r="H527" i="25"/>
  <c r="G527" i="25"/>
  <c r="F527" i="25"/>
  <c r="E527" i="25"/>
  <c r="D526" i="25"/>
  <c r="D525" i="25"/>
  <c r="D523" i="25" s="1"/>
  <c r="D524" i="25"/>
  <c r="AA523" i="25"/>
  <c r="Z523" i="25"/>
  <c r="Y523" i="25"/>
  <c r="X523" i="25"/>
  <c r="W523" i="25"/>
  <c r="V523" i="25"/>
  <c r="U523" i="25"/>
  <c r="T523" i="25"/>
  <c r="S523" i="25"/>
  <c r="R523" i="25"/>
  <c r="Q523" i="25"/>
  <c r="P523" i="25"/>
  <c r="O523" i="25"/>
  <c r="N523" i="25"/>
  <c r="M523" i="25"/>
  <c r="L523" i="25"/>
  <c r="K523" i="25"/>
  <c r="J523" i="25"/>
  <c r="I523" i="25"/>
  <c r="H523" i="25"/>
  <c r="G523" i="25"/>
  <c r="F523" i="25"/>
  <c r="E523" i="25"/>
  <c r="D521" i="25"/>
  <c r="D520" i="25"/>
  <c r="D519" i="25"/>
  <c r="D518" i="25"/>
  <c r="D517" i="25"/>
  <c r="D516" i="25"/>
  <c r="D515" i="25"/>
  <c r="D514" i="25"/>
  <c r="AA513" i="25"/>
  <c r="Z513" i="25"/>
  <c r="Y513" i="25"/>
  <c r="X513" i="25"/>
  <c r="W513" i="25"/>
  <c r="V513" i="25"/>
  <c r="U513" i="25"/>
  <c r="T513" i="25"/>
  <c r="S513" i="25"/>
  <c r="R513" i="25"/>
  <c r="Q513" i="25"/>
  <c r="P513" i="25"/>
  <c r="O513" i="25"/>
  <c r="N513" i="25"/>
  <c r="M513" i="25"/>
  <c r="L513" i="25"/>
  <c r="K513" i="25"/>
  <c r="J513" i="25"/>
  <c r="I513" i="25"/>
  <c r="H513" i="25"/>
  <c r="G513" i="25"/>
  <c r="F513" i="25"/>
  <c r="E513" i="25"/>
  <c r="D512" i="25"/>
  <c r="D511" i="25"/>
  <c r="D510" i="25"/>
  <c r="D509" i="25"/>
  <c r="D508" i="25"/>
  <c r="AA507" i="25"/>
  <c r="Z507" i="25"/>
  <c r="Y507" i="25"/>
  <c r="X507" i="25"/>
  <c r="W507" i="25"/>
  <c r="V507" i="25"/>
  <c r="U507" i="25"/>
  <c r="T507" i="25"/>
  <c r="S507" i="25"/>
  <c r="R507" i="25"/>
  <c r="Q507" i="25"/>
  <c r="P507" i="25"/>
  <c r="O507" i="25"/>
  <c r="N507" i="25"/>
  <c r="M507" i="25"/>
  <c r="L507" i="25"/>
  <c r="K507" i="25"/>
  <c r="J507" i="25"/>
  <c r="I507" i="25"/>
  <c r="H507" i="25"/>
  <c r="G507" i="25"/>
  <c r="F507" i="25"/>
  <c r="E507" i="25"/>
  <c r="D506" i="25"/>
  <c r="D505" i="25"/>
  <c r="D504" i="25"/>
  <c r="D503" i="25"/>
  <c r="D502" i="25"/>
  <c r="D501" i="25"/>
  <c r="D500" i="25"/>
  <c r="D499" i="25"/>
  <c r="AA498" i="25"/>
  <c r="Z498" i="25"/>
  <c r="Y498" i="25"/>
  <c r="X498" i="25"/>
  <c r="W498" i="25"/>
  <c r="V498" i="25"/>
  <c r="U498" i="25"/>
  <c r="T498" i="25"/>
  <c r="S498" i="25"/>
  <c r="R498" i="25"/>
  <c r="Q498" i="25"/>
  <c r="P498" i="25"/>
  <c r="O498" i="25"/>
  <c r="N498" i="25"/>
  <c r="M498" i="25"/>
  <c r="L498" i="25"/>
  <c r="K498" i="25"/>
  <c r="J498" i="25"/>
  <c r="I498" i="25"/>
  <c r="H498" i="25"/>
  <c r="G498" i="25"/>
  <c r="F498" i="25"/>
  <c r="E498" i="25"/>
  <c r="D497" i="25"/>
  <c r="D496" i="25"/>
  <c r="D495" i="25"/>
  <c r="AA494" i="25"/>
  <c r="Z494" i="25"/>
  <c r="Y494" i="25"/>
  <c r="Y493" i="25" s="1"/>
  <c r="X494" i="25"/>
  <c r="X493" i="25" s="1"/>
  <c r="W494" i="25"/>
  <c r="W493" i="25" s="1"/>
  <c r="V494" i="25"/>
  <c r="U494" i="25"/>
  <c r="U493" i="25" s="1"/>
  <c r="T494" i="25"/>
  <c r="T493" i="25" s="1"/>
  <c r="S494" i="25"/>
  <c r="S493" i="25" s="1"/>
  <c r="R494" i="25"/>
  <c r="Q494" i="25"/>
  <c r="Q493" i="25" s="1"/>
  <c r="P494" i="25"/>
  <c r="P493" i="25" s="1"/>
  <c r="O494" i="25"/>
  <c r="N494" i="25"/>
  <c r="M494" i="25"/>
  <c r="M493" i="25" s="1"/>
  <c r="L494" i="25"/>
  <c r="L493" i="25" s="1"/>
  <c r="K494" i="25"/>
  <c r="J494" i="25"/>
  <c r="I494" i="25"/>
  <c r="I493" i="25" s="1"/>
  <c r="H494" i="25"/>
  <c r="H493" i="25" s="1"/>
  <c r="G494" i="25"/>
  <c r="G493" i="25" s="1"/>
  <c r="F494" i="25"/>
  <c r="E494" i="25"/>
  <c r="E493" i="25" s="1"/>
  <c r="D494" i="25"/>
  <c r="AA493" i="25"/>
  <c r="O493" i="25"/>
  <c r="K493" i="25"/>
  <c r="D491" i="25"/>
  <c r="AA490" i="25"/>
  <c r="Z490" i="25"/>
  <c r="Y490" i="25"/>
  <c r="X490" i="25"/>
  <c r="W490" i="25"/>
  <c r="V490" i="25"/>
  <c r="U490" i="25"/>
  <c r="T490" i="25"/>
  <c r="S490" i="25"/>
  <c r="R490" i="25"/>
  <c r="Q490" i="25"/>
  <c r="P490" i="25"/>
  <c r="O490" i="25"/>
  <c r="N490" i="25"/>
  <c r="M490" i="25"/>
  <c r="L490" i="25"/>
  <c r="K490" i="25"/>
  <c r="J490" i="25"/>
  <c r="I490" i="25"/>
  <c r="H490" i="25"/>
  <c r="G490" i="25"/>
  <c r="F490" i="25"/>
  <c r="E490" i="25"/>
  <c r="D490" i="25"/>
  <c r="D489" i="25"/>
  <c r="D488" i="25"/>
  <c r="D487" i="25"/>
  <c r="D486" i="25"/>
  <c r="D485" i="25"/>
  <c r="D484" i="25"/>
  <c r="D483" i="25"/>
  <c r="AA482" i="25"/>
  <c r="Z482" i="25"/>
  <c r="Y482" i="25"/>
  <c r="X482" i="25"/>
  <c r="W482" i="25"/>
  <c r="V482" i="25"/>
  <c r="U482" i="25"/>
  <c r="T482" i="25"/>
  <c r="S482" i="25"/>
  <c r="R482" i="25"/>
  <c r="Q482" i="25"/>
  <c r="P482" i="25"/>
  <c r="O482" i="25"/>
  <c r="N482" i="25"/>
  <c r="M482" i="25"/>
  <c r="L482" i="25"/>
  <c r="K482" i="25"/>
  <c r="J482" i="25"/>
  <c r="I482" i="25"/>
  <c r="H482" i="25"/>
  <c r="G482" i="25"/>
  <c r="F482" i="25"/>
  <c r="E482" i="25"/>
  <c r="D481" i="25"/>
  <c r="AA480" i="25"/>
  <c r="Z480" i="25"/>
  <c r="Y480" i="25"/>
  <c r="X480" i="25"/>
  <c r="W480" i="25"/>
  <c r="V480" i="25"/>
  <c r="U480" i="25"/>
  <c r="T480" i="25"/>
  <c r="S480" i="25"/>
  <c r="R480" i="25"/>
  <c r="Q480" i="25"/>
  <c r="P480" i="25"/>
  <c r="O480" i="25"/>
  <c r="N480" i="25"/>
  <c r="M480" i="25"/>
  <c r="L480" i="25"/>
  <c r="K480" i="25"/>
  <c r="J480" i="25"/>
  <c r="I480" i="25"/>
  <c r="H480" i="25"/>
  <c r="G480" i="25"/>
  <c r="F480" i="25"/>
  <c r="E480" i="25"/>
  <c r="D480" i="25"/>
  <c r="D479" i="25"/>
  <c r="AA478" i="25"/>
  <c r="Z478" i="25"/>
  <c r="Y478" i="25"/>
  <c r="X478" i="25"/>
  <c r="W478" i="25"/>
  <c r="V478" i="25"/>
  <c r="U478" i="25"/>
  <c r="T478" i="25"/>
  <c r="S478" i="25"/>
  <c r="R478" i="25"/>
  <c r="Q478" i="25"/>
  <c r="P478" i="25"/>
  <c r="O478" i="25"/>
  <c r="N478" i="25"/>
  <c r="M478" i="25"/>
  <c r="L478" i="25"/>
  <c r="K478" i="25"/>
  <c r="J478" i="25"/>
  <c r="I478" i="25"/>
  <c r="H478" i="25"/>
  <c r="G478" i="25"/>
  <c r="F478" i="25"/>
  <c r="E478" i="25"/>
  <c r="D478" i="25"/>
  <c r="D477" i="25"/>
  <c r="AA476" i="25"/>
  <c r="Z476" i="25"/>
  <c r="Y476" i="25"/>
  <c r="X476" i="25"/>
  <c r="W476" i="25"/>
  <c r="V476" i="25"/>
  <c r="U476" i="25"/>
  <c r="T476" i="25"/>
  <c r="S476" i="25"/>
  <c r="R476" i="25"/>
  <c r="Q476" i="25"/>
  <c r="P476" i="25"/>
  <c r="O476" i="25"/>
  <c r="N476" i="25"/>
  <c r="M476" i="25"/>
  <c r="L476" i="25"/>
  <c r="K476" i="25"/>
  <c r="J476" i="25"/>
  <c r="I476" i="25"/>
  <c r="H476" i="25"/>
  <c r="G476" i="25"/>
  <c r="F476" i="25"/>
  <c r="E476" i="25"/>
  <c r="D476" i="25"/>
  <c r="Y475" i="25"/>
  <c r="I475" i="25"/>
  <c r="D474" i="25"/>
  <c r="D473" i="25"/>
  <c r="D472" i="25"/>
  <c r="D471" i="25"/>
  <c r="AA470" i="25"/>
  <c r="Z470" i="25"/>
  <c r="Y470" i="25"/>
  <c r="X470" i="25"/>
  <c r="W470" i="25"/>
  <c r="V470" i="25"/>
  <c r="U470" i="25"/>
  <c r="T470" i="25"/>
  <c r="S470" i="25"/>
  <c r="R470" i="25"/>
  <c r="Q470" i="25"/>
  <c r="P470" i="25"/>
  <c r="O470" i="25"/>
  <c r="N470" i="25"/>
  <c r="M470" i="25"/>
  <c r="L470" i="25"/>
  <c r="K470" i="25"/>
  <c r="J470" i="25"/>
  <c r="I470" i="25"/>
  <c r="H470" i="25"/>
  <c r="G470" i="25"/>
  <c r="F470" i="25"/>
  <c r="E470" i="25"/>
  <c r="D469" i="25"/>
  <c r="D468" i="25"/>
  <c r="D467" i="25"/>
  <c r="D466" i="25"/>
  <c r="AA465" i="25"/>
  <c r="AA460" i="25" s="1"/>
  <c r="Z465" i="25"/>
  <c r="Y465" i="25"/>
  <c r="X465" i="25"/>
  <c r="W465" i="25"/>
  <c r="V465" i="25"/>
  <c r="U465" i="25"/>
  <c r="T465" i="25"/>
  <c r="S465" i="25"/>
  <c r="R465" i="25"/>
  <c r="Q465" i="25"/>
  <c r="P465" i="25"/>
  <c r="O465" i="25"/>
  <c r="N465" i="25"/>
  <c r="M465" i="25"/>
  <c r="L465" i="25"/>
  <c r="K465" i="25"/>
  <c r="K460" i="25" s="1"/>
  <c r="J465" i="25"/>
  <c r="I465" i="25"/>
  <c r="H465" i="25"/>
  <c r="G465" i="25"/>
  <c r="F465" i="25"/>
  <c r="E465" i="25"/>
  <c r="D464" i="25"/>
  <c r="D463" i="25"/>
  <c r="D461" i="25" s="1"/>
  <c r="D462" i="25"/>
  <c r="AA461" i="25"/>
  <c r="Z461" i="25"/>
  <c r="Z460" i="25" s="1"/>
  <c r="Y461" i="25"/>
  <c r="X461" i="25"/>
  <c r="W461" i="25"/>
  <c r="V461" i="25"/>
  <c r="V460" i="25" s="1"/>
  <c r="U461" i="25"/>
  <c r="T461" i="25"/>
  <c r="S461" i="25"/>
  <c r="R461" i="25"/>
  <c r="R460" i="25" s="1"/>
  <c r="Q461" i="25"/>
  <c r="P461" i="25"/>
  <c r="O461" i="25"/>
  <c r="N461" i="25"/>
  <c r="N460" i="25" s="1"/>
  <c r="M461" i="25"/>
  <c r="L461" i="25"/>
  <c r="K461" i="25"/>
  <c r="J461" i="25"/>
  <c r="J460" i="25" s="1"/>
  <c r="I461" i="25"/>
  <c r="H461" i="25"/>
  <c r="G461" i="25"/>
  <c r="F461" i="25"/>
  <c r="F460" i="25" s="1"/>
  <c r="E461" i="25"/>
  <c r="T460" i="25"/>
  <c r="O460" i="25"/>
  <c r="D457" i="25"/>
  <c r="D456" i="25"/>
  <c r="AA455" i="25"/>
  <c r="Z455" i="25"/>
  <c r="Y455" i="25"/>
  <c r="X455" i="25"/>
  <c r="W455" i="25"/>
  <c r="V455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H455" i="25"/>
  <c r="G455" i="25"/>
  <c r="F455" i="25"/>
  <c r="E455" i="25"/>
  <c r="D454" i="25"/>
  <c r="D452" i="25" s="1"/>
  <c r="D453" i="25"/>
  <c r="AA452" i="25"/>
  <c r="Z452" i="25"/>
  <c r="Y452" i="25"/>
  <c r="X452" i="25"/>
  <c r="W452" i="25"/>
  <c r="V452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1" i="25"/>
  <c r="D450" i="25"/>
  <c r="D449" i="25"/>
  <c r="D448" i="25"/>
  <c r="D447" i="25"/>
  <c r="AA446" i="25"/>
  <c r="Z446" i="25"/>
  <c r="Y446" i="25"/>
  <c r="X446" i="25"/>
  <c r="W446" i="25"/>
  <c r="V446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H446" i="25"/>
  <c r="G446" i="25"/>
  <c r="F446" i="25"/>
  <c r="E446" i="25"/>
  <c r="D445" i="25"/>
  <c r="D444" i="25"/>
  <c r="D443" i="25"/>
  <c r="D441" i="25" s="1"/>
  <c r="D442" i="25"/>
  <c r="AA441" i="25"/>
  <c r="Z441" i="25"/>
  <c r="Y441" i="25"/>
  <c r="Y440" i="25" s="1"/>
  <c r="X441" i="25"/>
  <c r="X440" i="25" s="1"/>
  <c r="W441" i="25"/>
  <c r="V441" i="25"/>
  <c r="U441" i="25"/>
  <c r="U440" i="25" s="1"/>
  <c r="T441" i="25"/>
  <c r="T440" i="25" s="1"/>
  <c r="S441" i="25"/>
  <c r="R441" i="25"/>
  <c r="Q441" i="25"/>
  <c r="Q440" i="25" s="1"/>
  <c r="P441" i="25"/>
  <c r="P440" i="25" s="1"/>
  <c r="O441" i="25"/>
  <c r="N441" i="25"/>
  <c r="M441" i="25"/>
  <c r="M440" i="25" s="1"/>
  <c r="L441" i="25"/>
  <c r="K441" i="25"/>
  <c r="J441" i="25"/>
  <c r="I441" i="25"/>
  <c r="I440" i="25" s="1"/>
  <c r="H441" i="25"/>
  <c r="H440" i="25" s="1"/>
  <c r="G441" i="25"/>
  <c r="F441" i="25"/>
  <c r="E441" i="25"/>
  <c r="E440" i="25" s="1"/>
  <c r="L440" i="25"/>
  <c r="D439" i="25"/>
  <c r="AA438" i="25"/>
  <c r="Z438" i="25"/>
  <c r="Y438" i="25"/>
  <c r="X438" i="25"/>
  <c r="W438" i="25"/>
  <c r="V438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H438" i="25"/>
  <c r="G438" i="25"/>
  <c r="F438" i="25"/>
  <c r="E438" i="25"/>
  <c r="D438" i="25"/>
  <c r="D437" i="25"/>
  <c r="AA436" i="25"/>
  <c r="Z436" i="25"/>
  <c r="Y436" i="25"/>
  <c r="X436" i="25"/>
  <c r="W436" i="25"/>
  <c r="V436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D435" i="25"/>
  <c r="AA434" i="25"/>
  <c r="Z434" i="25"/>
  <c r="Y434" i="25"/>
  <c r="X434" i="25"/>
  <c r="W434" i="25"/>
  <c r="V434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D433" i="25"/>
  <c r="AA432" i="25"/>
  <c r="Z432" i="25"/>
  <c r="Y432" i="25"/>
  <c r="X432" i="25"/>
  <c r="W432" i="25"/>
  <c r="V432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H432" i="25"/>
  <c r="G432" i="25"/>
  <c r="F432" i="25"/>
  <c r="E432" i="25"/>
  <c r="D432" i="25"/>
  <c r="D431" i="25"/>
  <c r="D430" i="25"/>
  <c r="AA429" i="25"/>
  <c r="Z429" i="25"/>
  <c r="Z428" i="25" s="1"/>
  <c r="Y429" i="25"/>
  <c r="X429" i="25"/>
  <c r="W429" i="25"/>
  <c r="W428" i="25" s="1"/>
  <c r="V429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H429" i="25"/>
  <c r="G429" i="25"/>
  <c r="G428" i="25" s="1"/>
  <c r="F429" i="25"/>
  <c r="E429" i="25"/>
  <c r="O428" i="25"/>
  <c r="J428" i="25"/>
  <c r="D427" i="25"/>
  <c r="D426" i="25"/>
  <c r="D425" i="25"/>
  <c r="AA424" i="25"/>
  <c r="Z424" i="25"/>
  <c r="Y424" i="25"/>
  <c r="X424" i="25"/>
  <c r="W424" i="25"/>
  <c r="V424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H424" i="25"/>
  <c r="G424" i="25"/>
  <c r="F424" i="25"/>
  <c r="E424" i="25"/>
  <c r="D423" i="25"/>
  <c r="D422" i="25"/>
  <c r="D421" i="25"/>
  <c r="D420" i="25"/>
  <c r="D419" i="25"/>
  <c r="D418" i="25"/>
  <c r="D417" i="25"/>
  <c r="D416" i="25"/>
  <c r="AA415" i="25"/>
  <c r="Z415" i="25"/>
  <c r="Y415" i="25"/>
  <c r="X415" i="25"/>
  <c r="X414" i="25" s="1"/>
  <c r="W415" i="25"/>
  <c r="W414" i="25" s="1"/>
  <c r="V415" i="25"/>
  <c r="U415" i="25"/>
  <c r="T415" i="25"/>
  <c r="S415" i="25"/>
  <c r="S414" i="25" s="1"/>
  <c r="R415" i="25"/>
  <c r="Q415" i="25"/>
  <c r="P415" i="25"/>
  <c r="O415" i="25"/>
  <c r="O414" i="25" s="1"/>
  <c r="N415" i="25"/>
  <c r="M415" i="25"/>
  <c r="L415" i="25"/>
  <c r="L414" i="25" s="1"/>
  <c r="K415" i="25"/>
  <c r="K414" i="25" s="1"/>
  <c r="J415" i="25"/>
  <c r="I415" i="25"/>
  <c r="H415" i="25"/>
  <c r="H414" i="25" s="1"/>
  <c r="G415" i="25"/>
  <c r="G414" i="25" s="1"/>
  <c r="F415" i="25"/>
  <c r="E415" i="25"/>
  <c r="AA414" i="25"/>
  <c r="Z414" i="25"/>
  <c r="V414" i="25"/>
  <c r="T414" i="25"/>
  <c r="R414" i="25"/>
  <c r="P414" i="25"/>
  <c r="N414" i="25"/>
  <c r="J414" i="25"/>
  <c r="F414" i="25"/>
  <c r="D413" i="25"/>
  <c r="AA412" i="25"/>
  <c r="Z412" i="25"/>
  <c r="Y412" i="25"/>
  <c r="X412" i="25"/>
  <c r="W412" i="25"/>
  <c r="V412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H412" i="25"/>
  <c r="G412" i="25"/>
  <c r="F412" i="25"/>
  <c r="E412" i="25"/>
  <c r="D412" i="25"/>
  <c r="D411" i="25"/>
  <c r="D410" i="25"/>
  <c r="AA409" i="25"/>
  <c r="Z409" i="25"/>
  <c r="Y409" i="25"/>
  <c r="X409" i="25"/>
  <c r="W409" i="25"/>
  <c r="V409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H409" i="25"/>
  <c r="G409" i="25"/>
  <c r="F409" i="25"/>
  <c r="E409" i="25"/>
  <c r="D408" i="25"/>
  <c r="D407" i="25"/>
  <c r="D406" i="25"/>
  <c r="D405" i="25"/>
  <c r="D404" i="25"/>
  <c r="D403" i="25"/>
  <c r="D402" i="25"/>
  <c r="D401" i="25"/>
  <c r="D400" i="25"/>
  <c r="AA399" i="25"/>
  <c r="Z399" i="25"/>
  <c r="Z398" i="25" s="1"/>
  <c r="Y399" i="25"/>
  <c r="X399" i="25"/>
  <c r="W399" i="25"/>
  <c r="V399" i="25"/>
  <c r="V398" i="25" s="1"/>
  <c r="U399" i="25"/>
  <c r="T399" i="25"/>
  <c r="S399" i="25"/>
  <c r="R399" i="25"/>
  <c r="R398" i="25" s="1"/>
  <c r="Q399" i="25"/>
  <c r="P399" i="25"/>
  <c r="O399" i="25"/>
  <c r="N399" i="25"/>
  <c r="N398" i="25" s="1"/>
  <c r="M399" i="25"/>
  <c r="L399" i="25"/>
  <c r="K399" i="25"/>
  <c r="J399" i="25"/>
  <c r="J398" i="25" s="1"/>
  <c r="I399" i="25"/>
  <c r="H399" i="25"/>
  <c r="G399" i="25"/>
  <c r="F399" i="25"/>
  <c r="F398" i="25" s="1"/>
  <c r="E399" i="25"/>
  <c r="E398" i="25" s="1"/>
  <c r="U398" i="25"/>
  <c r="D396" i="25"/>
  <c r="AA395" i="25"/>
  <c r="Z395" i="25"/>
  <c r="Y395" i="25"/>
  <c r="X395" i="25"/>
  <c r="W395" i="25"/>
  <c r="V395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D395" i="25"/>
  <c r="D394" i="25"/>
  <c r="D393" i="25"/>
  <c r="D389" i="25" s="1"/>
  <c r="D392" i="25"/>
  <c r="D391" i="25"/>
  <c r="D390" i="25"/>
  <c r="AA389" i="25"/>
  <c r="Z389" i="25"/>
  <c r="Y389" i="25"/>
  <c r="X389" i="25"/>
  <c r="W389" i="25"/>
  <c r="V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8" i="25"/>
  <c r="D387" i="25"/>
  <c r="D386" i="25"/>
  <c r="D385" i="25"/>
  <c r="D384" i="25"/>
  <c r="D383" i="25"/>
  <c r="D382" i="25"/>
  <c r="D381" i="25"/>
  <c r="D380" i="25"/>
  <c r="AA379" i="25"/>
  <c r="Z379" i="25"/>
  <c r="Y379" i="25"/>
  <c r="X379" i="25"/>
  <c r="X378" i="25" s="1"/>
  <c r="W379" i="25"/>
  <c r="V379" i="25"/>
  <c r="U379" i="25"/>
  <c r="T379" i="25"/>
  <c r="T378" i="25" s="1"/>
  <c r="S379" i="25"/>
  <c r="R379" i="25"/>
  <c r="Q379" i="25"/>
  <c r="P379" i="25"/>
  <c r="P378" i="25" s="1"/>
  <c r="O379" i="25"/>
  <c r="N379" i="25"/>
  <c r="M379" i="25"/>
  <c r="L379" i="25"/>
  <c r="L378" i="25" s="1"/>
  <c r="K379" i="25"/>
  <c r="J379" i="25"/>
  <c r="I379" i="25"/>
  <c r="H379" i="25"/>
  <c r="H378" i="25" s="1"/>
  <c r="G379" i="25"/>
  <c r="F379" i="25"/>
  <c r="E379" i="25"/>
  <c r="D379" i="25"/>
  <c r="D378" i="25" s="1"/>
  <c r="Y378" i="25"/>
  <c r="U378" i="25"/>
  <c r="Q378" i="25"/>
  <c r="M378" i="25"/>
  <c r="I378" i="25"/>
  <c r="E378" i="25"/>
  <c r="D377" i="25"/>
  <c r="AA376" i="25"/>
  <c r="Z376" i="25"/>
  <c r="Y376" i="25"/>
  <c r="X376" i="25"/>
  <c r="W376" i="25"/>
  <c r="V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D375" i="25"/>
  <c r="D374" i="25"/>
  <c r="D373" i="25"/>
  <c r="D372" i="25"/>
  <c r="AA371" i="25"/>
  <c r="Z371" i="25"/>
  <c r="Y371" i="25"/>
  <c r="X371" i="25"/>
  <c r="W371" i="25"/>
  <c r="V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0" i="25"/>
  <c r="D369" i="25"/>
  <c r="D367" i="25" s="1"/>
  <c r="D368" i="25"/>
  <c r="AA367" i="25"/>
  <c r="Z367" i="25"/>
  <c r="Y367" i="25"/>
  <c r="X367" i="25"/>
  <c r="W367" i="25"/>
  <c r="V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6" i="25"/>
  <c r="D365" i="25"/>
  <c r="D364" i="25"/>
  <c r="D363" i="25"/>
  <c r="D362" i="25"/>
  <c r="AA361" i="25"/>
  <c r="Z361" i="25"/>
  <c r="Y361" i="25"/>
  <c r="X361" i="25"/>
  <c r="W361" i="25"/>
  <c r="V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0" i="25"/>
  <c r="D359" i="25"/>
  <c r="D358" i="25"/>
  <c r="D357" i="25"/>
  <c r="D356" i="25"/>
  <c r="D355" i="25"/>
  <c r="D354" i="25"/>
  <c r="D353" i="25"/>
  <c r="AA352" i="25"/>
  <c r="Z352" i="25"/>
  <c r="Y352" i="25"/>
  <c r="X352" i="25"/>
  <c r="W352" i="25"/>
  <c r="V352" i="25"/>
  <c r="V351" i="25" s="1"/>
  <c r="U352" i="25"/>
  <c r="T352" i="25"/>
  <c r="S352" i="25"/>
  <c r="R352" i="25"/>
  <c r="R351" i="25" s="1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F351" i="25" s="1"/>
  <c r="E352" i="25"/>
  <c r="AA351" i="25"/>
  <c r="Z351" i="25"/>
  <c r="W351" i="25"/>
  <c r="U351" i="25"/>
  <c r="U350" i="25" s="1"/>
  <c r="S351" i="25"/>
  <c r="O351" i="25"/>
  <c r="N351" i="25"/>
  <c r="K351" i="25"/>
  <c r="J351" i="25"/>
  <c r="G351" i="25"/>
  <c r="E351" i="25"/>
  <c r="E350" i="25" s="1"/>
  <c r="D349" i="25"/>
  <c r="AA348" i="25"/>
  <c r="Z348" i="25"/>
  <c r="Y348" i="25"/>
  <c r="X348" i="25"/>
  <c r="W348" i="25"/>
  <c r="V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D347" i="25"/>
  <c r="AA346" i="25"/>
  <c r="Z346" i="25"/>
  <c r="Y346" i="25"/>
  <c r="X346" i="25"/>
  <c r="W346" i="25"/>
  <c r="V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D345" i="25"/>
  <c r="AA344" i="25"/>
  <c r="Z344" i="25"/>
  <c r="Y344" i="25"/>
  <c r="X344" i="25"/>
  <c r="W344" i="25"/>
  <c r="V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D343" i="25"/>
  <c r="AA342" i="25"/>
  <c r="Z342" i="25"/>
  <c r="Y342" i="25"/>
  <c r="Y341" i="25" s="1"/>
  <c r="X342" i="25"/>
  <c r="W342" i="25"/>
  <c r="V342" i="25"/>
  <c r="U342" i="25"/>
  <c r="T342" i="25"/>
  <c r="S342" i="25"/>
  <c r="R342" i="25"/>
  <c r="Q342" i="25"/>
  <c r="Q341" i="25" s="1"/>
  <c r="P342" i="25"/>
  <c r="O342" i="25"/>
  <c r="N342" i="25"/>
  <c r="M342" i="25"/>
  <c r="M341" i="25" s="1"/>
  <c r="L342" i="25"/>
  <c r="K342" i="25"/>
  <c r="J342" i="25"/>
  <c r="I342" i="25"/>
  <c r="I341" i="25" s="1"/>
  <c r="H342" i="25"/>
  <c r="G342" i="25"/>
  <c r="F342" i="25"/>
  <c r="E342" i="25"/>
  <c r="E341" i="25" s="1"/>
  <c r="D342" i="25"/>
  <c r="Z341" i="25"/>
  <c r="U341" i="25"/>
  <c r="R341" i="25"/>
  <c r="N341" i="25"/>
  <c r="J341" i="25"/>
  <c r="F341" i="25"/>
  <c r="D340" i="25"/>
  <c r="D339" i="25"/>
  <c r="D338" i="25"/>
  <c r="D337" i="25"/>
  <c r="D336" i="25"/>
  <c r="D335" i="25"/>
  <c r="D334" i="25"/>
  <c r="D333" i="25"/>
  <c r="D332" i="25"/>
  <c r="AA331" i="25"/>
  <c r="Z331" i="25"/>
  <c r="Y331" i="25"/>
  <c r="X331" i="25"/>
  <c r="W331" i="25"/>
  <c r="V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0" i="25"/>
  <c r="D329" i="25"/>
  <c r="D328" i="25"/>
  <c r="D327" i="25"/>
  <c r="D326" i="25"/>
  <c r="D325" i="25"/>
  <c r="D324" i="25"/>
  <c r="D323" i="25"/>
  <c r="D322" i="25"/>
  <c r="AA321" i="25"/>
  <c r="Z321" i="25"/>
  <c r="Y321" i="25"/>
  <c r="X321" i="25"/>
  <c r="X320" i="25" s="1"/>
  <c r="W321" i="25"/>
  <c r="V321" i="25"/>
  <c r="U321" i="25"/>
  <c r="T321" i="25"/>
  <c r="T320" i="25" s="1"/>
  <c r="S321" i="25"/>
  <c r="R321" i="25"/>
  <c r="Q321" i="25"/>
  <c r="P321" i="25"/>
  <c r="P320" i="25" s="1"/>
  <c r="O321" i="25"/>
  <c r="N321" i="25"/>
  <c r="M321" i="25"/>
  <c r="L321" i="25"/>
  <c r="L320" i="25" s="1"/>
  <c r="K321" i="25"/>
  <c r="J321" i="25"/>
  <c r="I321" i="25"/>
  <c r="H321" i="25"/>
  <c r="H320" i="25" s="1"/>
  <c r="G321" i="25"/>
  <c r="F321" i="25"/>
  <c r="E321" i="25"/>
  <c r="AA320" i="25"/>
  <c r="Y320" i="25"/>
  <c r="W320" i="25"/>
  <c r="U320" i="25"/>
  <c r="S320" i="25"/>
  <c r="Q320" i="25"/>
  <c r="O320" i="25"/>
  <c r="M320" i="25"/>
  <c r="K320" i="25"/>
  <c r="I320" i="25"/>
  <c r="G320" i="25"/>
  <c r="E320" i="25"/>
  <c r="D319" i="25"/>
  <c r="AA318" i="25"/>
  <c r="Z318" i="25"/>
  <c r="Y318" i="25"/>
  <c r="X318" i="25"/>
  <c r="W318" i="25"/>
  <c r="V318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D317" i="25"/>
  <c r="AA316" i="25"/>
  <c r="Z316" i="25"/>
  <c r="Y316" i="25"/>
  <c r="X316" i="25"/>
  <c r="W316" i="25"/>
  <c r="V316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D315" i="25"/>
  <c r="AA314" i="25"/>
  <c r="Z314" i="25"/>
  <c r="Y314" i="25"/>
  <c r="X314" i="25"/>
  <c r="W314" i="25"/>
  <c r="V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AA313" i="25"/>
  <c r="Z313" i="25"/>
  <c r="Y313" i="25"/>
  <c r="X313" i="25"/>
  <c r="W313" i="25"/>
  <c r="V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D312" i="25"/>
  <c r="AA311" i="25"/>
  <c r="Z311" i="25"/>
  <c r="Y311" i="25"/>
  <c r="X311" i="25"/>
  <c r="W311" i="25"/>
  <c r="V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D310" i="25"/>
  <c r="AA309" i="25"/>
  <c r="Z309" i="25"/>
  <c r="Y309" i="25"/>
  <c r="Y308" i="25" s="1"/>
  <c r="X309" i="25"/>
  <c r="X308" i="25" s="1"/>
  <c r="W309" i="25"/>
  <c r="V309" i="25"/>
  <c r="U309" i="25"/>
  <c r="T309" i="25"/>
  <c r="T308" i="25" s="1"/>
  <c r="S309" i="25"/>
  <c r="R309" i="25"/>
  <c r="R308" i="25" s="1"/>
  <c r="Q309" i="25"/>
  <c r="P309" i="25"/>
  <c r="P308" i="25" s="1"/>
  <c r="O309" i="25"/>
  <c r="N309" i="25"/>
  <c r="N308" i="25" s="1"/>
  <c r="M309" i="25"/>
  <c r="L309" i="25"/>
  <c r="L308" i="25" s="1"/>
  <c r="K309" i="25"/>
  <c r="J309" i="25"/>
  <c r="J308" i="25" s="1"/>
  <c r="I309" i="25"/>
  <c r="I308" i="25" s="1"/>
  <c r="H309" i="25"/>
  <c r="H308" i="25" s="1"/>
  <c r="G309" i="25"/>
  <c r="F309" i="25"/>
  <c r="F308" i="25" s="1"/>
  <c r="E309" i="25"/>
  <c r="D309" i="25"/>
  <c r="D308" i="25" s="1"/>
  <c r="Z308" i="25"/>
  <c r="V308" i="25"/>
  <c r="U308" i="25"/>
  <c r="Q308" i="25"/>
  <c r="M308" i="25"/>
  <c r="E308" i="25"/>
  <c r="D307" i="25"/>
  <c r="D306" i="25"/>
  <c r="D305" i="25"/>
  <c r="D304" i="25"/>
  <c r="D303" i="25"/>
  <c r="D302" i="25"/>
  <c r="D301" i="25"/>
  <c r="AA300" i="25"/>
  <c r="Z300" i="25"/>
  <c r="Y300" i="25"/>
  <c r="X300" i="25"/>
  <c r="W300" i="25"/>
  <c r="V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299" i="25"/>
  <c r="D298" i="25"/>
  <c r="D297" i="25"/>
  <c r="D296" i="25"/>
  <c r="D295" i="25"/>
  <c r="D294" i="25"/>
  <c r="D293" i="25"/>
  <c r="AA292" i="25"/>
  <c r="Z292" i="25"/>
  <c r="Z291" i="25" s="1"/>
  <c r="Y292" i="25"/>
  <c r="X292" i="25"/>
  <c r="W292" i="25"/>
  <c r="V292" i="25"/>
  <c r="V291" i="25" s="1"/>
  <c r="U292" i="25"/>
  <c r="U291" i="25" s="1"/>
  <c r="T292" i="25"/>
  <c r="S292" i="25"/>
  <c r="R292" i="25"/>
  <c r="R291" i="25" s="1"/>
  <c r="Q292" i="25"/>
  <c r="P292" i="25"/>
  <c r="O292" i="25"/>
  <c r="N292" i="25"/>
  <c r="N291" i="25" s="1"/>
  <c r="M292" i="25"/>
  <c r="L292" i="25"/>
  <c r="K292" i="25"/>
  <c r="J292" i="25"/>
  <c r="J291" i="25" s="1"/>
  <c r="I292" i="25"/>
  <c r="I291" i="25" s="1"/>
  <c r="H292" i="25"/>
  <c r="G292" i="25"/>
  <c r="F292" i="25"/>
  <c r="F291" i="25" s="1"/>
  <c r="E292" i="25"/>
  <c r="Y291" i="25"/>
  <c r="Q291" i="25"/>
  <c r="M291" i="25"/>
  <c r="E291" i="25"/>
  <c r="D290" i="25"/>
  <c r="D289" i="25"/>
  <c r="AA288" i="25"/>
  <c r="Z288" i="25"/>
  <c r="Y288" i="25"/>
  <c r="Y284" i="25" s="1"/>
  <c r="X288" i="25"/>
  <c r="W288" i="25"/>
  <c r="V288" i="25"/>
  <c r="U288" i="25"/>
  <c r="U284" i="25" s="1"/>
  <c r="T288" i="25"/>
  <c r="S288" i="25"/>
  <c r="R288" i="25"/>
  <c r="Q288" i="25"/>
  <c r="Q284" i="25" s="1"/>
  <c r="P288" i="25"/>
  <c r="O288" i="25"/>
  <c r="N288" i="25"/>
  <c r="M288" i="25"/>
  <c r="M284" i="25" s="1"/>
  <c r="L288" i="25"/>
  <c r="K288" i="25"/>
  <c r="J288" i="25"/>
  <c r="I288" i="25"/>
  <c r="I284" i="25" s="1"/>
  <c r="H288" i="25"/>
  <c r="G288" i="25"/>
  <c r="F288" i="25"/>
  <c r="E288" i="25"/>
  <c r="E284" i="25" s="1"/>
  <c r="D288" i="25"/>
  <c r="D287" i="25"/>
  <c r="D286" i="25"/>
  <c r="AA285" i="25"/>
  <c r="Z285" i="25"/>
  <c r="Y285" i="25"/>
  <c r="X285" i="25"/>
  <c r="W285" i="25"/>
  <c r="W284" i="25" s="1"/>
  <c r="V285" i="25"/>
  <c r="V284" i="25" s="1"/>
  <c r="U285" i="25"/>
  <c r="T285" i="25"/>
  <c r="S285" i="25"/>
  <c r="S284" i="25" s="1"/>
  <c r="R285" i="25"/>
  <c r="R284" i="25" s="1"/>
  <c r="Q285" i="25"/>
  <c r="P285" i="25"/>
  <c r="O285" i="25"/>
  <c r="O284" i="25" s="1"/>
  <c r="N285" i="25"/>
  <c r="N284" i="25" s="1"/>
  <c r="M285" i="25"/>
  <c r="L285" i="25"/>
  <c r="K285" i="25"/>
  <c r="J285" i="25"/>
  <c r="I285" i="25"/>
  <c r="H285" i="25"/>
  <c r="G285" i="25"/>
  <c r="G284" i="25" s="1"/>
  <c r="F285" i="25"/>
  <c r="F284" i="25" s="1"/>
  <c r="E285" i="25"/>
  <c r="D285" i="25"/>
  <c r="AA284" i="25"/>
  <c r="Z284" i="25"/>
  <c r="K284" i="25"/>
  <c r="J284" i="25"/>
  <c r="D283" i="25"/>
  <c r="D281" i="25" s="1"/>
  <c r="D282" i="25"/>
  <c r="AA281" i="25"/>
  <c r="Z281" i="25"/>
  <c r="Y281" i="25"/>
  <c r="Y277" i="25" s="1"/>
  <c r="X281" i="25"/>
  <c r="W281" i="25"/>
  <c r="V281" i="25"/>
  <c r="U281" i="25"/>
  <c r="U277" i="25" s="1"/>
  <c r="T281" i="25"/>
  <c r="S281" i="25"/>
  <c r="R281" i="25"/>
  <c r="Q281" i="25"/>
  <c r="Q277" i="25" s="1"/>
  <c r="P281" i="25"/>
  <c r="O281" i="25"/>
  <c r="N281" i="25"/>
  <c r="M281" i="25"/>
  <c r="M277" i="25" s="1"/>
  <c r="L281" i="25"/>
  <c r="K281" i="25"/>
  <c r="J281" i="25"/>
  <c r="I281" i="25"/>
  <c r="I277" i="25" s="1"/>
  <c r="H281" i="25"/>
  <c r="G281" i="25"/>
  <c r="F281" i="25"/>
  <c r="E281" i="25"/>
  <c r="E277" i="25" s="1"/>
  <c r="D280" i="25"/>
  <c r="D279" i="25"/>
  <c r="AA278" i="25"/>
  <c r="Z278" i="25"/>
  <c r="Y278" i="25"/>
  <c r="X278" i="25"/>
  <c r="W278" i="25"/>
  <c r="W277" i="25" s="1"/>
  <c r="V278" i="25"/>
  <c r="U278" i="25"/>
  <c r="T278" i="25"/>
  <c r="S278" i="25"/>
  <c r="S277" i="25" s="1"/>
  <c r="R278" i="25"/>
  <c r="Q278" i="25"/>
  <c r="P278" i="25"/>
  <c r="O278" i="25"/>
  <c r="O277" i="25" s="1"/>
  <c r="N278" i="25"/>
  <c r="N277" i="25" s="1"/>
  <c r="M278" i="25"/>
  <c r="L278" i="25"/>
  <c r="K278" i="25"/>
  <c r="J278" i="25"/>
  <c r="I278" i="25"/>
  <c r="H278" i="25"/>
  <c r="G278" i="25"/>
  <c r="G277" i="25" s="1"/>
  <c r="F278" i="25"/>
  <c r="E278" i="25"/>
  <c r="D278" i="25"/>
  <c r="AA277" i="25"/>
  <c r="V277" i="25"/>
  <c r="K277" i="25"/>
  <c r="F277" i="25"/>
  <c r="D275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D272" i="25"/>
  <c r="D271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69" i="25"/>
  <c r="D268" i="25"/>
  <c r="AA267" i="25"/>
  <c r="Z267" i="25"/>
  <c r="Y267" i="25"/>
  <c r="X267" i="25"/>
  <c r="W267" i="25"/>
  <c r="V267" i="25"/>
  <c r="U267" i="25"/>
  <c r="T267" i="25"/>
  <c r="S267" i="25"/>
  <c r="R267" i="25"/>
  <c r="R262" i="25" s="1"/>
  <c r="Q267" i="25"/>
  <c r="P267" i="25"/>
  <c r="O267" i="25"/>
  <c r="N267" i="25"/>
  <c r="M267" i="25"/>
  <c r="L267" i="25"/>
  <c r="L262" i="25" s="1"/>
  <c r="K267" i="25"/>
  <c r="J267" i="25"/>
  <c r="I267" i="25"/>
  <c r="H267" i="25"/>
  <c r="H262" i="25" s="1"/>
  <c r="G267" i="25"/>
  <c r="F267" i="25"/>
  <c r="E267" i="25"/>
  <c r="D267" i="25"/>
  <c r="D266" i="25"/>
  <c r="D265" i="25"/>
  <c r="D264" i="25"/>
  <c r="AA263" i="25"/>
  <c r="AA262" i="25" s="1"/>
  <c r="Z263" i="25"/>
  <c r="Y263" i="25"/>
  <c r="X263" i="25"/>
  <c r="W263" i="25"/>
  <c r="W262" i="25" s="1"/>
  <c r="V263" i="25"/>
  <c r="U263" i="25"/>
  <c r="T263" i="25"/>
  <c r="S263" i="25"/>
  <c r="S262" i="25" s="1"/>
  <c r="R263" i="25"/>
  <c r="Q263" i="25"/>
  <c r="P263" i="25"/>
  <c r="O263" i="25"/>
  <c r="O262" i="25" s="1"/>
  <c r="N263" i="25"/>
  <c r="M263" i="25"/>
  <c r="L263" i="25"/>
  <c r="K263" i="25"/>
  <c r="K262" i="25" s="1"/>
  <c r="J263" i="25"/>
  <c r="I263" i="25"/>
  <c r="H263" i="25"/>
  <c r="G263" i="25"/>
  <c r="G262" i="25" s="1"/>
  <c r="F263" i="25"/>
  <c r="E263" i="25"/>
  <c r="Z262" i="25"/>
  <c r="V262" i="25"/>
  <c r="N262" i="25"/>
  <c r="J262" i="25"/>
  <c r="F262" i="25"/>
  <c r="D261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D259" i="25"/>
  <c r="D258" i="25"/>
  <c r="D257" i="25"/>
  <c r="AA256" i="25"/>
  <c r="Z256" i="25"/>
  <c r="Y256" i="25"/>
  <c r="Y255" i="25" s="1"/>
  <c r="X256" i="25"/>
  <c r="W256" i="25"/>
  <c r="V256" i="25"/>
  <c r="U256" i="25"/>
  <c r="U255" i="25" s="1"/>
  <c r="T256" i="25"/>
  <c r="S256" i="25"/>
  <c r="R256" i="25"/>
  <c r="Q256" i="25"/>
  <c r="P256" i="25"/>
  <c r="O256" i="25"/>
  <c r="N256" i="25"/>
  <c r="M256" i="25"/>
  <c r="M255" i="25" s="1"/>
  <c r="L256" i="25"/>
  <c r="K256" i="25"/>
  <c r="J256" i="25"/>
  <c r="I256" i="25"/>
  <c r="H256" i="25"/>
  <c r="G256" i="25"/>
  <c r="F256" i="25"/>
  <c r="E256" i="25"/>
  <c r="N255" i="25"/>
  <c r="D253" i="25"/>
  <c r="D252" i="25"/>
  <c r="D251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49" i="25"/>
  <c r="D248" i="25"/>
  <c r="D247" i="25"/>
  <c r="D246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E238" i="25" s="1"/>
  <c r="D244" i="25"/>
  <c r="D243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D241" i="25"/>
  <c r="D240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U238" i="25"/>
  <c r="D237" i="25"/>
  <c r="D236" i="25"/>
  <c r="D235" i="25"/>
  <c r="D234" i="25"/>
  <c r="D233" i="25"/>
  <c r="D232" i="25"/>
  <c r="D231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29" i="25"/>
  <c r="D228" i="25"/>
  <c r="D225" i="25" s="1"/>
  <c r="D227" i="25"/>
  <c r="D226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4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D222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D220" i="25"/>
  <c r="D219" i="25"/>
  <c r="D218" i="25"/>
  <c r="D217" i="25"/>
  <c r="D216" i="25"/>
  <c r="D215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M214" i="25"/>
  <c r="L214" i="25"/>
  <c r="K214" i="25"/>
  <c r="J214" i="25"/>
  <c r="I214" i="25"/>
  <c r="H214" i="25"/>
  <c r="G214" i="25"/>
  <c r="F214" i="25"/>
  <c r="E214" i="25"/>
  <c r="D213" i="25"/>
  <c r="D212" i="25"/>
  <c r="D210" i="25" s="1"/>
  <c r="D211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09" i="25"/>
  <c r="D208" i="25"/>
  <c r="D207" i="25"/>
  <c r="D206" i="25"/>
  <c r="AA205" i="25"/>
  <c r="AA204" i="25" s="1"/>
  <c r="Z205" i="25"/>
  <c r="Y205" i="25"/>
  <c r="X205" i="25"/>
  <c r="W205" i="25"/>
  <c r="V205" i="25"/>
  <c r="U205" i="25"/>
  <c r="T205" i="25"/>
  <c r="S205" i="25"/>
  <c r="S204" i="25" s="1"/>
  <c r="R205" i="25"/>
  <c r="R204" i="25" s="1"/>
  <c r="Q205" i="25"/>
  <c r="P205" i="25"/>
  <c r="O205" i="25"/>
  <c r="N205" i="25"/>
  <c r="M205" i="25"/>
  <c r="L205" i="25"/>
  <c r="K205" i="25"/>
  <c r="J205" i="25"/>
  <c r="I205" i="25"/>
  <c r="H205" i="25"/>
  <c r="G205" i="25"/>
  <c r="G204" i="25" s="1"/>
  <c r="F205" i="25"/>
  <c r="F204" i="25" s="1"/>
  <c r="E205" i="25"/>
  <c r="I204" i="25"/>
  <c r="D203" i="25"/>
  <c r="D201" i="25" s="1"/>
  <c r="D202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0" i="25"/>
  <c r="D199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7" i="25"/>
  <c r="D196" i="25"/>
  <c r="AA195" i="25"/>
  <c r="Z195" i="25"/>
  <c r="Y195" i="25"/>
  <c r="X195" i="25"/>
  <c r="X191" i="25" s="1"/>
  <c r="W195" i="25"/>
  <c r="V195" i="25"/>
  <c r="U195" i="25"/>
  <c r="T195" i="25"/>
  <c r="T191" i="25" s="1"/>
  <c r="S195" i="25"/>
  <c r="R195" i="25"/>
  <c r="Q195" i="25"/>
  <c r="P195" i="25"/>
  <c r="P191" i="25" s="1"/>
  <c r="O195" i="25"/>
  <c r="N195" i="25"/>
  <c r="M195" i="25"/>
  <c r="L195" i="25"/>
  <c r="L191" i="25" s="1"/>
  <c r="K195" i="25"/>
  <c r="J195" i="25"/>
  <c r="I195" i="25"/>
  <c r="H195" i="25"/>
  <c r="H191" i="25" s="1"/>
  <c r="G195" i="25"/>
  <c r="F195" i="25"/>
  <c r="E195" i="25"/>
  <c r="D195" i="25"/>
  <c r="D194" i="25"/>
  <c r="D193" i="25"/>
  <c r="AA192" i="25"/>
  <c r="Z192" i="25"/>
  <c r="Z191" i="25" s="1"/>
  <c r="Y192" i="25"/>
  <c r="X192" i="25"/>
  <c r="W192" i="25"/>
  <c r="V192" i="25"/>
  <c r="V191" i="25" s="1"/>
  <c r="U192" i="25"/>
  <c r="U191" i="25" s="1"/>
  <c r="T192" i="25"/>
  <c r="S192" i="25"/>
  <c r="R192" i="25"/>
  <c r="R191" i="25" s="1"/>
  <c r="Q192" i="25"/>
  <c r="P192" i="25"/>
  <c r="O192" i="25"/>
  <c r="N192" i="25"/>
  <c r="N191" i="25" s="1"/>
  <c r="M192" i="25"/>
  <c r="L192" i="25"/>
  <c r="K192" i="25"/>
  <c r="J192" i="25"/>
  <c r="J191" i="25" s="1"/>
  <c r="I192" i="25"/>
  <c r="I191" i="25" s="1"/>
  <c r="H192" i="25"/>
  <c r="G192" i="25"/>
  <c r="F192" i="25"/>
  <c r="F191" i="25" s="1"/>
  <c r="E192" i="25"/>
  <c r="D189" i="25"/>
  <c r="D187" i="25" s="1"/>
  <c r="D188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6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D184" i="25"/>
  <c r="D183" i="25"/>
  <c r="D182" i="25"/>
  <c r="D181" i="25"/>
  <c r="D180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8" i="25"/>
  <c r="D177" i="25"/>
  <c r="D176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4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D172" i="25"/>
  <c r="D171" i="25"/>
  <c r="D170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8" i="25"/>
  <c r="D167" i="25"/>
  <c r="D166" i="25"/>
  <c r="D165" i="25"/>
  <c r="D164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J162" i="25" s="1"/>
  <c r="I163" i="25"/>
  <c r="H163" i="25"/>
  <c r="G163" i="25"/>
  <c r="F163" i="25"/>
  <c r="E163" i="25"/>
  <c r="D161" i="25"/>
  <c r="D159" i="25" s="1"/>
  <c r="D158" i="25" s="1"/>
  <c r="D160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7" i="25"/>
  <c r="D156" i="25"/>
  <c r="D155" i="25"/>
  <c r="D154" i="25"/>
  <c r="D153" i="25"/>
  <c r="D152" i="25"/>
  <c r="D151" i="25"/>
  <c r="D150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8" i="25"/>
  <c r="D147" i="25"/>
  <c r="D146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4" i="25"/>
  <c r="D143" i="25"/>
  <c r="D142" i="25"/>
  <c r="D141" i="25"/>
  <c r="D140" i="25"/>
  <c r="D139" i="25"/>
  <c r="D138" i="25"/>
  <c r="D137" i="25"/>
  <c r="D136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4" i="25"/>
  <c r="D133" i="25"/>
  <c r="D132" i="25"/>
  <c r="D131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29" i="25"/>
  <c r="D128" i="25"/>
  <c r="D127" i="25"/>
  <c r="D126" i="25"/>
  <c r="D125" i="25"/>
  <c r="D124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2" i="25"/>
  <c r="D121" i="25"/>
  <c r="D120" i="25"/>
  <c r="D119" i="25"/>
  <c r="D118" i="25"/>
  <c r="D117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5" i="25"/>
  <c r="D114" i="25"/>
  <c r="D113" i="25"/>
  <c r="D112" i="25"/>
  <c r="D111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D109" i="25"/>
  <c r="D108" i="25"/>
  <c r="D107" i="25"/>
  <c r="D106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D104" i="25"/>
  <c r="D103" i="25"/>
  <c r="D102" i="25"/>
  <c r="D101" i="25"/>
  <c r="D99" i="25" s="1"/>
  <c r="D100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7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D95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D93" i="25"/>
  <c r="D92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0" i="25"/>
  <c r="D89" i="25"/>
  <c r="D88" i="25"/>
  <c r="D87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5" i="25"/>
  <c r="D84" i="25"/>
  <c r="D83" i="25"/>
  <c r="D82" i="25"/>
  <c r="D81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79" i="25"/>
  <c r="D78" i="25"/>
  <c r="D77" i="25"/>
  <c r="D76" i="25"/>
  <c r="D75" i="25"/>
  <c r="D74" i="25"/>
  <c r="D73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1" i="25"/>
  <c r="D70" i="25"/>
  <c r="D69" i="25"/>
  <c r="D68" i="25"/>
  <c r="D67" i="25"/>
  <c r="D66" i="25"/>
  <c r="AA65" i="25"/>
  <c r="Z65" i="25"/>
  <c r="Y65" i="25"/>
  <c r="X65" i="25"/>
  <c r="W65" i="25"/>
  <c r="V65" i="25"/>
  <c r="U65" i="25"/>
  <c r="U64" i="25" s="1"/>
  <c r="T65" i="25"/>
  <c r="S65" i="25"/>
  <c r="R65" i="25"/>
  <c r="Q65" i="25"/>
  <c r="Q64" i="25" s="1"/>
  <c r="P65" i="25"/>
  <c r="O65" i="25"/>
  <c r="N65" i="25"/>
  <c r="M65" i="25"/>
  <c r="L65" i="25"/>
  <c r="K65" i="25"/>
  <c r="J65" i="25"/>
  <c r="I65" i="25"/>
  <c r="H65" i="25"/>
  <c r="G65" i="25"/>
  <c r="F65" i="25"/>
  <c r="E65" i="25"/>
  <c r="E64" i="25" s="1"/>
  <c r="D63" i="25"/>
  <c r="D61" i="25" s="1"/>
  <c r="D62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0" i="25"/>
  <c r="D58" i="25" s="1"/>
  <c r="D59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7" i="25"/>
  <c r="D56" i="25"/>
  <c r="D55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3" i="25"/>
  <c r="D52" i="25"/>
  <c r="D51" i="25"/>
  <c r="D50" i="25"/>
  <c r="D49" i="25"/>
  <c r="D48" i="25"/>
  <c r="D47" i="25"/>
  <c r="D46" i="25"/>
  <c r="AA45" i="25"/>
  <c r="Z45" i="25"/>
  <c r="Y45" i="25"/>
  <c r="X45" i="25"/>
  <c r="X44" i="25" s="1"/>
  <c r="W45" i="25"/>
  <c r="V45" i="25"/>
  <c r="U45" i="25"/>
  <c r="T45" i="25"/>
  <c r="T44" i="25" s="1"/>
  <c r="S45" i="25"/>
  <c r="R45" i="25"/>
  <c r="Q45" i="25"/>
  <c r="P45" i="25"/>
  <c r="P44" i="25" s="1"/>
  <c r="O45" i="25"/>
  <c r="N45" i="25"/>
  <c r="M45" i="25"/>
  <c r="L45" i="25"/>
  <c r="K45" i="25"/>
  <c r="J45" i="25"/>
  <c r="I45" i="25"/>
  <c r="H45" i="25"/>
  <c r="H44" i="25" s="1"/>
  <c r="G45" i="25"/>
  <c r="F45" i="25"/>
  <c r="E45" i="25"/>
  <c r="AA44" i="25"/>
  <c r="D42" i="25"/>
  <c r="D40" i="25" s="1"/>
  <c r="D41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39" i="25"/>
  <c r="D38" i="25"/>
  <c r="D37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D35" i="25"/>
  <c r="AA34" i="25"/>
  <c r="Z34" i="25"/>
  <c r="Y34" i="25"/>
  <c r="X34" i="25"/>
  <c r="X33" i="25" s="1"/>
  <c r="W34" i="25"/>
  <c r="V34" i="25"/>
  <c r="U34" i="25"/>
  <c r="T34" i="25"/>
  <c r="S34" i="25"/>
  <c r="R34" i="25"/>
  <c r="Q34" i="25"/>
  <c r="P34" i="25"/>
  <c r="P33" i="25" s="1"/>
  <c r="O34" i="25"/>
  <c r="N34" i="25"/>
  <c r="N33" i="25" s="1"/>
  <c r="M34" i="25"/>
  <c r="L34" i="25"/>
  <c r="K34" i="25"/>
  <c r="J34" i="25"/>
  <c r="I34" i="25"/>
  <c r="H34" i="25"/>
  <c r="H33" i="25" s="1"/>
  <c r="G34" i="25"/>
  <c r="F34" i="25"/>
  <c r="E34" i="25"/>
  <c r="D34" i="25"/>
  <c r="M33" i="25"/>
  <c r="D32" i="25"/>
  <c r="D31" i="25"/>
  <c r="D30" i="25"/>
  <c r="D29" i="25"/>
  <c r="D28" i="25"/>
  <c r="D27" i="25"/>
  <c r="D26" i="25"/>
  <c r="AA25" i="25"/>
  <c r="Z25" i="25"/>
  <c r="Y25" i="25"/>
  <c r="Y24" i="25" s="1"/>
  <c r="X25" i="25"/>
  <c r="X24" i="25" s="1"/>
  <c r="W25" i="25"/>
  <c r="W24" i="25" s="1"/>
  <c r="V25" i="25"/>
  <c r="U25" i="25"/>
  <c r="U24" i="25" s="1"/>
  <c r="T25" i="25"/>
  <c r="T24" i="25" s="1"/>
  <c r="S25" i="25"/>
  <c r="R25" i="25"/>
  <c r="Q25" i="25"/>
  <c r="Q24" i="25" s="1"/>
  <c r="P25" i="25"/>
  <c r="P24" i="25" s="1"/>
  <c r="O25" i="25"/>
  <c r="O24" i="25" s="1"/>
  <c r="N25" i="25"/>
  <c r="M25" i="25"/>
  <c r="M24" i="25" s="1"/>
  <c r="L25" i="25"/>
  <c r="L24" i="25" s="1"/>
  <c r="K25" i="25"/>
  <c r="J25" i="25"/>
  <c r="I25" i="25"/>
  <c r="I24" i="25" s="1"/>
  <c r="H25" i="25"/>
  <c r="H24" i="25" s="1"/>
  <c r="G25" i="25"/>
  <c r="G24" i="25" s="1"/>
  <c r="F25" i="25"/>
  <c r="E25" i="25"/>
  <c r="E24" i="25" s="1"/>
  <c r="AA24" i="25"/>
  <c r="Z24" i="25"/>
  <c r="V24" i="25"/>
  <c r="S24" i="25"/>
  <c r="R24" i="25"/>
  <c r="N24" i="25"/>
  <c r="K24" i="25"/>
  <c r="J24" i="25"/>
  <c r="F24" i="25"/>
  <c r="D23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D21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D19" i="25"/>
  <c r="D18" i="25"/>
  <c r="D17" i="25"/>
  <c r="D16" i="25"/>
  <c r="D12" i="25" s="1"/>
  <c r="D15" i="25"/>
  <c r="D14" i="25"/>
  <c r="D13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G7" i="25" s="1"/>
  <c r="F12" i="25"/>
  <c r="E12" i="25"/>
  <c r="D11" i="25"/>
  <c r="D10" i="25"/>
  <c r="D8" i="25" s="1"/>
  <c r="D7" i="25" s="1"/>
  <c r="D9" i="25"/>
  <c r="AA8" i="25"/>
  <c r="Z8" i="25"/>
  <c r="Z7" i="25" s="1"/>
  <c r="Y8" i="25"/>
  <c r="X8" i="25"/>
  <c r="W8" i="25"/>
  <c r="V8" i="25"/>
  <c r="V7" i="25" s="1"/>
  <c r="U8" i="25"/>
  <c r="T8" i="25"/>
  <c r="S8" i="25"/>
  <c r="R8" i="25"/>
  <c r="R7" i="25" s="1"/>
  <c r="Q8" i="25"/>
  <c r="P8" i="25"/>
  <c r="O8" i="25"/>
  <c r="N8" i="25"/>
  <c r="N7" i="25" s="1"/>
  <c r="N6" i="25" s="1"/>
  <c r="M8" i="25"/>
  <c r="L8" i="25"/>
  <c r="K8" i="25"/>
  <c r="J8" i="25"/>
  <c r="J7" i="25" s="1"/>
  <c r="I8" i="25"/>
  <c r="H8" i="25"/>
  <c r="G8" i="25"/>
  <c r="F8" i="25"/>
  <c r="F7" i="25" s="1"/>
  <c r="E8" i="25"/>
  <c r="D778" i="24"/>
  <c r="D776" i="24" s="1"/>
  <c r="D777" i="24"/>
  <c r="AA776" i="24"/>
  <c r="Z776" i="24"/>
  <c r="Y776" i="24"/>
  <c r="X776" i="24"/>
  <c r="W776" i="24"/>
  <c r="V776" i="24"/>
  <c r="U776" i="24"/>
  <c r="T776" i="24"/>
  <c r="S776" i="24"/>
  <c r="R776" i="24"/>
  <c r="Q776" i="24"/>
  <c r="P776" i="24"/>
  <c r="O776" i="24"/>
  <c r="N776" i="24"/>
  <c r="M776" i="24"/>
  <c r="L776" i="24"/>
  <c r="K776" i="24"/>
  <c r="J776" i="24"/>
  <c r="I776" i="24"/>
  <c r="H776" i="24"/>
  <c r="G776" i="24"/>
  <c r="F776" i="24"/>
  <c r="E776" i="24"/>
  <c r="D775" i="24"/>
  <c r="D774" i="24"/>
  <c r="AA773" i="24"/>
  <c r="Z773" i="24"/>
  <c r="Y773" i="24"/>
  <c r="X773" i="24"/>
  <c r="W773" i="24"/>
  <c r="V773" i="24"/>
  <c r="U773" i="24"/>
  <c r="T773" i="24"/>
  <c r="S773" i="24"/>
  <c r="R773" i="24"/>
  <c r="Q773" i="24"/>
  <c r="P773" i="24"/>
  <c r="O773" i="24"/>
  <c r="N773" i="24"/>
  <c r="M773" i="24"/>
  <c r="L773" i="24"/>
  <c r="K773" i="24"/>
  <c r="J773" i="24"/>
  <c r="I773" i="24"/>
  <c r="H773" i="24"/>
  <c r="G773" i="24"/>
  <c r="F773" i="24"/>
  <c r="E773" i="24"/>
  <c r="D773" i="24"/>
  <c r="D772" i="24"/>
  <c r="D770" i="24" s="1"/>
  <c r="D771" i="24"/>
  <c r="AA770" i="24"/>
  <c r="Z770" i="24"/>
  <c r="Z769" i="24" s="1"/>
  <c r="Y770" i="24"/>
  <c r="Y769" i="24" s="1"/>
  <c r="X770" i="24"/>
  <c r="W770" i="24"/>
  <c r="V770" i="24"/>
  <c r="V769" i="24" s="1"/>
  <c r="U770" i="24"/>
  <c r="T770" i="24"/>
  <c r="S770" i="24"/>
  <c r="R770" i="24"/>
  <c r="R769" i="24" s="1"/>
  <c r="Q770" i="24"/>
  <c r="P770" i="24"/>
  <c r="O770" i="24"/>
  <c r="N770" i="24"/>
  <c r="N769" i="24" s="1"/>
  <c r="M770" i="24"/>
  <c r="M769" i="24" s="1"/>
  <c r="L770" i="24"/>
  <c r="K770" i="24"/>
  <c r="J770" i="24"/>
  <c r="J769" i="24" s="1"/>
  <c r="I770" i="24"/>
  <c r="H770" i="24"/>
  <c r="G770" i="24"/>
  <c r="F770" i="24"/>
  <c r="F769" i="24" s="1"/>
  <c r="E770" i="24"/>
  <c r="E769" i="24" s="1"/>
  <c r="U769" i="24"/>
  <c r="I769" i="24"/>
  <c r="D768" i="24"/>
  <c r="D767" i="24"/>
  <c r="D766" i="24"/>
  <c r="D765" i="24"/>
  <c r="D764" i="24"/>
  <c r="D763" i="24"/>
  <c r="D762" i="24"/>
  <c r="AA761" i="24"/>
  <c r="Z761" i="24"/>
  <c r="Y761" i="24"/>
  <c r="X761" i="24"/>
  <c r="W761" i="24"/>
  <c r="V761" i="24"/>
  <c r="U761" i="24"/>
  <c r="T761" i="24"/>
  <c r="S761" i="24"/>
  <c r="R761" i="24"/>
  <c r="Q761" i="24"/>
  <c r="P761" i="24"/>
  <c r="O761" i="24"/>
  <c r="N761" i="24"/>
  <c r="M761" i="24"/>
  <c r="L761" i="24"/>
  <c r="K761" i="24"/>
  <c r="J761" i="24"/>
  <c r="I761" i="24"/>
  <c r="H761" i="24"/>
  <c r="G761" i="24"/>
  <c r="F761" i="24"/>
  <c r="E761" i="24"/>
  <c r="D760" i="24"/>
  <c r="D759" i="24"/>
  <c r="D758" i="24"/>
  <c r="D757" i="24"/>
  <c r="D756" i="24"/>
  <c r="D755" i="24"/>
  <c r="D754" i="24"/>
  <c r="AA753" i="24"/>
  <c r="Z753" i="24"/>
  <c r="Y753" i="24"/>
  <c r="Y752" i="24" s="1"/>
  <c r="X753" i="24"/>
  <c r="W753" i="24"/>
  <c r="V753" i="24"/>
  <c r="U753" i="24"/>
  <c r="U752" i="24" s="1"/>
  <c r="T753" i="24"/>
  <c r="S753" i="24"/>
  <c r="R753" i="24"/>
  <c r="Q753" i="24"/>
  <c r="Q752" i="24" s="1"/>
  <c r="P753" i="24"/>
  <c r="O753" i="24"/>
  <c r="N753" i="24"/>
  <c r="M753" i="24"/>
  <c r="M752" i="24" s="1"/>
  <c r="L753" i="24"/>
  <c r="K753" i="24"/>
  <c r="J753" i="24"/>
  <c r="I753" i="24"/>
  <c r="I752" i="24" s="1"/>
  <c r="H753" i="24"/>
  <c r="G753" i="24"/>
  <c r="F753" i="24"/>
  <c r="E753" i="24"/>
  <c r="E752" i="24" s="1"/>
  <c r="AA752" i="24"/>
  <c r="Z752" i="24"/>
  <c r="X752" i="24"/>
  <c r="W752" i="24"/>
  <c r="V752" i="24"/>
  <c r="T752" i="24"/>
  <c r="S752" i="24"/>
  <c r="R752" i="24"/>
  <c r="P752" i="24"/>
  <c r="O752" i="24"/>
  <c r="N752" i="24"/>
  <c r="L752" i="24"/>
  <c r="K752" i="24"/>
  <c r="J752" i="24"/>
  <c r="H752" i="24"/>
  <c r="G752" i="24"/>
  <c r="F752" i="24"/>
  <c r="D751" i="24"/>
  <c r="D750" i="24"/>
  <c r="D749" i="24"/>
  <c r="D748" i="24"/>
  <c r="D747" i="24"/>
  <c r="D746" i="24"/>
  <c r="D745" i="24"/>
  <c r="AA744" i="24"/>
  <c r="Z744" i="24"/>
  <c r="Y744" i="24"/>
  <c r="X744" i="24"/>
  <c r="W744" i="24"/>
  <c r="V744" i="24"/>
  <c r="U744" i="24"/>
  <c r="T744" i="24"/>
  <c r="S744" i="24"/>
  <c r="R744" i="24"/>
  <c r="Q744" i="24"/>
  <c r="P744" i="24"/>
  <c r="O744" i="24"/>
  <c r="N744" i="24"/>
  <c r="M744" i="24"/>
  <c r="L744" i="24"/>
  <c r="K744" i="24"/>
  <c r="J744" i="24"/>
  <c r="I744" i="24"/>
  <c r="H744" i="24"/>
  <c r="G744" i="24"/>
  <c r="F744" i="24"/>
  <c r="E744" i="24"/>
  <c r="D743" i="24"/>
  <c r="D742" i="24"/>
  <c r="D741" i="24"/>
  <c r="D740" i="24"/>
  <c r="D739" i="24"/>
  <c r="AA738" i="24"/>
  <c r="AA737" i="24" s="1"/>
  <c r="Z738" i="24"/>
  <c r="Z737" i="24" s="1"/>
  <c r="Y738" i="24"/>
  <c r="X738" i="24"/>
  <c r="W738" i="24"/>
  <c r="W737" i="24" s="1"/>
  <c r="V738" i="24"/>
  <c r="V737" i="24" s="1"/>
  <c r="U738" i="24"/>
  <c r="T738" i="24"/>
  <c r="T737" i="24" s="1"/>
  <c r="S738" i="24"/>
  <c r="R738" i="24"/>
  <c r="R737" i="24" s="1"/>
  <c r="Q738" i="24"/>
  <c r="P738" i="24"/>
  <c r="P737" i="24" s="1"/>
  <c r="O738" i="24"/>
  <c r="O737" i="24" s="1"/>
  <c r="N738" i="24"/>
  <c r="N737" i="24" s="1"/>
  <c r="M738" i="24"/>
  <c r="L738" i="24"/>
  <c r="K738" i="24"/>
  <c r="K737" i="24" s="1"/>
  <c r="J738" i="24"/>
  <c r="J737" i="24" s="1"/>
  <c r="I738" i="24"/>
  <c r="H738" i="24"/>
  <c r="H737" i="24" s="1"/>
  <c r="G738" i="24"/>
  <c r="G737" i="24" s="1"/>
  <c r="F738" i="24"/>
  <c r="F737" i="24" s="1"/>
  <c r="E738" i="24"/>
  <c r="X737" i="24"/>
  <c r="S737" i="24"/>
  <c r="L737" i="24"/>
  <c r="D736" i="24"/>
  <c r="D735" i="24"/>
  <c r="D734" i="24"/>
  <c r="D733" i="24"/>
  <c r="AA732" i="24"/>
  <c r="Z732" i="24"/>
  <c r="Z731" i="24" s="1"/>
  <c r="Y732" i="24"/>
  <c r="X732" i="24"/>
  <c r="W732" i="24"/>
  <c r="V732" i="24"/>
  <c r="V731" i="24" s="1"/>
  <c r="U732" i="24"/>
  <c r="T732" i="24"/>
  <c r="S732" i="24"/>
  <c r="R732" i="24"/>
  <c r="R731" i="24" s="1"/>
  <c r="Q732" i="24"/>
  <c r="P732" i="24"/>
  <c r="O732" i="24"/>
  <c r="N732" i="24"/>
  <c r="N731" i="24" s="1"/>
  <c r="M732" i="24"/>
  <c r="L732" i="24"/>
  <c r="K732" i="24"/>
  <c r="J732" i="24"/>
  <c r="J731" i="24" s="1"/>
  <c r="I732" i="24"/>
  <c r="H732" i="24"/>
  <c r="G732" i="24"/>
  <c r="F732" i="24"/>
  <c r="F731" i="24" s="1"/>
  <c r="E732" i="24"/>
  <c r="AA731" i="24"/>
  <c r="Y731" i="24"/>
  <c r="X731" i="24"/>
  <c r="W731" i="24"/>
  <c r="U731" i="24"/>
  <c r="T731" i="24"/>
  <c r="S731" i="24"/>
  <c r="Q731" i="24"/>
  <c r="P731" i="24"/>
  <c r="O731" i="24"/>
  <c r="M731" i="24"/>
  <c r="L731" i="24"/>
  <c r="K731" i="24"/>
  <c r="I731" i="24"/>
  <c r="H731" i="24"/>
  <c r="G731" i="24"/>
  <c r="E731" i="24"/>
  <c r="D730" i="24"/>
  <c r="D729" i="24"/>
  <c r="D728" i="24"/>
  <c r="D727" i="24"/>
  <c r="AA726" i="24"/>
  <c r="Z726" i="24"/>
  <c r="Y726" i="24"/>
  <c r="X726" i="24"/>
  <c r="W726" i="24"/>
  <c r="V726" i="24"/>
  <c r="U726" i="24"/>
  <c r="T726" i="24"/>
  <c r="S726" i="24"/>
  <c r="R726" i="24"/>
  <c r="Q726" i="24"/>
  <c r="P726" i="24"/>
  <c r="O726" i="24"/>
  <c r="N726" i="24"/>
  <c r="M726" i="24"/>
  <c r="L726" i="24"/>
  <c r="K726" i="24"/>
  <c r="J726" i="24"/>
  <c r="I726" i="24"/>
  <c r="H726" i="24"/>
  <c r="G726" i="24"/>
  <c r="F726" i="24"/>
  <c r="E726" i="24"/>
  <c r="D724" i="24"/>
  <c r="D723" i="24"/>
  <c r="D722" i="24"/>
  <c r="D720" i="24" s="1"/>
  <c r="D721" i="24"/>
  <c r="AA720" i="24"/>
  <c r="Z720" i="24"/>
  <c r="Y720" i="24"/>
  <c r="Y719" i="24" s="1"/>
  <c r="X720" i="24"/>
  <c r="W720" i="24"/>
  <c r="V720" i="24"/>
  <c r="V719" i="24" s="1"/>
  <c r="U720" i="24"/>
  <c r="U719" i="24" s="1"/>
  <c r="T720" i="24"/>
  <c r="S720" i="24"/>
  <c r="R720" i="24"/>
  <c r="Q720" i="24"/>
  <c r="Q719" i="24" s="1"/>
  <c r="P720" i="24"/>
  <c r="O720" i="24"/>
  <c r="N720" i="24"/>
  <c r="M720" i="24"/>
  <c r="M719" i="24" s="1"/>
  <c r="L720" i="24"/>
  <c r="K720" i="24"/>
  <c r="J720" i="24"/>
  <c r="I720" i="24"/>
  <c r="I719" i="24" s="1"/>
  <c r="H720" i="24"/>
  <c r="G720" i="24"/>
  <c r="F720" i="24"/>
  <c r="E720" i="24"/>
  <c r="E719" i="24" s="1"/>
  <c r="AA719" i="24"/>
  <c r="Z719" i="24"/>
  <c r="X719" i="24"/>
  <c r="W719" i="24"/>
  <c r="T719" i="24"/>
  <c r="S719" i="24"/>
  <c r="R719" i="24"/>
  <c r="P719" i="24"/>
  <c r="O719" i="24"/>
  <c r="N719" i="24"/>
  <c r="L719" i="24"/>
  <c r="K719" i="24"/>
  <c r="J719" i="24"/>
  <c r="H719" i="24"/>
  <c r="G719" i="24"/>
  <c r="G713" i="24" s="1"/>
  <c r="F719" i="24"/>
  <c r="D718" i="24"/>
  <c r="D717" i="24"/>
  <c r="D716" i="24"/>
  <c r="D714" i="24" s="1"/>
  <c r="D715" i="24"/>
  <c r="AA714" i="24"/>
  <c r="Z714" i="24"/>
  <c r="Y714" i="24"/>
  <c r="X714" i="24"/>
  <c r="W714" i="24"/>
  <c r="V714" i="24"/>
  <c r="U714" i="24"/>
  <c r="T714" i="24"/>
  <c r="S714" i="24"/>
  <c r="R714" i="24"/>
  <c r="Q714" i="24"/>
  <c r="P714" i="24"/>
  <c r="O714" i="24"/>
  <c r="N714" i="24"/>
  <c r="M714" i="24"/>
  <c r="L714" i="24"/>
  <c r="K714" i="24"/>
  <c r="J714" i="24"/>
  <c r="I714" i="24"/>
  <c r="H714" i="24"/>
  <c r="G714" i="24"/>
  <c r="F714" i="24"/>
  <c r="E714" i="24"/>
  <c r="D712" i="24"/>
  <c r="D711" i="24"/>
  <c r="AA710" i="24"/>
  <c r="Z710" i="24"/>
  <c r="Z709" i="24" s="1"/>
  <c r="Y710" i="24"/>
  <c r="X710" i="24"/>
  <c r="W710" i="24"/>
  <c r="V710" i="24"/>
  <c r="V709" i="24" s="1"/>
  <c r="U710" i="24"/>
  <c r="T710" i="24"/>
  <c r="T709" i="24" s="1"/>
  <c r="S710" i="24"/>
  <c r="R710" i="24"/>
  <c r="R709" i="24" s="1"/>
  <c r="Q710" i="24"/>
  <c r="P710" i="24"/>
  <c r="O710" i="24"/>
  <c r="N710" i="24"/>
  <c r="N709" i="24" s="1"/>
  <c r="M710" i="24"/>
  <c r="L710" i="24"/>
  <c r="L709" i="24" s="1"/>
  <c r="K710" i="24"/>
  <c r="J710" i="24"/>
  <c r="J709" i="24" s="1"/>
  <c r="I710" i="24"/>
  <c r="H710" i="24"/>
  <c r="G710" i="24"/>
  <c r="F710" i="24"/>
  <c r="F709" i="24" s="1"/>
  <c r="E710" i="24"/>
  <c r="AA709" i="24"/>
  <c r="Y709" i="24"/>
  <c r="X709" i="24"/>
  <c r="W709" i="24"/>
  <c r="U709" i="24"/>
  <c r="S709" i="24"/>
  <c r="Q709" i="24"/>
  <c r="P709" i="24"/>
  <c r="O709" i="24"/>
  <c r="M709" i="24"/>
  <c r="K709" i="24"/>
  <c r="I709" i="24"/>
  <c r="H709" i="24"/>
  <c r="G709" i="24"/>
  <c r="E709" i="24"/>
  <c r="D708" i="24"/>
  <c r="D707" i="24"/>
  <c r="AA706" i="24"/>
  <c r="Z706" i="24"/>
  <c r="Y706" i="24"/>
  <c r="X706" i="24"/>
  <c r="W706" i="24"/>
  <c r="V706" i="24"/>
  <c r="U706" i="24"/>
  <c r="T706" i="24"/>
  <c r="S706" i="24"/>
  <c r="R706" i="24"/>
  <c r="Q706" i="24"/>
  <c r="P706" i="24"/>
  <c r="O706" i="24"/>
  <c r="N706" i="24"/>
  <c r="M706" i="24"/>
  <c r="L706" i="24"/>
  <c r="K706" i="24"/>
  <c r="J706" i="24"/>
  <c r="I706" i="24"/>
  <c r="H706" i="24"/>
  <c r="G706" i="24"/>
  <c r="F706" i="24"/>
  <c r="E706" i="24"/>
  <c r="D706" i="24"/>
  <c r="D705" i="24"/>
  <c r="AA704" i="24"/>
  <c r="AA703" i="24" s="1"/>
  <c r="Z704" i="24"/>
  <c r="Z703" i="24" s="1"/>
  <c r="Y704" i="24"/>
  <c r="Y703" i="24" s="1"/>
  <c r="X704" i="24"/>
  <c r="W704" i="24"/>
  <c r="W703" i="24" s="1"/>
  <c r="V704" i="24"/>
  <c r="U704" i="24"/>
  <c r="U703" i="24" s="1"/>
  <c r="T704" i="24"/>
  <c r="S704" i="24"/>
  <c r="S703" i="24" s="1"/>
  <c r="R704" i="24"/>
  <c r="Q704" i="24"/>
  <c r="Q703" i="24" s="1"/>
  <c r="P704" i="24"/>
  <c r="O704" i="24"/>
  <c r="O703" i="24" s="1"/>
  <c r="N704" i="24"/>
  <c r="N703" i="24" s="1"/>
  <c r="M704" i="24"/>
  <c r="M703" i="24" s="1"/>
  <c r="L704" i="24"/>
  <c r="K704" i="24"/>
  <c r="K703" i="24" s="1"/>
  <c r="J704" i="24"/>
  <c r="J703" i="24" s="1"/>
  <c r="I704" i="24"/>
  <c r="I703" i="24" s="1"/>
  <c r="H704" i="24"/>
  <c r="G704" i="24"/>
  <c r="F704" i="24"/>
  <c r="E704" i="24"/>
  <c r="E703" i="24" s="1"/>
  <c r="X703" i="24"/>
  <c r="V703" i="24"/>
  <c r="T703" i="24"/>
  <c r="R703" i="24"/>
  <c r="P703" i="24"/>
  <c r="L703" i="24"/>
  <c r="H703" i="24"/>
  <c r="F703" i="24"/>
  <c r="D702" i="24"/>
  <c r="D701" i="24"/>
  <c r="D700" i="24"/>
  <c r="AA699" i="24"/>
  <c r="Z699" i="24"/>
  <c r="Y699" i="24"/>
  <c r="X699" i="24"/>
  <c r="W699" i="24"/>
  <c r="V699" i="24"/>
  <c r="U699" i="24"/>
  <c r="T699" i="24"/>
  <c r="S699" i="24"/>
  <c r="R699" i="24"/>
  <c r="Q699" i="24"/>
  <c r="P699" i="24"/>
  <c r="O699" i="24"/>
  <c r="N699" i="24"/>
  <c r="M699" i="24"/>
  <c r="L699" i="24"/>
  <c r="K699" i="24"/>
  <c r="J699" i="24"/>
  <c r="I699" i="24"/>
  <c r="H699" i="24"/>
  <c r="G699" i="24"/>
  <c r="F699" i="24"/>
  <c r="E699" i="24"/>
  <c r="D697" i="24"/>
  <c r="D696" i="24"/>
  <c r="AA695" i="24"/>
  <c r="Z695" i="24"/>
  <c r="Y695" i="24"/>
  <c r="X695" i="24"/>
  <c r="W695" i="24"/>
  <c r="V695" i="24"/>
  <c r="U695" i="24"/>
  <c r="T695" i="24"/>
  <c r="S695" i="24"/>
  <c r="R695" i="24"/>
  <c r="Q695" i="24"/>
  <c r="P695" i="24"/>
  <c r="O695" i="24"/>
  <c r="N695" i="24"/>
  <c r="M695" i="24"/>
  <c r="L695" i="24"/>
  <c r="K695" i="24"/>
  <c r="J695" i="24"/>
  <c r="I695" i="24"/>
  <c r="H695" i="24"/>
  <c r="G695" i="24"/>
  <c r="F695" i="24"/>
  <c r="E695" i="24"/>
  <c r="D694" i="24"/>
  <c r="D692" i="24" s="1"/>
  <c r="D693" i="24"/>
  <c r="AA692" i="24"/>
  <c r="Z692" i="24"/>
  <c r="Y692" i="24"/>
  <c r="X692" i="24"/>
  <c r="W692" i="24"/>
  <c r="V692" i="24"/>
  <c r="U692" i="24"/>
  <c r="T692" i="24"/>
  <c r="S692" i="24"/>
  <c r="R692" i="24"/>
  <c r="Q692" i="24"/>
  <c r="P692" i="24"/>
  <c r="O692" i="24"/>
  <c r="N692" i="24"/>
  <c r="M692" i="24"/>
  <c r="L692" i="24"/>
  <c r="K692" i="24"/>
  <c r="J692" i="24"/>
  <c r="I692" i="24"/>
  <c r="H692" i="24"/>
  <c r="G692" i="24"/>
  <c r="F692" i="24"/>
  <c r="E692" i="24"/>
  <c r="D691" i="24"/>
  <c r="D689" i="24" s="1"/>
  <c r="D690" i="24"/>
  <c r="AA689" i="24"/>
  <c r="Z689" i="24"/>
  <c r="Y689" i="24"/>
  <c r="X689" i="24"/>
  <c r="W689" i="24"/>
  <c r="V689" i="24"/>
  <c r="U689" i="24"/>
  <c r="T689" i="24"/>
  <c r="S689" i="24"/>
  <c r="R689" i="24"/>
  <c r="Q689" i="24"/>
  <c r="P689" i="24"/>
  <c r="O689" i="24"/>
  <c r="N689" i="24"/>
  <c r="M689" i="24"/>
  <c r="L689" i="24"/>
  <c r="K689" i="24"/>
  <c r="J689" i="24"/>
  <c r="I689" i="24"/>
  <c r="H689" i="24"/>
  <c r="G689" i="24"/>
  <c r="F689" i="24"/>
  <c r="E689" i="24"/>
  <c r="D688" i="24"/>
  <c r="D687" i="24"/>
  <c r="AA686" i="24"/>
  <c r="Z686" i="24"/>
  <c r="Y686" i="24"/>
  <c r="X686" i="24"/>
  <c r="W686" i="24"/>
  <c r="V686" i="24"/>
  <c r="V685" i="24" s="1"/>
  <c r="U686" i="24"/>
  <c r="T686" i="24"/>
  <c r="S686" i="24"/>
  <c r="R686" i="24"/>
  <c r="R685" i="24" s="1"/>
  <c r="Q686" i="24"/>
  <c r="P686" i="24"/>
  <c r="O686" i="24"/>
  <c r="N686" i="24"/>
  <c r="N685" i="24" s="1"/>
  <c r="M686" i="24"/>
  <c r="L686" i="24"/>
  <c r="K686" i="24"/>
  <c r="J686" i="24"/>
  <c r="I686" i="24"/>
  <c r="H686" i="24"/>
  <c r="G686" i="24"/>
  <c r="F686" i="24"/>
  <c r="E686" i="24"/>
  <c r="H685" i="24"/>
  <c r="D684" i="24"/>
  <c r="D683" i="24"/>
  <c r="D682" i="24"/>
  <c r="AA681" i="24"/>
  <c r="Z681" i="24"/>
  <c r="Y681" i="24"/>
  <c r="X681" i="24"/>
  <c r="W681" i="24"/>
  <c r="V681" i="24"/>
  <c r="U681" i="24"/>
  <c r="T681" i="24"/>
  <c r="S681" i="24"/>
  <c r="R681" i="24"/>
  <c r="Q681" i="24"/>
  <c r="P681" i="24"/>
  <c r="O681" i="24"/>
  <c r="N681" i="24"/>
  <c r="M681" i="24"/>
  <c r="L681" i="24"/>
  <c r="K681" i="24"/>
  <c r="J681" i="24"/>
  <c r="I681" i="24"/>
  <c r="H681" i="24"/>
  <c r="G681" i="24"/>
  <c r="F681" i="24"/>
  <c r="E681" i="24"/>
  <c r="D680" i="24"/>
  <c r="D679" i="24"/>
  <c r="D678" i="24"/>
  <c r="D677" i="24"/>
  <c r="D676" i="24"/>
  <c r="D675" i="24"/>
  <c r="D674" i="24"/>
  <c r="AA673" i="24"/>
  <c r="Z673" i="24"/>
  <c r="Y673" i="24"/>
  <c r="X673" i="24"/>
  <c r="W673" i="24"/>
  <c r="V673" i="24"/>
  <c r="U673" i="24"/>
  <c r="T673" i="24"/>
  <c r="S673" i="24"/>
  <c r="R673" i="24"/>
  <c r="Q673" i="24"/>
  <c r="P673" i="24"/>
  <c r="O673" i="24"/>
  <c r="N673" i="24"/>
  <c r="M673" i="24"/>
  <c r="L673" i="24"/>
  <c r="K673" i="24"/>
  <c r="J673" i="24"/>
  <c r="I673" i="24"/>
  <c r="H673" i="24"/>
  <c r="G673" i="24"/>
  <c r="F673" i="24"/>
  <c r="E673" i="24"/>
  <c r="D672" i="24"/>
  <c r="D671" i="24"/>
  <c r="D668" i="24" s="1"/>
  <c r="D670" i="24"/>
  <c r="D669" i="24"/>
  <c r="AA668" i="24"/>
  <c r="Z668" i="24"/>
  <c r="Y668" i="24"/>
  <c r="X668" i="24"/>
  <c r="W668" i="24"/>
  <c r="V668" i="24"/>
  <c r="U668" i="24"/>
  <c r="T668" i="24"/>
  <c r="S668" i="24"/>
  <c r="R668" i="24"/>
  <c r="Q668" i="24"/>
  <c r="P668" i="24"/>
  <c r="O668" i="24"/>
  <c r="N668" i="24"/>
  <c r="M668" i="24"/>
  <c r="L668" i="24"/>
  <c r="K668" i="24"/>
  <c r="J668" i="24"/>
  <c r="I668" i="24"/>
  <c r="H668" i="24"/>
  <c r="G668" i="24"/>
  <c r="F668" i="24"/>
  <c r="E668" i="24"/>
  <c r="D667" i="24"/>
  <c r="D666" i="24"/>
  <c r="D665" i="24"/>
  <c r="D664" i="24"/>
  <c r="D663" i="24"/>
  <c r="D662" i="24"/>
  <c r="AA661" i="24"/>
  <c r="Z661" i="24"/>
  <c r="Y661" i="24"/>
  <c r="X661" i="24"/>
  <c r="W661" i="24"/>
  <c r="V661" i="24"/>
  <c r="U661" i="24"/>
  <c r="T661" i="24"/>
  <c r="S661" i="24"/>
  <c r="R661" i="24"/>
  <c r="Q661" i="24"/>
  <c r="P661" i="24"/>
  <c r="O661" i="24"/>
  <c r="N661" i="24"/>
  <c r="M661" i="24"/>
  <c r="L661" i="24"/>
  <c r="K661" i="24"/>
  <c r="J661" i="24"/>
  <c r="I661" i="24"/>
  <c r="H661" i="24"/>
  <c r="G661" i="24"/>
  <c r="F661" i="24"/>
  <c r="E661" i="24"/>
  <c r="D660" i="24"/>
  <c r="AA659" i="24"/>
  <c r="Z659" i="24"/>
  <c r="Y659" i="24"/>
  <c r="X659" i="24"/>
  <c r="W659" i="24"/>
  <c r="V659" i="24"/>
  <c r="U659" i="24"/>
  <c r="T659" i="24"/>
  <c r="S659" i="24"/>
  <c r="R659" i="24"/>
  <c r="Q659" i="24"/>
  <c r="P659" i="24"/>
  <c r="O659" i="24"/>
  <c r="N659" i="24"/>
  <c r="M659" i="24"/>
  <c r="L659" i="24"/>
  <c r="K659" i="24"/>
  <c r="J659" i="24"/>
  <c r="I659" i="24"/>
  <c r="H659" i="24"/>
  <c r="G659" i="24"/>
  <c r="F659" i="24"/>
  <c r="E659" i="24"/>
  <c r="D659" i="24"/>
  <c r="D658" i="24"/>
  <c r="D655" i="24" s="1"/>
  <c r="D657" i="24"/>
  <c r="D656" i="24"/>
  <c r="AA655" i="24"/>
  <c r="Z655" i="24"/>
  <c r="Y655" i="24"/>
  <c r="X655" i="24"/>
  <c r="W655" i="24"/>
  <c r="V655" i="24"/>
  <c r="U655" i="24"/>
  <c r="T655" i="24"/>
  <c r="S655" i="24"/>
  <c r="R655" i="24"/>
  <c r="Q655" i="24"/>
  <c r="P655" i="24"/>
  <c r="O655" i="24"/>
  <c r="N655" i="24"/>
  <c r="M655" i="24"/>
  <c r="L655" i="24"/>
  <c r="K655" i="24"/>
  <c r="J655" i="24"/>
  <c r="I655" i="24"/>
  <c r="H655" i="24"/>
  <c r="G655" i="24"/>
  <c r="F655" i="24"/>
  <c r="E655" i="24"/>
  <c r="D654" i="24"/>
  <c r="D653" i="24"/>
  <c r="D651" i="24" s="1"/>
  <c r="D652" i="24"/>
  <c r="AA651" i="24"/>
  <c r="AA650" i="24" s="1"/>
  <c r="Z651" i="24"/>
  <c r="Z650" i="24" s="1"/>
  <c r="Y651" i="24"/>
  <c r="Y650" i="24" s="1"/>
  <c r="X651" i="24"/>
  <c r="W651" i="24"/>
  <c r="W650" i="24" s="1"/>
  <c r="V651" i="24"/>
  <c r="V650" i="24" s="1"/>
  <c r="U651" i="24"/>
  <c r="U650" i="24" s="1"/>
  <c r="T651" i="24"/>
  <c r="S651" i="24"/>
  <c r="S650" i="24" s="1"/>
  <c r="R651" i="24"/>
  <c r="R650" i="24" s="1"/>
  <c r="Q651" i="24"/>
  <c r="Q650" i="24" s="1"/>
  <c r="P651" i="24"/>
  <c r="O651" i="24"/>
  <c r="N651" i="24"/>
  <c r="N650" i="24" s="1"/>
  <c r="M651" i="24"/>
  <c r="M650" i="24" s="1"/>
  <c r="L651" i="24"/>
  <c r="K651" i="24"/>
  <c r="K650" i="24" s="1"/>
  <c r="J651" i="24"/>
  <c r="J650" i="24" s="1"/>
  <c r="I651" i="24"/>
  <c r="I650" i="24" s="1"/>
  <c r="H651" i="24"/>
  <c r="G651" i="24"/>
  <c r="G650" i="24" s="1"/>
  <c r="F651" i="24"/>
  <c r="E651" i="24"/>
  <c r="E650" i="24" s="1"/>
  <c r="X650" i="24"/>
  <c r="T650" i="24"/>
  <c r="P650" i="24"/>
  <c r="O650" i="24"/>
  <c r="L650" i="24"/>
  <c r="H650" i="24"/>
  <c r="F650" i="24"/>
  <c r="D649" i="24"/>
  <c r="D648" i="24"/>
  <c r="D647" i="24"/>
  <c r="D646" i="24"/>
  <c r="AA645" i="24"/>
  <c r="Z645" i="24"/>
  <c r="Y645" i="24"/>
  <c r="X645" i="24"/>
  <c r="W645" i="24"/>
  <c r="V645" i="24"/>
  <c r="U645" i="24"/>
  <c r="T645" i="24"/>
  <c r="S645" i="24"/>
  <c r="R645" i="24"/>
  <c r="Q645" i="24"/>
  <c r="P645" i="24"/>
  <c r="O645" i="24"/>
  <c r="N645" i="24"/>
  <c r="M645" i="24"/>
  <c r="L645" i="24"/>
  <c r="K645" i="24"/>
  <c r="J645" i="24"/>
  <c r="I645" i="24"/>
  <c r="H645" i="24"/>
  <c r="G645" i="24"/>
  <c r="F645" i="24"/>
  <c r="E645" i="24"/>
  <c r="M644" i="24"/>
  <c r="D641" i="24"/>
  <c r="AA640" i="24"/>
  <c r="Z640" i="24"/>
  <c r="Y640" i="24"/>
  <c r="X640" i="24"/>
  <c r="W640" i="24"/>
  <c r="V640" i="24"/>
  <c r="U640" i="24"/>
  <c r="T640" i="24"/>
  <c r="S640" i="24"/>
  <c r="R640" i="24"/>
  <c r="Q640" i="24"/>
  <c r="P640" i="24"/>
  <c r="O640" i="24"/>
  <c r="N640" i="24"/>
  <c r="M640" i="24"/>
  <c r="L640" i="24"/>
  <c r="K640" i="24"/>
  <c r="J640" i="24"/>
  <c r="I640" i="24"/>
  <c r="H640" i="24"/>
  <c r="G640" i="24"/>
  <c r="F640" i="24"/>
  <c r="E640" i="24"/>
  <c r="D640" i="24"/>
  <c r="AA639" i="24"/>
  <c r="Z639" i="24"/>
  <c r="Y639" i="24"/>
  <c r="X639" i="24"/>
  <c r="W639" i="24"/>
  <c r="V639" i="24"/>
  <c r="U639" i="24"/>
  <c r="T639" i="24"/>
  <c r="S639" i="24"/>
  <c r="R639" i="24"/>
  <c r="Q639" i="24"/>
  <c r="P639" i="24"/>
  <c r="O639" i="24"/>
  <c r="N639" i="24"/>
  <c r="M639" i="24"/>
  <c r="L639" i="24"/>
  <c r="K639" i="24"/>
  <c r="J639" i="24"/>
  <c r="I639" i="24"/>
  <c r="H639" i="24"/>
  <c r="G639" i="24"/>
  <c r="F639" i="24"/>
  <c r="E639" i="24"/>
  <c r="D639" i="24"/>
  <c r="D638" i="24"/>
  <c r="AA637" i="24"/>
  <c r="Z637" i="24"/>
  <c r="Y637" i="24"/>
  <c r="X637" i="24"/>
  <c r="W637" i="24"/>
  <c r="V637" i="24"/>
  <c r="U637" i="24"/>
  <c r="T637" i="24"/>
  <c r="S637" i="24"/>
  <c r="R637" i="24"/>
  <c r="Q637" i="24"/>
  <c r="P637" i="24"/>
  <c r="O637" i="24"/>
  <c r="N637" i="24"/>
  <c r="M637" i="24"/>
  <c r="L637" i="24"/>
  <c r="K637" i="24"/>
  <c r="J637" i="24"/>
  <c r="I637" i="24"/>
  <c r="H637" i="24"/>
  <c r="G637" i="24"/>
  <c r="F637" i="24"/>
  <c r="E637" i="24"/>
  <c r="D637" i="24"/>
  <c r="AA636" i="24"/>
  <c r="Z636" i="24"/>
  <c r="Y636" i="24"/>
  <c r="X636" i="24"/>
  <c r="W636" i="24"/>
  <c r="V636" i="24"/>
  <c r="U636" i="24"/>
  <c r="T636" i="24"/>
  <c r="S636" i="24"/>
  <c r="R636" i="24"/>
  <c r="Q636" i="24"/>
  <c r="P636" i="24"/>
  <c r="O636" i="24"/>
  <c r="N636" i="24"/>
  <c r="M636" i="24"/>
  <c r="L636" i="24"/>
  <c r="K636" i="24"/>
  <c r="J636" i="24"/>
  <c r="I636" i="24"/>
  <c r="H636" i="24"/>
  <c r="G636" i="24"/>
  <c r="F636" i="24"/>
  <c r="E636" i="24"/>
  <c r="D636" i="24"/>
  <c r="D635" i="24"/>
  <c r="AA634" i="24"/>
  <c r="Z634" i="24"/>
  <c r="Y634" i="24"/>
  <c r="X634" i="24"/>
  <c r="W634" i="24"/>
  <c r="V634" i="24"/>
  <c r="U634" i="24"/>
  <c r="T634" i="24"/>
  <c r="S634" i="24"/>
  <c r="R634" i="24"/>
  <c r="Q634" i="24"/>
  <c r="P634" i="24"/>
  <c r="O634" i="24"/>
  <c r="N634" i="24"/>
  <c r="M634" i="24"/>
  <c r="L634" i="24"/>
  <c r="K634" i="24"/>
  <c r="J634" i="24"/>
  <c r="I634" i="24"/>
  <c r="H634" i="24"/>
  <c r="G634" i="24"/>
  <c r="F634" i="24"/>
  <c r="E634" i="24"/>
  <c r="D634" i="24"/>
  <c r="AA633" i="24"/>
  <c r="Z633" i="24"/>
  <c r="Y633" i="24"/>
  <c r="X633" i="24"/>
  <c r="W633" i="24"/>
  <c r="V633" i="24"/>
  <c r="U633" i="24"/>
  <c r="T633" i="24"/>
  <c r="S633" i="24"/>
  <c r="R633" i="24"/>
  <c r="Q633" i="24"/>
  <c r="P633" i="24"/>
  <c r="O633" i="24"/>
  <c r="N633" i="24"/>
  <c r="M633" i="24"/>
  <c r="L633" i="24"/>
  <c r="K633" i="24"/>
  <c r="J633" i="24"/>
  <c r="I633" i="24"/>
  <c r="H633" i="24"/>
  <c r="G633" i="24"/>
  <c r="F633" i="24"/>
  <c r="E633" i="24"/>
  <c r="D633" i="24"/>
  <c r="D632" i="24"/>
  <c r="AA631" i="24"/>
  <c r="Z631" i="24"/>
  <c r="Y631" i="24"/>
  <c r="X631" i="24"/>
  <c r="W631" i="24"/>
  <c r="V631" i="24"/>
  <c r="U631" i="24"/>
  <c r="T631" i="24"/>
  <c r="S631" i="24"/>
  <c r="R631" i="24"/>
  <c r="Q631" i="24"/>
  <c r="P631" i="24"/>
  <c r="O631" i="24"/>
  <c r="N631" i="24"/>
  <c r="M631" i="24"/>
  <c r="L631" i="24"/>
  <c r="K631" i="24"/>
  <c r="J631" i="24"/>
  <c r="I631" i="24"/>
  <c r="H631" i="24"/>
  <c r="G631" i="24"/>
  <c r="F631" i="24"/>
  <c r="E631" i="24"/>
  <c r="D631" i="24"/>
  <c r="AA630" i="24"/>
  <c r="Z630" i="24"/>
  <c r="Y630" i="24"/>
  <c r="X630" i="24"/>
  <c r="W630" i="24"/>
  <c r="V630" i="24"/>
  <c r="U630" i="24"/>
  <c r="T630" i="24"/>
  <c r="S630" i="24"/>
  <c r="R630" i="24"/>
  <c r="Q630" i="24"/>
  <c r="P630" i="24"/>
  <c r="O630" i="24"/>
  <c r="N630" i="24"/>
  <c r="M630" i="24"/>
  <c r="L630" i="24"/>
  <c r="K630" i="24"/>
  <c r="J630" i="24"/>
  <c r="I630" i="24"/>
  <c r="H630" i="24"/>
  <c r="G630" i="24"/>
  <c r="F630" i="24"/>
  <c r="E630" i="24"/>
  <c r="D630" i="24"/>
  <c r="M629" i="24"/>
  <c r="D628" i="24"/>
  <c r="AA627" i="24"/>
  <c r="Z627" i="24"/>
  <c r="Y627" i="24"/>
  <c r="X627" i="24"/>
  <c r="W627" i="24"/>
  <c r="V627" i="24"/>
  <c r="U627" i="24"/>
  <c r="T627" i="24"/>
  <c r="S627" i="24"/>
  <c r="R627" i="24"/>
  <c r="Q627" i="24"/>
  <c r="P627" i="24"/>
  <c r="O627" i="24"/>
  <c r="N627" i="24"/>
  <c r="M627" i="24"/>
  <c r="L627" i="24"/>
  <c r="K627" i="24"/>
  <c r="J627" i="24"/>
  <c r="I627" i="24"/>
  <c r="H627" i="24"/>
  <c r="G627" i="24"/>
  <c r="F627" i="24"/>
  <c r="E627" i="24"/>
  <c r="D627" i="24"/>
  <c r="AA626" i="24"/>
  <c r="Z626" i="24"/>
  <c r="Y626" i="24"/>
  <c r="X626" i="24"/>
  <c r="W626" i="24"/>
  <c r="V626" i="24"/>
  <c r="U626" i="24"/>
  <c r="T626" i="24"/>
  <c r="S626" i="24"/>
  <c r="R626" i="24"/>
  <c r="Q626" i="24"/>
  <c r="P626" i="24"/>
  <c r="O626" i="24"/>
  <c r="N626" i="24"/>
  <c r="M626" i="24"/>
  <c r="L626" i="24"/>
  <c r="K626" i="24"/>
  <c r="J626" i="24"/>
  <c r="I626" i="24"/>
  <c r="H626" i="24"/>
  <c r="G626" i="24"/>
  <c r="F626" i="24"/>
  <c r="E626" i="24"/>
  <c r="D626" i="24"/>
  <c r="AA625" i="24"/>
  <c r="Z625" i="24"/>
  <c r="Y625" i="24"/>
  <c r="X625" i="24"/>
  <c r="W625" i="24"/>
  <c r="V625" i="24"/>
  <c r="U625" i="24"/>
  <c r="T625" i="24"/>
  <c r="S625" i="24"/>
  <c r="R625" i="24"/>
  <c r="Q625" i="24"/>
  <c r="P625" i="24"/>
  <c r="O625" i="24"/>
  <c r="N625" i="24"/>
  <c r="M625" i="24"/>
  <c r="L625" i="24"/>
  <c r="K625" i="24"/>
  <c r="J625" i="24"/>
  <c r="I625" i="24"/>
  <c r="H625" i="24"/>
  <c r="G625" i="24"/>
  <c r="F625" i="24"/>
  <c r="E625" i="24"/>
  <c r="D625" i="24"/>
  <c r="D624" i="24"/>
  <c r="D623" i="24"/>
  <c r="D622" i="24"/>
  <c r="D621" i="24"/>
  <c r="D620" i="24"/>
  <c r="D619" i="24"/>
  <c r="D618" i="24"/>
  <c r="AA617" i="24"/>
  <c r="Z617" i="24"/>
  <c r="Y617" i="24"/>
  <c r="Y615" i="24" s="1"/>
  <c r="Y614" i="24" s="1"/>
  <c r="X617" i="24"/>
  <c r="X615" i="24" s="1"/>
  <c r="X614" i="24" s="1"/>
  <c r="W617" i="24"/>
  <c r="W615" i="24" s="1"/>
  <c r="W614" i="24" s="1"/>
  <c r="V617" i="24"/>
  <c r="V615" i="24" s="1"/>
  <c r="V614" i="24" s="1"/>
  <c r="U617" i="24"/>
  <c r="U615" i="24" s="1"/>
  <c r="U614" i="24" s="1"/>
  <c r="T617" i="24"/>
  <c r="S617" i="24"/>
  <c r="R617" i="24"/>
  <c r="R615" i="24" s="1"/>
  <c r="R614" i="24" s="1"/>
  <c r="Q617" i="24"/>
  <c r="Q615" i="24" s="1"/>
  <c r="Q614" i="24" s="1"/>
  <c r="P617" i="24"/>
  <c r="P615" i="24" s="1"/>
  <c r="P614" i="24" s="1"/>
  <c r="O617" i="24"/>
  <c r="O615" i="24" s="1"/>
  <c r="O614" i="24" s="1"/>
  <c r="N617" i="24"/>
  <c r="N615" i="24" s="1"/>
  <c r="N614" i="24" s="1"/>
  <c r="M617" i="24"/>
  <c r="M615" i="24" s="1"/>
  <c r="M614" i="24" s="1"/>
  <c r="L617" i="24"/>
  <c r="L615" i="24" s="1"/>
  <c r="L614" i="24" s="1"/>
  <c r="K617" i="24"/>
  <c r="K615" i="24" s="1"/>
  <c r="K614" i="24" s="1"/>
  <c r="J617" i="24"/>
  <c r="J615" i="24" s="1"/>
  <c r="J614" i="24" s="1"/>
  <c r="I617" i="24"/>
  <c r="I615" i="24" s="1"/>
  <c r="I614" i="24" s="1"/>
  <c r="H617" i="24"/>
  <c r="G617" i="24"/>
  <c r="F617" i="24"/>
  <c r="F615" i="24" s="1"/>
  <c r="F614" i="24" s="1"/>
  <c r="E617" i="24"/>
  <c r="E615" i="24" s="1"/>
  <c r="E614" i="24" s="1"/>
  <c r="D616" i="24"/>
  <c r="AA615" i="24"/>
  <c r="Z615" i="24"/>
  <c r="Z614" i="24" s="1"/>
  <c r="T615" i="24"/>
  <c r="T614" i="24" s="1"/>
  <c r="S615" i="24"/>
  <c r="S614" i="24" s="1"/>
  <c r="H615" i="24"/>
  <c r="H614" i="24" s="1"/>
  <c r="G615" i="24"/>
  <c r="G614" i="24" s="1"/>
  <c r="AA614" i="24"/>
  <c r="D613" i="24"/>
  <c r="AA612" i="24"/>
  <c r="Z612" i="24"/>
  <c r="Y612" i="24"/>
  <c r="X612" i="24"/>
  <c r="W612" i="24"/>
  <c r="V612" i="24"/>
  <c r="U612" i="24"/>
  <c r="T612" i="24"/>
  <c r="S612" i="24"/>
  <c r="R612" i="24"/>
  <c r="Q612" i="24"/>
  <c r="P612" i="24"/>
  <c r="O612" i="24"/>
  <c r="N612" i="24"/>
  <c r="M612" i="24"/>
  <c r="L612" i="24"/>
  <c r="K612" i="24"/>
  <c r="J612" i="24"/>
  <c r="I612" i="24"/>
  <c r="H612" i="24"/>
  <c r="G612" i="24"/>
  <c r="F612" i="24"/>
  <c r="E612" i="24"/>
  <c r="D612" i="24"/>
  <c r="D611" i="24"/>
  <c r="D610" i="24"/>
  <c r="D609" i="24"/>
  <c r="D608" i="24"/>
  <c r="D607" i="24"/>
  <c r="D606" i="24"/>
  <c r="D605" i="24"/>
  <c r="AA604" i="24"/>
  <c r="Z604" i="24"/>
  <c r="Y604" i="24"/>
  <c r="X604" i="24"/>
  <c r="W604" i="24"/>
  <c r="V604" i="24"/>
  <c r="U604" i="24"/>
  <c r="T604" i="24"/>
  <c r="S604" i="24"/>
  <c r="R604" i="24"/>
  <c r="Q604" i="24"/>
  <c r="P604" i="24"/>
  <c r="O604" i="24"/>
  <c r="N604" i="24"/>
  <c r="M604" i="24"/>
  <c r="L604" i="24"/>
  <c r="K604" i="24"/>
  <c r="J604" i="24"/>
  <c r="I604" i="24"/>
  <c r="H604" i="24"/>
  <c r="G604" i="24"/>
  <c r="F604" i="24"/>
  <c r="E604" i="24"/>
  <c r="D603" i="24"/>
  <c r="AA602" i="24"/>
  <c r="Z602" i="24"/>
  <c r="Y602" i="24"/>
  <c r="X602" i="24"/>
  <c r="W602" i="24"/>
  <c r="V602" i="24"/>
  <c r="U602" i="24"/>
  <c r="T602" i="24"/>
  <c r="S602" i="24"/>
  <c r="R602" i="24"/>
  <c r="Q602" i="24"/>
  <c r="P602" i="24"/>
  <c r="O602" i="24"/>
  <c r="N602" i="24"/>
  <c r="M602" i="24"/>
  <c r="L602" i="24"/>
  <c r="K602" i="24"/>
  <c r="J602" i="24"/>
  <c r="I602" i="24"/>
  <c r="H602" i="24"/>
  <c r="G602" i="24"/>
  <c r="F602" i="24"/>
  <c r="E602" i="24"/>
  <c r="D602" i="24"/>
  <c r="D601" i="24"/>
  <c r="AA600" i="24"/>
  <c r="Z600" i="24"/>
  <c r="Y600" i="24"/>
  <c r="X600" i="24"/>
  <c r="W600" i="24"/>
  <c r="V600" i="24"/>
  <c r="U600" i="24"/>
  <c r="T600" i="24"/>
  <c r="S600" i="24"/>
  <c r="R600" i="24"/>
  <c r="Q600" i="24"/>
  <c r="P600" i="24"/>
  <c r="P599" i="24" s="1"/>
  <c r="O600" i="24"/>
  <c r="N600" i="24"/>
  <c r="M600" i="24"/>
  <c r="L600" i="24"/>
  <c r="K600" i="24"/>
  <c r="J600" i="24"/>
  <c r="I600" i="24"/>
  <c r="H600" i="24"/>
  <c r="G600" i="24"/>
  <c r="F600" i="24"/>
  <c r="E600" i="24"/>
  <c r="D600" i="24"/>
  <c r="D598" i="24"/>
  <c r="AA597" i="24"/>
  <c r="Z597" i="24"/>
  <c r="Y597" i="24"/>
  <c r="X597" i="24"/>
  <c r="W597" i="24"/>
  <c r="V597" i="24"/>
  <c r="U597" i="24"/>
  <c r="T597" i="24"/>
  <c r="S597" i="24"/>
  <c r="R597" i="24"/>
  <c r="Q597" i="24"/>
  <c r="P597" i="24"/>
  <c r="O597" i="24"/>
  <c r="N597" i="24"/>
  <c r="M597" i="24"/>
  <c r="L597" i="24"/>
  <c r="K597" i="24"/>
  <c r="J597" i="24"/>
  <c r="I597" i="24"/>
  <c r="H597" i="24"/>
  <c r="G597" i="24"/>
  <c r="F597" i="24"/>
  <c r="E597" i="24"/>
  <c r="D597" i="24"/>
  <c r="D596" i="24"/>
  <c r="D595" i="24"/>
  <c r="AA594" i="24"/>
  <c r="AA593" i="24" s="1"/>
  <c r="Z594" i="24"/>
  <c r="Y594" i="24"/>
  <c r="X594" i="24"/>
  <c r="W594" i="24"/>
  <c r="V594" i="24"/>
  <c r="V593" i="24" s="1"/>
  <c r="U594" i="24"/>
  <c r="T594" i="24"/>
  <c r="S594" i="24"/>
  <c r="S593" i="24" s="1"/>
  <c r="R594" i="24"/>
  <c r="Q594" i="24"/>
  <c r="P594" i="24"/>
  <c r="O594" i="24"/>
  <c r="O593" i="24" s="1"/>
  <c r="N594" i="24"/>
  <c r="N593" i="24" s="1"/>
  <c r="M594" i="24"/>
  <c r="L594" i="24"/>
  <c r="K594" i="24"/>
  <c r="K593" i="24" s="1"/>
  <c r="J594" i="24"/>
  <c r="J593" i="24" s="1"/>
  <c r="I594" i="24"/>
  <c r="H594" i="24"/>
  <c r="G594" i="24"/>
  <c r="G593" i="24" s="1"/>
  <c r="F594" i="24"/>
  <c r="F593" i="24" s="1"/>
  <c r="E594" i="24"/>
  <c r="W593" i="24"/>
  <c r="R593" i="24"/>
  <c r="L593" i="24"/>
  <c r="D592" i="24"/>
  <c r="AA591" i="24"/>
  <c r="Z591" i="24"/>
  <c r="Y591" i="24"/>
  <c r="X591" i="24"/>
  <c r="W591" i="24"/>
  <c r="V591" i="24"/>
  <c r="U591" i="24"/>
  <c r="T591" i="24"/>
  <c r="S591" i="24"/>
  <c r="R591" i="24"/>
  <c r="Q591" i="24"/>
  <c r="P591" i="24"/>
  <c r="O591" i="24"/>
  <c r="N591" i="24"/>
  <c r="M591" i="24"/>
  <c r="L591" i="24"/>
  <c r="K591" i="24"/>
  <c r="J591" i="24"/>
  <c r="I591" i="24"/>
  <c r="H591" i="24"/>
  <c r="G591" i="24"/>
  <c r="F591" i="24"/>
  <c r="E591" i="24"/>
  <c r="D591" i="24"/>
  <c r="D590" i="24"/>
  <c r="D588" i="24" s="1"/>
  <c r="D589" i="24"/>
  <c r="AA588" i="24"/>
  <c r="Z588" i="24"/>
  <c r="Y588" i="24"/>
  <c r="X588" i="24"/>
  <c r="W588" i="24"/>
  <c r="V588" i="24"/>
  <c r="U588" i="24"/>
  <c r="T588" i="24"/>
  <c r="S588" i="24"/>
  <c r="R588" i="24"/>
  <c r="Q588" i="24"/>
  <c r="P588" i="24"/>
  <c r="O588" i="24"/>
  <c r="N588" i="24"/>
  <c r="M588" i="24"/>
  <c r="L588" i="24"/>
  <c r="K588" i="24"/>
  <c r="J588" i="24"/>
  <c r="I588" i="24"/>
  <c r="H588" i="24"/>
  <c r="G588" i="24"/>
  <c r="F588" i="24"/>
  <c r="E588" i="24"/>
  <c r="D587" i="24"/>
  <c r="D584" i="24" s="1"/>
  <c r="D586" i="24"/>
  <c r="D585" i="24"/>
  <c r="AA584" i="24"/>
  <c r="Z584" i="24"/>
  <c r="Y584" i="24"/>
  <c r="X584" i="24"/>
  <c r="W584" i="24"/>
  <c r="V584" i="24"/>
  <c r="U584" i="24"/>
  <c r="T584" i="24"/>
  <c r="S584" i="24"/>
  <c r="R584" i="24"/>
  <c r="Q584" i="24"/>
  <c r="P584" i="24"/>
  <c r="O584" i="24"/>
  <c r="N584" i="24"/>
  <c r="M584" i="24"/>
  <c r="L584" i="24"/>
  <c r="K584" i="24"/>
  <c r="J584" i="24"/>
  <c r="I584" i="24"/>
  <c r="H584" i="24"/>
  <c r="G584" i="24"/>
  <c r="F584" i="24"/>
  <c r="E584" i="24"/>
  <c r="D583" i="24"/>
  <c r="AA582" i="24"/>
  <c r="Z582" i="24"/>
  <c r="Y582" i="24"/>
  <c r="X582" i="24"/>
  <c r="W582" i="24"/>
  <c r="V582" i="24"/>
  <c r="U582" i="24"/>
  <c r="T582" i="24"/>
  <c r="S582" i="24"/>
  <c r="S581" i="24" s="1"/>
  <c r="R582" i="24"/>
  <c r="Q582" i="24"/>
  <c r="P582" i="24"/>
  <c r="O582" i="24"/>
  <c r="O581" i="24" s="1"/>
  <c r="N582" i="24"/>
  <c r="M582" i="24"/>
  <c r="L582" i="24"/>
  <c r="K582" i="24"/>
  <c r="J582" i="24"/>
  <c r="I582" i="24"/>
  <c r="H582" i="24"/>
  <c r="G582" i="24"/>
  <c r="G581" i="24" s="1"/>
  <c r="F582" i="24"/>
  <c r="E582" i="24"/>
  <c r="D582" i="24"/>
  <c r="W581" i="24"/>
  <c r="D580" i="24"/>
  <c r="D579" i="24"/>
  <c r="D578" i="24"/>
  <c r="AA577" i="24"/>
  <c r="Z577" i="24"/>
  <c r="Y577" i="24"/>
  <c r="X577" i="24"/>
  <c r="W577" i="24"/>
  <c r="V577" i="24"/>
  <c r="U577" i="24"/>
  <c r="T577" i="24"/>
  <c r="S577" i="24"/>
  <c r="S556" i="24" s="1"/>
  <c r="R577" i="24"/>
  <c r="Q577" i="24"/>
  <c r="P577" i="24"/>
  <c r="O577" i="24"/>
  <c r="N577" i="24"/>
  <c r="M577" i="24"/>
  <c r="L577" i="24"/>
  <c r="K577" i="24"/>
  <c r="K556" i="24" s="1"/>
  <c r="J577" i="24"/>
  <c r="I577" i="24"/>
  <c r="H577" i="24"/>
  <c r="G577" i="24"/>
  <c r="F577" i="24"/>
  <c r="E577" i="24"/>
  <c r="D576" i="24"/>
  <c r="D575" i="24"/>
  <c r="D574" i="24"/>
  <c r="AA573" i="24"/>
  <c r="Z573" i="24"/>
  <c r="Y573" i="24"/>
  <c r="X573" i="24"/>
  <c r="W573" i="24"/>
  <c r="V573" i="24"/>
  <c r="U573" i="24"/>
  <c r="T573" i="24"/>
  <c r="S573" i="24"/>
  <c r="R573" i="24"/>
  <c r="Q573" i="24"/>
  <c r="P573" i="24"/>
  <c r="O573" i="24"/>
  <c r="N573" i="24"/>
  <c r="M573" i="24"/>
  <c r="L573" i="24"/>
  <c r="K573" i="24"/>
  <c r="J573" i="24"/>
  <c r="I573" i="24"/>
  <c r="H573" i="24"/>
  <c r="G573" i="24"/>
  <c r="F573" i="24"/>
  <c r="E573" i="24"/>
  <c r="D572" i="24"/>
  <c r="D571" i="24"/>
  <c r="D570" i="24"/>
  <c r="D569" i="24"/>
  <c r="D568" i="24"/>
  <c r="AA567" i="24"/>
  <c r="Z567" i="24"/>
  <c r="Y567" i="24"/>
  <c r="X567" i="24"/>
  <c r="W567" i="24"/>
  <c r="V567" i="24"/>
  <c r="U567" i="24"/>
  <c r="T567" i="24"/>
  <c r="S567" i="24"/>
  <c r="R567" i="24"/>
  <c r="Q567" i="24"/>
  <c r="P567" i="24"/>
  <c r="O567" i="24"/>
  <c r="N567" i="24"/>
  <c r="M567" i="24"/>
  <c r="L567" i="24"/>
  <c r="K567" i="24"/>
  <c r="J567" i="24"/>
  <c r="I567" i="24"/>
  <c r="H567" i="24"/>
  <c r="G567" i="24"/>
  <c r="F567" i="24"/>
  <c r="E567" i="24"/>
  <c r="D566" i="24"/>
  <c r="D565" i="24"/>
  <c r="D564" i="24"/>
  <c r="D563" i="24"/>
  <c r="D562" i="24"/>
  <c r="D561" i="24"/>
  <c r="D560" i="24"/>
  <c r="D559" i="24"/>
  <c r="D558" i="24"/>
  <c r="AA557" i="24"/>
  <c r="Z557" i="24"/>
  <c r="Y557" i="24"/>
  <c r="X557" i="24"/>
  <c r="W557" i="24"/>
  <c r="V557" i="24"/>
  <c r="U557" i="24"/>
  <c r="U556" i="24" s="1"/>
  <c r="T557" i="24"/>
  <c r="S557" i="24"/>
  <c r="R557" i="24"/>
  <c r="Q557" i="24"/>
  <c r="P557" i="24"/>
  <c r="O557" i="24"/>
  <c r="N557" i="24"/>
  <c r="M557" i="24"/>
  <c r="L557" i="24"/>
  <c r="K557" i="24"/>
  <c r="J557" i="24"/>
  <c r="I557" i="24"/>
  <c r="H557" i="24"/>
  <c r="G557" i="24"/>
  <c r="F557" i="24"/>
  <c r="E557" i="24"/>
  <c r="AA556" i="24"/>
  <c r="D555" i="24"/>
  <c r="AA554" i="24"/>
  <c r="Z554" i="24"/>
  <c r="Y554" i="24"/>
  <c r="X554" i="24"/>
  <c r="W554" i="24"/>
  <c r="V554" i="24"/>
  <c r="U554" i="24"/>
  <c r="T554" i="24"/>
  <c r="S554" i="24"/>
  <c r="R554" i="24"/>
  <c r="Q554" i="24"/>
  <c r="P554" i="24"/>
  <c r="O554" i="24"/>
  <c r="N554" i="24"/>
  <c r="M554" i="24"/>
  <c r="L554" i="24"/>
  <c r="K554" i="24"/>
  <c r="J554" i="24"/>
  <c r="I554" i="24"/>
  <c r="H554" i="24"/>
  <c r="G554" i="24"/>
  <c r="F554" i="24"/>
  <c r="E554" i="24"/>
  <c r="D554" i="24"/>
  <c r="D553" i="24"/>
  <c r="D552" i="24"/>
  <c r="D551" i="24"/>
  <c r="AA550" i="24"/>
  <c r="Z550" i="24"/>
  <c r="Y550" i="24"/>
  <c r="X550" i="24"/>
  <c r="W550" i="24"/>
  <c r="V550" i="24"/>
  <c r="U550" i="24"/>
  <c r="T550" i="24"/>
  <c r="S550" i="24"/>
  <c r="R550" i="24"/>
  <c r="Q550" i="24"/>
  <c r="P550" i="24"/>
  <c r="O550" i="24"/>
  <c r="N550" i="24"/>
  <c r="M550" i="24"/>
  <c r="L550" i="24"/>
  <c r="K550" i="24"/>
  <c r="J550" i="24"/>
  <c r="I550" i="24"/>
  <c r="H550" i="24"/>
  <c r="G550" i="24"/>
  <c r="F550" i="24"/>
  <c r="E550" i="24"/>
  <c r="D549" i="24"/>
  <c r="D547" i="24" s="1"/>
  <c r="D548" i="24"/>
  <c r="AA547" i="24"/>
  <c r="Z547" i="24"/>
  <c r="Y547" i="24"/>
  <c r="X547" i="24"/>
  <c r="W547" i="24"/>
  <c r="V547" i="24"/>
  <c r="U547" i="24"/>
  <c r="T547" i="24"/>
  <c r="S547" i="24"/>
  <c r="R547" i="24"/>
  <c r="Q547" i="24"/>
  <c r="P547" i="24"/>
  <c r="O547" i="24"/>
  <c r="N547" i="24"/>
  <c r="M547" i="24"/>
  <c r="L547" i="24"/>
  <c r="K547" i="24"/>
  <c r="J547" i="24"/>
  <c r="I547" i="24"/>
  <c r="H547" i="24"/>
  <c r="G547" i="24"/>
  <c r="F547" i="24"/>
  <c r="E547" i="24"/>
  <c r="D546" i="24"/>
  <c r="D545" i="24"/>
  <c r="D544" i="24"/>
  <c r="D543" i="24"/>
  <c r="AA542" i="24"/>
  <c r="Z542" i="24"/>
  <c r="Y542" i="24"/>
  <c r="X542" i="24"/>
  <c r="W542" i="24"/>
  <c r="V542" i="24"/>
  <c r="U542" i="24"/>
  <c r="T542" i="24"/>
  <c r="S542" i="24"/>
  <c r="R542" i="24"/>
  <c r="Q542" i="24"/>
  <c r="P542" i="24"/>
  <c r="O542" i="24"/>
  <c r="N542" i="24"/>
  <c r="M542" i="24"/>
  <c r="L542" i="24"/>
  <c r="K542" i="24"/>
  <c r="J542" i="24"/>
  <c r="I542" i="24"/>
  <c r="H542" i="24"/>
  <c r="G542" i="24"/>
  <c r="F542" i="24"/>
  <c r="E542" i="24"/>
  <c r="D541" i="24"/>
  <c r="D540" i="24"/>
  <c r="AA539" i="24"/>
  <c r="Z539" i="24"/>
  <c r="Y539" i="24"/>
  <c r="X539" i="24"/>
  <c r="W539" i="24"/>
  <c r="V539" i="24"/>
  <c r="U539" i="24"/>
  <c r="T539" i="24"/>
  <c r="S539" i="24"/>
  <c r="R539" i="24"/>
  <c r="Q539" i="24"/>
  <c r="P539" i="24"/>
  <c r="O539" i="24"/>
  <c r="N539" i="24"/>
  <c r="M539" i="24"/>
  <c r="L539" i="24"/>
  <c r="K539" i="24"/>
  <c r="J539" i="24"/>
  <c r="I539" i="24"/>
  <c r="H539" i="24"/>
  <c r="G539" i="24"/>
  <c r="F539" i="24"/>
  <c r="E539" i="24"/>
  <c r="D538" i="24"/>
  <c r="D537" i="24"/>
  <c r="D536" i="24"/>
  <c r="D535" i="24"/>
  <c r="D534" i="24"/>
  <c r="D533" i="24"/>
  <c r="AA532" i="24"/>
  <c r="Z532" i="24"/>
  <c r="Y532" i="24"/>
  <c r="X532" i="24"/>
  <c r="W532" i="24"/>
  <c r="V532" i="24"/>
  <c r="U532" i="24"/>
  <c r="T532" i="24"/>
  <c r="S532" i="24"/>
  <c r="R532" i="24"/>
  <c r="Q532" i="24"/>
  <c r="P532" i="24"/>
  <c r="O532" i="24"/>
  <c r="N532" i="24"/>
  <c r="M532" i="24"/>
  <c r="L532" i="24"/>
  <c r="K532" i="24"/>
  <c r="J532" i="24"/>
  <c r="I532" i="24"/>
  <c r="H532" i="24"/>
  <c r="G532" i="24"/>
  <c r="F532" i="24"/>
  <c r="E532" i="24"/>
  <c r="D531" i="24"/>
  <c r="D530" i="24"/>
  <c r="D529" i="24"/>
  <c r="D528" i="24"/>
  <c r="AA527" i="24"/>
  <c r="Z527" i="24"/>
  <c r="Y527" i="24"/>
  <c r="X527" i="24"/>
  <c r="W527" i="24"/>
  <c r="V527" i="24"/>
  <c r="U527" i="24"/>
  <c r="T527" i="24"/>
  <c r="S527" i="24"/>
  <c r="R527" i="24"/>
  <c r="Q527" i="24"/>
  <c r="P527" i="24"/>
  <c r="O527" i="24"/>
  <c r="N527" i="24"/>
  <c r="M527" i="24"/>
  <c r="L527" i="24"/>
  <c r="K527" i="24"/>
  <c r="J527" i="24"/>
  <c r="I527" i="24"/>
  <c r="H527" i="24"/>
  <c r="G527" i="24"/>
  <c r="F527" i="24"/>
  <c r="E527" i="24"/>
  <c r="D526" i="24"/>
  <c r="D525" i="24"/>
  <c r="D524" i="24"/>
  <c r="AA523" i="24"/>
  <c r="Z523" i="24"/>
  <c r="Y523" i="24"/>
  <c r="X523" i="24"/>
  <c r="W523" i="24"/>
  <c r="V523" i="24"/>
  <c r="U523" i="24"/>
  <c r="T523" i="24"/>
  <c r="S523" i="24"/>
  <c r="R523" i="24"/>
  <c r="Q523" i="24"/>
  <c r="P523" i="24"/>
  <c r="O523" i="24"/>
  <c r="N523" i="24"/>
  <c r="M523" i="24"/>
  <c r="L523" i="24"/>
  <c r="K523" i="24"/>
  <c r="J523" i="24"/>
  <c r="I523" i="24"/>
  <c r="H523" i="24"/>
  <c r="G523" i="24"/>
  <c r="F523" i="24"/>
  <c r="E523" i="24"/>
  <c r="D521" i="24"/>
  <c r="D520" i="24"/>
  <c r="D519" i="24"/>
  <c r="D518" i="24"/>
  <c r="D517" i="24"/>
  <c r="D516" i="24"/>
  <c r="D515" i="24"/>
  <c r="D514" i="24"/>
  <c r="AA513" i="24"/>
  <c r="Z513" i="24"/>
  <c r="Y513" i="24"/>
  <c r="X513" i="24"/>
  <c r="W513" i="24"/>
  <c r="V513" i="24"/>
  <c r="U513" i="24"/>
  <c r="T513" i="24"/>
  <c r="S513" i="24"/>
  <c r="R513" i="24"/>
  <c r="Q513" i="24"/>
  <c r="P513" i="24"/>
  <c r="O513" i="24"/>
  <c r="N513" i="24"/>
  <c r="M513" i="24"/>
  <c r="L513" i="24"/>
  <c r="K513" i="24"/>
  <c r="J513" i="24"/>
  <c r="I513" i="24"/>
  <c r="H513" i="24"/>
  <c r="G513" i="24"/>
  <c r="F513" i="24"/>
  <c r="E513" i="24"/>
  <c r="D512" i="24"/>
  <c r="D511" i="24"/>
  <c r="D510" i="24"/>
  <c r="D509" i="24"/>
  <c r="D508" i="24"/>
  <c r="AA507" i="24"/>
  <c r="Z507" i="24"/>
  <c r="Y507" i="24"/>
  <c r="X507" i="24"/>
  <c r="W507" i="24"/>
  <c r="V507" i="24"/>
  <c r="U507" i="24"/>
  <c r="T507" i="24"/>
  <c r="S507" i="24"/>
  <c r="R507" i="24"/>
  <c r="Q507" i="24"/>
  <c r="P507" i="24"/>
  <c r="O507" i="24"/>
  <c r="N507" i="24"/>
  <c r="M507" i="24"/>
  <c r="L507" i="24"/>
  <c r="K507" i="24"/>
  <c r="J507" i="24"/>
  <c r="I507" i="24"/>
  <c r="H507" i="24"/>
  <c r="G507" i="24"/>
  <c r="F507" i="24"/>
  <c r="E507" i="24"/>
  <c r="D506" i="24"/>
  <c r="D505" i="24"/>
  <c r="D504" i="24"/>
  <c r="D503" i="24"/>
  <c r="D502" i="24"/>
  <c r="D501" i="24"/>
  <c r="D500" i="24"/>
  <c r="D499" i="24"/>
  <c r="AA498" i="24"/>
  <c r="Z498" i="24"/>
  <c r="Y498" i="24"/>
  <c r="X498" i="24"/>
  <c r="W498" i="24"/>
  <c r="V498" i="24"/>
  <c r="U498" i="24"/>
  <c r="T498" i="24"/>
  <c r="S498" i="24"/>
  <c r="R498" i="24"/>
  <c r="Q498" i="24"/>
  <c r="P498" i="24"/>
  <c r="O498" i="24"/>
  <c r="N498" i="24"/>
  <c r="M498" i="24"/>
  <c r="L498" i="24"/>
  <c r="K498" i="24"/>
  <c r="J498" i="24"/>
  <c r="I498" i="24"/>
  <c r="H498" i="24"/>
  <c r="G498" i="24"/>
  <c r="F498" i="24"/>
  <c r="E498" i="24"/>
  <c r="D497" i="24"/>
  <c r="D496" i="24"/>
  <c r="D494" i="24" s="1"/>
  <c r="D495" i="24"/>
  <c r="AA494" i="24"/>
  <c r="Z494" i="24"/>
  <c r="Y494" i="24"/>
  <c r="X494" i="24"/>
  <c r="W494" i="24"/>
  <c r="V494" i="24"/>
  <c r="U494" i="24"/>
  <c r="T494" i="24"/>
  <c r="S494" i="24"/>
  <c r="R494" i="24"/>
  <c r="Q494" i="24"/>
  <c r="P494" i="24"/>
  <c r="O494" i="24"/>
  <c r="N494" i="24"/>
  <c r="M494" i="24"/>
  <c r="L494" i="24"/>
  <c r="K494" i="24"/>
  <c r="J494" i="24"/>
  <c r="I494" i="24"/>
  <c r="H494" i="24"/>
  <c r="G494" i="24"/>
  <c r="F494" i="24"/>
  <c r="E494" i="24"/>
  <c r="N493" i="24"/>
  <c r="D491" i="24"/>
  <c r="AA490" i="24"/>
  <c r="Z490" i="24"/>
  <c r="Y490" i="24"/>
  <c r="X490" i="24"/>
  <c r="W490" i="24"/>
  <c r="V490" i="24"/>
  <c r="U490" i="24"/>
  <c r="T490" i="24"/>
  <c r="S490" i="24"/>
  <c r="R490" i="24"/>
  <c r="Q490" i="24"/>
  <c r="P490" i="24"/>
  <c r="O490" i="24"/>
  <c r="N490" i="24"/>
  <c r="M490" i="24"/>
  <c r="L490" i="24"/>
  <c r="K490" i="24"/>
  <c r="J490" i="24"/>
  <c r="I490" i="24"/>
  <c r="H490" i="24"/>
  <c r="G490" i="24"/>
  <c r="F490" i="24"/>
  <c r="E490" i="24"/>
  <c r="D490" i="24"/>
  <c r="D489" i="24"/>
  <c r="D488" i="24"/>
  <c r="D487" i="24"/>
  <c r="D486" i="24"/>
  <c r="D485" i="24"/>
  <c r="D484" i="24"/>
  <c r="D483" i="24"/>
  <c r="AA482" i="24"/>
  <c r="Z482" i="24"/>
  <c r="Y482" i="24"/>
  <c r="X482" i="24"/>
  <c r="W482" i="24"/>
  <c r="V482" i="24"/>
  <c r="U482" i="24"/>
  <c r="T482" i="24"/>
  <c r="S482" i="24"/>
  <c r="R482" i="24"/>
  <c r="Q482" i="24"/>
  <c r="P482" i="24"/>
  <c r="O482" i="24"/>
  <c r="N482" i="24"/>
  <c r="M482" i="24"/>
  <c r="L482" i="24"/>
  <c r="K482" i="24"/>
  <c r="J482" i="24"/>
  <c r="I482" i="24"/>
  <c r="H482" i="24"/>
  <c r="G482" i="24"/>
  <c r="F482" i="24"/>
  <c r="E482" i="24"/>
  <c r="D481" i="24"/>
  <c r="AA480" i="24"/>
  <c r="Z480" i="24"/>
  <c r="Y480" i="24"/>
  <c r="X480" i="24"/>
  <c r="W480" i="24"/>
  <c r="V480" i="24"/>
  <c r="U480" i="24"/>
  <c r="T480" i="24"/>
  <c r="S480" i="24"/>
  <c r="R480" i="24"/>
  <c r="Q480" i="24"/>
  <c r="P480" i="24"/>
  <c r="O480" i="24"/>
  <c r="N480" i="24"/>
  <c r="M480" i="24"/>
  <c r="L480" i="24"/>
  <c r="K480" i="24"/>
  <c r="J480" i="24"/>
  <c r="I480" i="24"/>
  <c r="H480" i="24"/>
  <c r="G480" i="24"/>
  <c r="F480" i="24"/>
  <c r="E480" i="24"/>
  <c r="D480" i="24"/>
  <c r="D479" i="24"/>
  <c r="AA478" i="24"/>
  <c r="Z478" i="24"/>
  <c r="Y478" i="24"/>
  <c r="X478" i="24"/>
  <c r="W478" i="24"/>
  <c r="V478" i="24"/>
  <c r="U478" i="24"/>
  <c r="T478" i="24"/>
  <c r="S478" i="24"/>
  <c r="R478" i="24"/>
  <c r="Q478" i="24"/>
  <c r="P478" i="24"/>
  <c r="O478" i="24"/>
  <c r="N478" i="24"/>
  <c r="M478" i="24"/>
  <c r="L478" i="24"/>
  <c r="K478" i="24"/>
  <c r="J478" i="24"/>
  <c r="I478" i="24"/>
  <c r="H478" i="24"/>
  <c r="G478" i="24"/>
  <c r="F478" i="24"/>
  <c r="E478" i="24"/>
  <c r="D478" i="24"/>
  <c r="D477" i="24"/>
  <c r="AA476" i="24"/>
  <c r="Z476" i="24"/>
  <c r="Y476" i="24"/>
  <c r="X476" i="24"/>
  <c r="W476" i="24"/>
  <c r="W475" i="24" s="1"/>
  <c r="V476" i="24"/>
  <c r="U476" i="24"/>
  <c r="T476" i="24"/>
  <c r="S476" i="24"/>
  <c r="R476" i="24"/>
  <c r="Q476" i="24"/>
  <c r="P476" i="24"/>
  <c r="O476" i="24"/>
  <c r="N476" i="24"/>
  <c r="M476" i="24"/>
  <c r="L476" i="24"/>
  <c r="K476" i="24"/>
  <c r="K475" i="24" s="1"/>
  <c r="J476" i="24"/>
  <c r="I476" i="24"/>
  <c r="H476" i="24"/>
  <c r="G476" i="24"/>
  <c r="G475" i="24" s="1"/>
  <c r="F476" i="24"/>
  <c r="E476" i="24"/>
  <c r="D476" i="24"/>
  <c r="Y475" i="24"/>
  <c r="D474" i="24"/>
  <c r="D473" i="24"/>
  <c r="D472" i="24"/>
  <c r="D471" i="24"/>
  <c r="AA470" i="24"/>
  <c r="Z470" i="24"/>
  <c r="Y470" i="24"/>
  <c r="X470" i="24"/>
  <c r="W470" i="24"/>
  <c r="V470" i="24"/>
  <c r="U470" i="24"/>
  <c r="T470" i="24"/>
  <c r="S470" i="24"/>
  <c r="R470" i="24"/>
  <c r="Q470" i="24"/>
  <c r="P470" i="24"/>
  <c r="O470" i="24"/>
  <c r="N470" i="24"/>
  <c r="M470" i="24"/>
  <c r="L470" i="24"/>
  <c r="K470" i="24"/>
  <c r="J470" i="24"/>
  <c r="I470" i="24"/>
  <c r="H470" i="24"/>
  <c r="G470" i="24"/>
  <c r="F470" i="24"/>
  <c r="E470" i="24"/>
  <c r="D469" i="24"/>
  <c r="D468" i="24"/>
  <c r="D467" i="24"/>
  <c r="D466" i="24"/>
  <c r="AA465" i="24"/>
  <c r="Z465" i="24"/>
  <c r="Y465" i="24"/>
  <c r="X465" i="24"/>
  <c r="W465" i="24"/>
  <c r="V465" i="24"/>
  <c r="U465" i="24"/>
  <c r="T465" i="24"/>
  <c r="S465" i="24"/>
  <c r="R465" i="24"/>
  <c r="Q465" i="24"/>
  <c r="P465" i="24"/>
  <c r="O465" i="24"/>
  <c r="N465" i="24"/>
  <c r="M465" i="24"/>
  <c r="L465" i="24"/>
  <c r="K465" i="24"/>
  <c r="J465" i="24"/>
  <c r="I465" i="24"/>
  <c r="H465" i="24"/>
  <c r="G465" i="24"/>
  <c r="F465" i="24"/>
  <c r="E465" i="24"/>
  <c r="D464" i="24"/>
  <c r="D463" i="24"/>
  <c r="D462" i="24"/>
  <c r="AA461" i="24"/>
  <c r="Z461" i="24"/>
  <c r="Y461" i="24"/>
  <c r="X461" i="24"/>
  <c r="X460" i="24" s="1"/>
  <c r="W461" i="24"/>
  <c r="V461" i="24"/>
  <c r="U461" i="24"/>
  <c r="U460" i="24" s="1"/>
  <c r="T461" i="24"/>
  <c r="T460" i="24" s="1"/>
  <c r="S461" i="24"/>
  <c r="R461" i="24"/>
  <c r="Q461" i="24"/>
  <c r="P461" i="24"/>
  <c r="P460" i="24" s="1"/>
  <c r="O461" i="24"/>
  <c r="N461" i="24"/>
  <c r="M461" i="24"/>
  <c r="L461" i="24"/>
  <c r="L460" i="24" s="1"/>
  <c r="K461" i="24"/>
  <c r="J461" i="24"/>
  <c r="I461" i="24"/>
  <c r="H461" i="24"/>
  <c r="H460" i="24" s="1"/>
  <c r="G461" i="24"/>
  <c r="F461" i="24"/>
  <c r="E461" i="24"/>
  <c r="D461" i="24"/>
  <c r="D457" i="24"/>
  <c r="D455" i="24" s="1"/>
  <c r="D456" i="24"/>
  <c r="AA455" i="24"/>
  <c r="Z455" i="24"/>
  <c r="Y455" i="24"/>
  <c r="X455" i="24"/>
  <c r="W455" i="24"/>
  <c r="V455" i="24"/>
  <c r="U455" i="24"/>
  <c r="T455" i="24"/>
  <c r="S455" i="24"/>
  <c r="R455" i="24"/>
  <c r="Q455" i="24"/>
  <c r="P455" i="24"/>
  <c r="O455" i="24"/>
  <c r="N455" i="24"/>
  <c r="M455" i="24"/>
  <c r="L455" i="24"/>
  <c r="K455" i="24"/>
  <c r="J455" i="24"/>
  <c r="I455" i="24"/>
  <c r="H455" i="24"/>
  <c r="G455" i="24"/>
  <c r="F455" i="24"/>
  <c r="E455" i="24"/>
  <c r="D454" i="24"/>
  <c r="D453" i="24"/>
  <c r="AA452" i="24"/>
  <c r="Z452" i="24"/>
  <c r="Y452" i="24"/>
  <c r="X452" i="24"/>
  <c r="W452" i="24"/>
  <c r="V452" i="24"/>
  <c r="U452" i="24"/>
  <c r="T452" i="24"/>
  <c r="S452" i="24"/>
  <c r="R452" i="24"/>
  <c r="Q452" i="24"/>
  <c r="P452" i="24"/>
  <c r="O452" i="24"/>
  <c r="N452" i="24"/>
  <c r="M452" i="24"/>
  <c r="L452" i="24"/>
  <c r="K452" i="24"/>
  <c r="J452" i="24"/>
  <c r="I452" i="24"/>
  <c r="H452" i="24"/>
  <c r="G452" i="24"/>
  <c r="F452" i="24"/>
  <c r="E452" i="24"/>
  <c r="D451" i="24"/>
  <c r="D450" i="24"/>
  <c r="D449" i="24"/>
  <c r="D448" i="24"/>
  <c r="D447" i="24"/>
  <c r="AA446" i="24"/>
  <c r="Z446" i="24"/>
  <c r="Y446" i="24"/>
  <c r="X446" i="24"/>
  <c r="W446" i="24"/>
  <c r="V446" i="24"/>
  <c r="U446" i="24"/>
  <c r="T446" i="24"/>
  <c r="S446" i="24"/>
  <c r="R446" i="24"/>
  <c r="Q446" i="24"/>
  <c r="P446" i="24"/>
  <c r="O446" i="24"/>
  <c r="N446" i="24"/>
  <c r="M446" i="24"/>
  <c r="L446" i="24"/>
  <c r="K446" i="24"/>
  <c r="J446" i="24"/>
  <c r="I446" i="24"/>
  <c r="H446" i="24"/>
  <c r="G446" i="24"/>
  <c r="F446" i="24"/>
  <c r="E446" i="24"/>
  <c r="D445" i="24"/>
  <c r="D444" i="24"/>
  <c r="D443" i="24"/>
  <c r="D442" i="24"/>
  <c r="AA441" i="24"/>
  <c r="AA440" i="24" s="1"/>
  <c r="Z441" i="24"/>
  <c r="Y441" i="24"/>
  <c r="X441" i="24"/>
  <c r="W441" i="24"/>
  <c r="W440" i="24" s="1"/>
  <c r="V441" i="24"/>
  <c r="U441" i="24"/>
  <c r="T441" i="24"/>
  <c r="S441" i="24"/>
  <c r="S440" i="24" s="1"/>
  <c r="R441" i="24"/>
  <c r="Q441" i="24"/>
  <c r="P441" i="24"/>
  <c r="O441" i="24"/>
  <c r="N441" i="24"/>
  <c r="M441" i="24"/>
  <c r="L441" i="24"/>
  <c r="K441" i="24"/>
  <c r="K440" i="24" s="1"/>
  <c r="J441" i="24"/>
  <c r="I441" i="24"/>
  <c r="I440" i="24" s="1"/>
  <c r="H441" i="24"/>
  <c r="G441" i="24"/>
  <c r="G440" i="24" s="1"/>
  <c r="F441" i="24"/>
  <c r="E441" i="24"/>
  <c r="Y440" i="24"/>
  <c r="V440" i="24"/>
  <c r="R440" i="24"/>
  <c r="D439" i="24"/>
  <c r="AA438" i="24"/>
  <c r="Z438" i="24"/>
  <c r="Y438" i="24"/>
  <c r="X438" i="24"/>
  <c r="W438" i="24"/>
  <c r="V438" i="24"/>
  <c r="U438" i="24"/>
  <c r="T438" i="24"/>
  <c r="S438" i="24"/>
  <c r="R438" i="24"/>
  <c r="Q438" i="24"/>
  <c r="P438" i="24"/>
  <c r="O438" i="24"/>
  <c r="N438" i="24"/>
  <c r="M438" i="24"/>
  <c r="L438" i="24"/>
  <c r="K438" i="24"/>
  <c r="J438" i="24"/>
  <c r="I438" i="24"/>
  <c r="H438" i="24"/>
  <c r="G438" i="24"/>
  <c r="F438" i="24"/>
  <c r="E438" i="24"/>
  <c r="D438" i="24"/>
  <c r="D437" i="24"/>
  <c r="AA436" i="24"/>
  <c r="Z436" i="24"/>
  <c r="Y436" i="24"/>
  <c r="X436" i="24"/>
  <c r="W436" i="24"/>
  <c r="V436" i="24"/>
  <c r="U436" i="24"/>
  <c r="T436" i="24"/>
  <c r="S436" i="24"/>
  <c r="R436" i="24"/>
  <c r="Q436" i="24"/>
  <c r="P436" i="24"/>
  <c r="O436" i="24"/>
  <c r="N436" i="24"/>
  <c r="M436" i="24"/>
  <c r="L436" i="24"/>
  <c r="K436" i="24"/>
  <c r="J436" i="24"/>
  <c r="I436" i="24"/>
  <c r="H436" i="24"/>
  <c r="G436" i="24"/>
  <c r="F436" i="24"/>
  <c r="E436" i="24"/>
  <c r="D436" i="24"/>
  <c r="D435" i="24"/>
  <c r="AA434" i="24"/>
  <c r="Z434" i="24"/>
  <c r="Y434" i="24"/>
  <c r="X434" i="24"/>
  <c r="W434" i="24"/>
  <c r="V434" i="24"/>
  <c r="U434" i="24"/>
  <c r="T434" i="24"/>
  <c r="S434" i="24"/>
  <c r="R434" i="24"/>
  <c r="Q434" i="24"/>
  <c r="P434" i="24"/>
  <c r="O434" i="24"/>
  <c r="N434" i="24"/>
  <c r="M434" i="24"/>
  <c r="L434" i="24"/>
  <c r="K434" i="24"/>
  <c r="J434" i="24"/>
  <c r="I434" i="24"/>
  <c r="H434" i="24"/>
  <c r="G434" i="24"/>
  <c r="F434" i="24"/>
  <c r="E434" i="24"/>
  <c r="D434" i="24"/>
  <c r="D433" i="24"/>
  <c r="AA432" i="24"/>
  <c r="Z432" i="24"/>
  <c r="Y432" i="24"/>
  <c r="X432" i="24"/>
  <c r="W432" i="24"/>
  <c r="V432" i="24"/>
  <c r="U432" i="24"/>
  <c r="T432" i="24"/>
  <c r="S432" i="24"/>
  <c r="R432" i="24"/>
  <c r="Q432" i="24"/>
  <c r="P432" i="24"/>
  <c r="O432" i="24"/>
  <c r="N432" i="24"/>
  <c r="M432" i="24"/>
  <c r="L432" i="24"/>
  <c r="K432" i="24"/>
  <c r="J432" i="24"/>
  <c r="I432" i="24"/>
  <c r="H432" i="24"/>
  <c r="G432" i="24"/>
  <c r="F432" i="24"/>
  <c r="E432" i="24"/>
  <c r="D432" i="24"/>
  <c r="D431" i="24"/>
  <c r="D429" i="24" s="1"/>
  <c r="D430" i="24"/>
  <c r="AA429" i="24"/>
  <c r="Z429" i="24"/>
  <c r="Y429" i="24"/>
  <c r="X429" i="24"/>
  <c r="W429" i="24"/>
  <c r="W428" i="24" s="1"/>
  <c r="V429" i="24"/>
  <c r="U429" i="24"/>
  <c r="T429" i="24"/>
  <c r="S429" i="24"/>
  <c r="R429" i="24"/>
  <c r="Q429" i="24"/>
  <c r="P429" i="24"/>
  <c r="O429" i="24"/>
  <c r="N429" i="24"/>
  <c r="M429" i="24"/>
  <c r="L429" i="24"/>
  <c r="K429" i="24"/>
  <c r="K428" i="24" s="1"/>
  <c r="J429" i="24"/>
  <c r="I429" i="24"/>
  <c r="H429" i="24"/>
  <c r="H428" i="24" s="1"/>
  <c r="G429" i="24"/>
  <c r="F429" i="24"/>
  <c r="E429" i="24"/>
  <c r="P428" i="24"/>
  <c r="D427" i="24"/>
  <c r="D426" i="24"/>
  <c r="D425" i="24"/>
  <c r="AA424" i="24"/>
  <c r="Z424" i="24"/>
  <c r="Y424" i="24"/>
  <c r="X424" i="24"/>
  <c r="W424" i="24"/>
  <c r="V424" i="24"/>
  <c r="U424" i="24"/>
  <c r="T424" i="24"/>
  <c r="S424" i="24"/>
  <c r="R424" i="24"/>
  <c r="Q424" i="24"/>
  <c r="P424" i="24"/>
  <c r="O424" i="24"/>
  <c r="N424" i="24"/>
  <c r="M424" i="24"/>
  <c r="L424" i="24"/>
  <c r="K424" i="24"/>
  <c r="J424" i="24"/>
  <c r="I424" i="24"/>
  <c r="H424" i="24"/>
  <c r="G424" i="24"/>
  <c r="F424" i="24"/>
  <c r="E424" i="24"/>
  <c r="D424" i="24"/>
  <c r="D423" i="24"/>
  <c r="D422" i="24"/>
  <c r="D421" i="24"/>
  <c r="D420" i="24"/>
  <c r="D419" i="24"/>
  <c r="D418" i="24"/>
  <c r="D417" i="24"/>
  <c r="D416" i="24"/>
  <c r="AA415" i="24"/>
  <c r="Z415" i="24"/>
  <c r="Y415" i="24"/>
  <c r="X415" i="24"/>
  <c r="W415" i="24"/>
  <c r="V415" i="24"/>
  <c r="U415" i="24"/>
  <c r="T415" i="24"/>
  <c r="S415" i="24"/>
  <c r="R415" i="24"/>
  <c r="Q415" i="24"/>
  <c r="P415" i="24"/>
  <c r="O415" i="24"/>
  <c r="N415" i="24"/>
  <c r="M415" i="24"/>
  <c r="L415" i="24"/>
  <c r="K415" i="24"/>
  <c r="J415" i="24"/>
  <c r="I415" i="24"/>
  <c r="H415" i="24"/>
  <c r="G415" i="24"/>
  <c r="F415" i="24"/>
  <c r="E415" i="24"/>
  <c r="D415" i="24"/>
  <c r="AA414" i="24"/>
  <c r="Z414" i="24"/>
  <c r="Y414" i="24"/>
  <c r="X414" i="24"/>
  <c r="W414" i="24"/>
  <c r="V414" i="24"/>
  <c r="U414" i="24"/>
  <c r="T414" i="24"/>
  <c r="S414" i="24"/>
  <c r="R414" i="24"/>
  <c r="Q414" i="24"/>
  <c r="P414" i="24"/>
  <c r="O414" i="24"/>
  <c r="N414" i="24"/>
  <c r="M414" i="24"/>
  <c r="L414" i="24"/>
  <c r="K414" i="24"/>
  <c r="J414" i="24"/>
  <c r="I414" i="24"/>
  <c r="H414" i="24"/>
  <c r="G414" i="24"/>
  <c r="F414" i="24"/>
  <c r="E414" i="24"/>
  <c r="D414" i="24"/>
  <c r="D413" i="24"/>
  <c r="AA412" i="24"/>
  <c r="Z412" i="24"/>
  <c r="Y412" i="24"/>
  <c r="X412" i="24"/>
  <c r="W412" i="24"/>
  <c r="V412" i="24"/>
  <c r="U412" i="24"/>
  <c r="T412" i="24"/>
  <c r="S412" i="24"/>
  <c r="R412" i="24"/>
  <c r="Q412" i="24"/>
  <c r="P412" i="24"/>
  <c r="O412" i="24"/>
  <c r="N412" i="24"/>
  <c r="M412" i="24"/>
  <c r="L412" i="24"/>
  <c r="K412" i="24"/>
  <c r="J412" i="24"/>
  <c r="I412" i="24"/>
  <c r="H412" i="24"/>
  <c r="G412" i="24"/>
  <c r="F412" i="24"/>
  <c r="E412" i="24"/>
  <c r="D412" i="24"/>
  <c r="D411" i="24"/>
  <c r="D410" i="24"/>
  <c r="AA409" i="24"/>
  <c r="Z409" i="24"/>
  <c r="Y409" i="24"/>
  <c r="X409" i="24"/>
  <c r="W409" i="24"/>
  <c r="V409" i="24"/>
  <c r="U409" i="24"/>
  <c r="T409" i="24"/>
  <c r="S409" i="24"/>
  <c r="R409" i="24"/>
  <c r="Q409" i="24"/>
  <c r="P409" i="24"/>
  <c r="O409" i="24"/>
  <c r="N409" i="24"/>
  <c r="M409" i="24"/>
  <c r="L409" i="24"/>
  <c r="K409" i="24"/>
  <c r="J409" i="24"/>
  <c r="I409" i="24"/>
  <c r="H409" i="24"/>
  <c r="G409" i="24"/>
  <c r="F409" i="24"/>
  <c r="E409" i="24"/>
  <c r="D408" i="24"/>
  <c r="D407" i="24"/>
  <c r="D406" i="24"/>
  <c r="D405" i="24"/>
  <c r="D404" i="24"/>
  <c r="D403" i="24"/>
  <c r="D402" i="24"/>
  <c r="D401" i="24"/>
  <c r="D400" i="24"/>
  <c r="AA399" i="24"/>
  <c r="AA398" i="24" s="1"/>
  <c r="Z399" i="24"/>
  <c r="Y399" i="24"/>
  <c r="X399" i="24"/>
  <c r="X398" i="24" s="1"/>
  <c r="W399" i="24"/>
  <c r="W398" i="24" s="1"/>
  <c r="V399" i="24"/>
  <c r="U399" i="24"/>
  <c r="T399" i="24"/>
  <c r="T398" i="24" s="1"/>
  <c r="S399" i="24"/>
  <c r="S398" i="24" s="1"/>
  <c r="R399" i="24"/>
  <c r="Q399" i="24"/>
  <c r="P399" i="24"/>
  <c r="P398" i="24" s="1"/>
  <c r="O399" i="24"/>
  <c r="O398" i="24" s="1"/>
  <c r="N399" i="24"/>
  <c r="M399" i="24"/>
  <c r="L399" i="24"/>
  <c r="L398" i="24" s="1"/>
  <c r="K399" i="24"/>
  <c r="K398" i="24" s="1"/>
  <c r="J399" i="24"/>
  <c r="I399" i="24"/>
  <c r="H399" i="24"/>
  <c r="H398" i="24" s="1"/>
  <c r="G399" i="24"/>
  <c r="G398" i="24" s="1"/>
  <c r="F399" i="24"/>
  <c r="E399" i="24"/>
  <c r="Z398" i="24"/>
  <c r="R398" i="24"/>
  <c r="N398" i="24"/>
  <c r="J398" i="24"/>
  <c r="F398" i="24"/>
  <c r="D396" i="24"/>
  <c r="AA395" i="24"/>
  <c r="Z395" i="24"/>
  <c r="Y395" i="24"/>
  <c r="X395" i="24"/>
  <c r="W395" i="24"/>
  <c r="V395" i="24"/>
  <c r="U395" i="24"/>
  <c r="T395" i="24"/>
  <c r="S395" i="24"/>
  <c r="R395" i="24"/>
  <c r="Q395" i="24"/>
  <c r="P395" i="24"/>
  <c r="O395" i="24"/>
  <c r="N395" i="24"/>
  <c r="M395" i="24"/>
  <c r="L395" i="24"/>
  <c r="K395" i="24"/>
  <c r="J395" i="24"/>
  <c r="I395" i="24"/>
  <c r="H395" i="24"/>
  <c r="G395" i="24"/>
  <c r="F395" i="24"/>
  <c r="E395" i="24"/>
  <c r="D395" i="24"/>
  <c r="D394" i="24"/>
  <c r="D393" i="24"/>
  <c r="D392" i="24"/>
  <c r="D391" i="24"/>
  <c r="D390" i="24"/>
  <c r="AA389" i="24"/>
  <c r="Z389" i="24"/>
  <c r="Y389" i="24"/>
  <c r="X389" i="24"/>
  <c r="W389" i="24"/>
  <c r="V389" i="24"/>
  <c r="U389" i="24"/>
  <c r="T389" i="24"/>
  <c r="S389" i="24"/>
  <c r="R389" i="24"/>
  <c r="Q389" i="24"/>
  <c r="P389" i="24"/>
  <c r="O389" i="24"/>
  <c r="N389" i="24"/>
  <c r="M389" i="24"/>
  <c r="L389" i="24"/>
  <c r="K389" i="24"/>
  <c r="J389" i="24"/>
  <c r="I389" i="24"/>
  <c r="H389" i="24"/>
  <c r="G389" i="24"/>
  <c r="F389" i="24"/>
  <c r="E389" i="24"/>
  <c r="D388" i="24"/>
  <c r="D387" i="24"/>
  <c r="D386" i="24"/>
  <c r="D385" i="24"/>
  <c r="D384" i="24"/>
  <c r="D383" i="24"/>
  <c r="D382" i="24"/>
  <c r="D381" i="24"/>
  <c r="D380" i="24"/>
  <c r="AA379" i="24"/>
  <c r="Z379" i="24"/>
  <c r="Y379" i="24"/>
  <c r="Y378" i="24" s="1"/>
  <c r="X379" i="24"/>
  <c r="W379" i="24"/>
  <c r="V379" i="24"/>
  <c r="V378" i="24" s="1"/>
  <c r="U379" i="24"/>
  <c r="T379" i="24"/>
  <c r="S379" i="24"/>
  <c r="R379" i="24"/>
  <c r="R378" i="24" s="1"/>
  <c r="Q379" i="24"/>
  <c r="Q378" i="24" s="1"/>
  <c r="P379" i="24"/>
  <c r="P378" i="24" s="1"/>
  <c r="O379" i="24"/>
  <c r="N379" i="24"/>
  <c r="N378" i="24" s="1"/>
  <c r="M379" i="24"/>
  <c r="L379" i="24"/>
  <c r="L378" i="24" s="1"/>
  <c r="K379" i="24"/>
  <c r="J379" i="24"/>
  <c r="J378" i="24" s="1"/>
  <c r="I379" i="24"/>
  <c r="H379" i="24"/>
  <c r="H378" i="24" s="1"/>
  <c r="G379" i="24"/>
  <c r="F379" i="24"/>
  <c r="F378" i="24" s="1"/>
  <c r="E379" i="24"/>
  <c r="Z378" i="24"/>
  <c r="M378" i="24"/>
  <c r="D377" i="24"/>
  <c r="AA376" i="24"/>
  <c r="Z376" i="24"/>
  <c r="Y376" i="24"/>
  <c r="X376" i="24"/>
  <c r="W376" i="24"/>
  <c r="V376" i="24"/>
  <c r="U376" i="24"/>
  <c r="T376" i="24"/>
  <c r="S376" i="24"/>
  <c r="R376" i="24"/>
  <c r="Q376" i="24"/>
  <c r="P376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D375" i="24"/>
  <c r="D374" i="24"/>
  <c r="D373" i="24"/>
  <c r="D372" i="24"/>
  <c r="AA371" i="24"/>
  <c r="Z371" i="24"/>
  <c r="Y371" i="24"/>
  <c r="X371" i="24"/>
  <c r="W371" i="24"/>
  <c r="V371" i="24"/>
  <c r="U371" i="24"/>
  <c r="T371" i="24"/>
  <c r="S371" i="24"/>
  <c r="R371" i="24"/>
  <c r="Q371" i="24"/>
  <c r="P371" i="24"/>
  <c r="O371" i="24"/>
  <c r="N371" i="24"/>
  <c r="M371" i="24"/>
  <c r="L371" i="24"/>
  <c r="K371" i="24"/>
  <c r="J371" i="24"/>
  <c r="I371" i="24"/>
  <c r="H371" i="24"/>
  <c r="G371" i="24"/>
  <c r="F371" i="24"/>
  <c r="E371" i="24"/>
  <c r="D370" i="24"/>
  <c r="D369" i="24"/>
  <c r="D368" i="24"/>
  <c r="AA367" i="24"/>
  <c r="Z367" i="24"/>
  <c r="Y367" i="24"/>
  <c r="X367" i="24"/>
  <c r="W367" i="24"/>
  <c r="V367" i="24"/>
  <c r="U367" i="24"/>
  <c r="T367" i="24"/>
  <c r="S367" i="24"/>
  <c r="R367" i="24"/>
  <c r="Q367" i="24"/>
  <c r="P367" i="24"/>
  <c r="O367" i="24"/>
  <c r="N367" i="24"/>
  <c r="M367" i="24"/>
  <c r="L367" i="24"/>
  <c r="K367" i="24"/>
  <c r="J367" i="24"/>
  <c r="I367" i="24"/>
  <c r="H367" i="24"/>
  <c r="G367" i="24"/>
  <c r="F367" i="24"/>
  <c r="E367" i="24"/>
  <c r="D366" i="24"/>
  <c r="D365" i="24"/>
  <c r="D364" i="24"/>
  <c r="D363" i="24"/>
  <c r="D362" i="24"/>
  <c r="AA361" i="24"/>
  <c r="Z361" i="24"/>
  <c r="Y361" i="24"/>
  <c r="X361" i="24"/>
  <c r="W361" i="24"/>
  <c r="V361" i="24"/>
  <c r="U361" i="24"/>
  <c r="T361" i="24"/>
  <c r="S361" i="24"/>
  <c r="R361" i="24"/>
  <c r="Q361" i="24"/>
  <c r="P361" i="24"/>
  <c r="O361" i="24"/>
  <c r="N361" i="24"/>
  <c r="M361" i="24"/>
  <c r="L361" i="24"/>
  <c r="K361" i="24"/>
  <c r="J361" i="24"/>
  <c r="I361" i="24"/>
  <c r="H361" i="24"/>
  <c r="G361" i="24"/>
  <c r="F361" i="24"/>
  <c r="E361" i="24"/>
  <c r="D360" i="24"/>
  <c r="D359" i="24"/>
  <c r="D358" i="24"/>
  <c r="D357" i="24"/>
  <c r="D356" i="24"/>
  <c r="D355" i="24"/>
  <c r="D352" i="24" s="1"/>
  <c r="D354" i="24"/>
  <c r="D353" i="24"/>
  <c r="AA352" i="24"/>
  <c r="Z352" i="24"/>
  <c r="Z351" i="24" s="1"/>
  <c r="Y352" i="24"/>
  <c r="X352" i="24"/>
  <c r="W352" i="24"/>
  <c r="V352" i="24"/>
  <c r="V351" i="24" s="1"/>
  <c r="V350" i="24" s="1"/>
  <c r="U352" i="24"/>
  <c r="T352" i="24"/>
  <c r="S352" i="24"/>
  <c r="R352" i="24"/>
  <c r="R351" i="24" s="1"/>
  <c r="R350" i="24" s="1"/>
  <c r="Q352" i="24"/>
  <c r="P352" i="24"/>
  <c r="P351" i="24" s="1"/>
  <c r="O352" i="24"/>
  <c r="N352" i="24"/>
  <c r="M352" i="24"/>
  <c r="L352" i="24"/>
  <c r="K352" i="24"/>
  <c r="J352" i="24"/>
  <c r="J351" i="24" s="1"/>
  <c r="J350" i="24" s="1"/>
  <c r="I352" i="24"/>
  <c r="H352" i="24"/>
  <c r="G352" i="24"/>
  <c r="F352" i="24"/>
  <c r="F351" i="24" s="1"/>
  <c r="F350" i="24" s="1"/>
  <c r="E352" i="24"/>
  <c r="Y351" i="24"/>
  <c r="U351" i="24"/>
  <c r="N351" i="24"/>
  <c r="L351" i="24"/>
  <c r="I351" i="24"/>
  <c r="E351" i="24"/>
  <c r="N350" i="24"/>
  <c r="D349" i="24"/>
  <c r="AA348" i="24"/>
  <c r="Z348" i="24"/>
  <c r="Y348" i="24"/>
  <c r="X348" i="24"/>
  <c r="W348" i="24"/>
  <c r="V348" i="24"/>
  <c r="U348" i="24"/>
  <c r="T348" i="24"/>
  <c r="S348" i="24"/>
  <c r="R348" i="24"/>
  <c r="Q348" i="24"/>
  <c r="P348" i="24"/>
  <c r="O348" i="24"/>
  <c r="N348" i="24"/>
  <c r="M348" i="24"/>
  <c r="M341" i="24" s="1"/>
  <c r="L348" i="24"/>
  <c r="K348" i="24"/>
  <c r="J348" i="24"/>
  <c r="I348" i="24"/>
  <c r="I341" i="24" s="1"/>
  <c r="H348" i="24"/>
  <c r="G348" i="24"/>
  <c r="F348" i="24"/>
  <c r="E348" i="24"/>
  <c r="D348" i="24"/>
  <c r="D347" i="24"/>
  <c r="AA346" i="24"/>
  <c r="Z346" i="24"/>
  <c r="Y346" i="24"/>
  <c r="X346" i="24"/>
  <c r="W346" i="24"/>
  <c r="V346" i="24"/>
  <c r="V341" i="24" s="1"/>
  <c r="U346" i="24"/>
  <c r="T346" i="24"/>
  <c r="S346" i="24"/>
  <c r="R346" i="24"/>
  <c r="Q346" i="24"/>
  <c r="P346" i="24"/>
  <c r="O346" i="24"/>
  <c r="N346" i="24"/>
  <c r="N341" i="24" s="1"/>
  <c r="M346" i="24"/>
  <c r="L346" i="24"/>
  <c r="K346" i="24"/>
  <c r="J346" i="24"/>
  <c r="I346" i="24"/>
  <c r="H346" i="24"/>
  <c r="G346" i="24"/>
  <c r="F346" i="24"/>
  <c r="E346" i="24"/>
  <c r="D346" i="24"/>
  <c r="D345" i="24"/>
  <c r="AA344" i="24"/>
  <c r="AA341" i="24" s="1"/>
  <c r="Z344" i="24"/>
  <c r="Y344" i="24"/>
  <c r="X344" i="24"/>
  <c r="W344" i="24"/>
  <c r="W341" i="24" s="1"/>
  <c r="V344" i="24"/>
  <c r="U344" i="24"/>
  <c r="T344" i="24"/>
  <c r="S344" i="24"/>
  <c r="S341" i="24" s="1"/>
  <c r="R344" i="24"/>
  <c r="Q344" i="24"/>
  <c r="P344" i="24"/>
  <c r="O344" i="24"/>
  <c r="O341" i="24" s="1"/>
  <c r="N344" i="24"/>
  <c r="M344" i="24"/>
  <c r="L344" i="24"/>
  <c r="K344" i="24"/>
  <c r="K341" i="24" s="1"/>
  <c r="J344" i="24"/>
  <c r="I344" i="24"/>
  <c r="H344" i="24"/>
  <c r="G344" i="24"/>
  <c r="G341" i="24" s="1"/>
  <c r="F344" i="24"/>
  <c r="E344" i="24"/>
  <c r="D344" i="24"/>
  <c r="D343" i="24"/>
  <c r="AA342" i="24"/>
  <c r="Z342" i="24"/>
  <c r="Y342" i="24"/>
  <c r="X342" i="24"/>
  <c r="X341" i="24" s="1"/>
  <c r="W342" i="24"/>
  <c r="V342" i="24"/>
  <c r="U342" i="24"/>
  <c r="T342" i="24"/>
  <c r="T341" i="24" s="1"/>
  <c r="S342" i="24"/>
  <c r="R342" i="24"/>
  <c r="Q342" i="24"/>
  <c r="P342" i="24"/>
  <c r="P341" i="24" s="1"/>
  <c r="O342" i="24"/>
  <c r="N342" i="24"/>
  <c r="M342" i="24"/>
  <c r="L342" i="24"/>
  <c r="L341" i="24" s="1"/>
  <c r="K342" i="24"/>
  <c r="J342" i="24"/>
  <c r="I342" i="24"/>
  <c r="H342" i="24"/>
  <c r="H341" i="24" s="1"/>
  <c r="G342" i="24"/>
  <c r="F342" i="24"/>
  <c r="F341" i="24" s="1"/>
  <c r="E342" i="24"/>
  <c r="D342" i="24"/>
  <c r="D341" i="24" s="1"/>
  <c r="D340" i="24"/>
  <c r="D339" i="24"/>
  <c r="D338" i="24"/>
  <c r="D337" i="24"/>
  <c r="D336" i="24"/>
  <c r="D335" i="24"/>
  <c r="D334" i="24"/>
  <c r="D333" i="24"/>
  <c r="D332" i="24"/>
  <c r="AA331" i="24"/>
  <c r="Z331" i="24"/>
  <c r="Y331" i="24"/>
  <c r="X331" i="24"/>
  <c r="W331" i="24"/>
  <c r="V331" i="24"/>
  <c r="U331" i="24"/>
  <c r="T331" i="24"/>
  <c r="S331" i="24"/>
  <c r="R331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D330" i="24"/>
  <c r="D329" i="24"/>
  <c r="D328" i="24"/>
  <c r="D327" i="24"/>
  <c r="D326" i="24"/>
  <c r="D325" i="24"/>
  <c r="D324" i="24"/>
  <c r="D323" i="24"/>
  <c r="D322" i="24"/>
  <c r="AA321" i="24"/>
  <c r="AA320" i="24" s="1"/>
  <c r="Z321" i="24"/>
  <c r="Z320" i="24" s="1"/>
  <c r="Y321" i="24"/>
  <c r="X321" i="24"/>
  <c r="X320" i="24" s="1"/>
  <c r="W321" i="24"/>
  <c r="W320" i="24" s="1"/>
  <c r="V321" i="24"/>
  <c r="V320" i="24" s="1"/>
  <c r="U321" i="24"/>
  <c r="T321" i="24"/>
  <c r="T320" i="24" s="1"/>
  <c r="S321" i="24"/>
  <c r="S320" i="24" s="1"/>
  <c r="R321" i="24"/>
  <c r="R320" i="24" s="1"/>
  <c r="Q321" i="24"/>
  <c r="P321" i="24"/>
  <c r="O321" i="24"/>
  <c r="O320" i="24" s="1"/>
  <c r="N321" i="24"/>
  <c r="N320" i="24" s="1"/>
  <c r="M321" i="24"/>
  <c r="L321" i="24"/>
  <c r="L320" i="24" s="1"/>
  <c r="K321" i="24"/>
  <c r="K320" i="24" s="1"/>
  <c r="J321" i="24"/>
  <c r="J320" i="24" s="1"/>
  <c r="I321" i="24"/>
  <c r="H321" i="24"/>
  <c r="H320" i="24" s="1"/>
  <c r="G321" i="24"/>
  <c r="G320" i="24" s="1"/>
  <c r="F321" i="24"/>
  <c r="F320" i="24" s="1"/>
  <c r="E321" i="24"/>
  <c r="P320" i="24"/>
  <c r="D319" i="24"/>
  <c r="AA318" i="24"/>
  <c r="Z318" i="24"/>
  <c r="Y318" i="24"/>
  <c r="X318" i="24"/>
  <c r="W318" i="24"/>
  <c r="V318" i="24"/>
  <c r="U318" i="24"/>
  <c r="T318" i="24"/>
  <c r="S318" i="24"/>
  <c r="R318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E318" i="24"/>
  <c r="D318" i="24"/>
  <c r="D317" i="24"/>
  <c r="AA316" i="24"/>
  <c r="Z316" i="24"/>
  <c r="Y316" i="24"/>
  <c r="X316" i="24"/>
  <c r="W316" i="24"/>
  <c r="V316" i="24"/>
  <c r="U316" i="24"/>
  <c r="T316" i="24"/>
  <c r="S316" i="24"/>
  <c r="R316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E316" i="24"/>
  <c r="D316" i="24"/>
  <c r="D315" i="24"/>
  <c r="AA314" i="24"/>
  <c r="Z314" i="24"/>
  <c r="Y314" i="24"/>
  <c r="X314" i="24"/>
  <c r="W314" i="24"/>
  <c r="V314" i="24"/>
  <c r="U314" i="24"/>
  <c r="T314" i="24"/>
  <c r="S314" i="24"/>
  <c r="R314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E314" i="24"/>
  <c r="D314" i="24"/>
  <c r="AA313" i="24"/>
  <c r="Z313" i="24"/>
  <c r="Y313" i="24"/>
  <c r="X313" i="24"/>
  <c r="W313" i="24"/>
  <c r="V313" i="24"/>
  <c r="U313" i="24"/>
  <c r="T313" i="24"/>
  <c r="S313" i="24"/>
  <c r="R313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E313" i="24"/>
  <c r="D313" i="24"/>
  <c r="D312" i="24"/>
  <c r="AA311" i="24"/>
  <c r="AA308" i="24" s="1"/>
  <c r="Z311" i="24"/>
  <c r="Y311" i="24"/>
  <c r="X311" i="24"/>
  <c r="W311" i="24"/>
  <c r="V311" i="24"/>
  <c r="U311" i="24"/>
  <c r="T311" i="24"/>
  <c r="S311" i="24"/>
  <c r="S308" i="24" s="1"/>
  <c r="R311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E311" i="24"/>
  <c r="D311" i="24"/>
  <c r="D310" i="24"/>
  <c r="AA309" i="24"/>
  <c r="Z309" i="24"/>
  <c r="Y309" i="24"/>
  <c r="Y308" i="24" s="1"/>
  <c r="X309" i="24"/>
  <c r="X308" i="24" s="1"/>
  <c r="W309" i="24"/>
  <c r="V309" i="24"/>
  <c r="U309" i="24"/>
  <c r="U308" i="24" s="1"/>
  <c r="T309" i="24"/>
  <c r="S309" i="24"/>
  <c r="R309" i="24"/>
  <c r="Q309" i="24"/>
  <c r="Q308" i="24" s="1"/>
  <c r="P309" i="24"/>
  <c r="O309" i="24"/>
  <c r="N309" i="24"/>
  <c r="M309" i="24"/>
  <c r="L309" i="24"/>
  <c r="K309" i="24"/>
  <c r="J309" i="24"/>
  <c r="I309" i="24"/>
  <c r="I308" i="24" s="1"/>
  <c r="H309" i="24"/>
  <c r="H308" i="24" s="1"/>
  <c r="G309" i="24"/>
  <c r="F309" i="24"/>
  <c r="E309" i="24"/>
  <c r="E308" i="24" s="1"/>
  <c r="D309" i="24"/>
  <c r="M308" i="24"/>
  <c r="D307" i="24"/>
  <c r="D306" i="24"/>
  <c r="D305" i="24"/>
  <c r="D304" i="24"/>
  <c r="D303" i="24"/>
  <c r="D302" i="24"/>
  <c r="D301" i="24"/>
  <c r="AA300" i="24"/>
  <c r="Z300" i="24"/>
  <c r="Y300" i="24"/>
  <c r="X300" i="24"/>
  <c r="W300" i="24"/>
  <c r="V300" i="24"/>
  <c r="U300" i="24"/>
  <c r="T300" i="24"/>
  <c r="S300" i="24"/>
  <c r="R300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E300" i="24"/>
  <c r="D299" i="24"/>
  <c r="D298" i="24"/>
  <c r="D297" i="24"/>
  <c r="D296" i="24"/>
  <c r="D295" i="24"/>
  <c r="D294" i="24"/>
  <c r="D293" i="24"/>
  <c r="AA292" i="24"/>
  <c r="AA291" i="24" s="1"/>
  <c r="Z292" i="24"/>
  <c r="Y292" i="24"/>
  <c r="X292" i="24"/>
  <c r="W292" i="24"/>
  <c r="V292" i="24"/>
  <c r="U292" i="24"/>
  <c r="T292" i="24"/>
  <c r="S292" i="24"/>
  <c r="S291" i="24" s="1"/>
  <c r="R292" i="24"/>
  <c r="Q292" i="24"/>
  <c r="P292" i="24"/>
  <c r="O292" i="24"/>
  <c r="N292" i="24"/>
  <c r="M292" i="24"/>
  <c r="L292" i="24"/>
  <c r="K292" i="24"/>
  <c r="K291" i="24" s="1"/>
  <c r="J292" i="24"/>
  <c r="I292" i="24"/>
  <c r="H292" i="24"/>
  <c r="G292" i="24"/>
  <c r="F292" i="24"/>
  <c r="E292" i="24"/>
  <c r="W291" i="24"/>
  <c r="G291" i="24"/>
  <c r="D290" i="24"/>
  <c r="D289" i="24"/>
  <c r="AA288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E288" i="24"/>
  <c r="D287" i="24"/>
  <c r="D285" i="24" s="1"/>
  <c r="D286" i="24"/>
  <c r="AA285" i="24"/>
  <c r="AA284" i="24" s="1"/>
  <c r="Z285" i="24"/>
  <c r="Y285" i="24"/>
  <c r="Y284" i="24" s="1"/>
  <c r="X285" i="24"/>
  <c r="W285" i="24"/>
  <c r="W284" i="24" s="1"/>
  <c r="V285" i="24"/>
  <c r="U285" i="24"/>
  <c r="T285" i="24"/>
  <c r="S285" i="24"/>
  <c r="S284" i="24" s="1"/>
  <c r="R285" i="24"/>
  <c r="Q285" i="24"/>
  <c r="P285" i="24"/>
  <c r="O285" i="24"/>
  <c r="O284" i="24" s="1"/>
  <c r="N285" i="24"/>
  <c r="M285" i="24"/>
  <c r="L285" i="24"/>
  <c r="K285" i="24"/>
  <c r="K284" i="24" s="1"/>
  <c r="J285" i="24"/>
  <c r="I285" i="24"/>
  <c r="I284" i="24" s="1"/>
  <c r="H285" i="24"/>
  <c r="G285" i="24"/>
  <c r="G284" i="24" s="1"/>
  <c r="F285" i="24"/>
  <c r="E285" i="24"/>
  <c r="E284" i="24"/>
  <c r="D283" i="24"/>
  <c r="D282" i="24"/>
  <c r="AA281" i="24"/>
  <c r="Z281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E281" i="24"/>
  <c r="D281" i="24"/>
  <c r="D280" i="24"/>
  <c r="D279" i="24"/>
  <c r="AA278" i="24"/>
  <c r="Z278" i="24"/>
  <c r="Y278" i="24"/>
  <c r="Y277" i="24" s="1"/>
  <c r="X278" i="24"/>
  <c r="W278" i="24"/>
  <c r="V278" i="24"/>
  <c r="U278" i="24"/>
  <c r="T278" i="24"/>
  <c r="S278" i="24"/>
  <c r="R278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E277" i="24" s="1"/>
  <c r="AA277" i="24"/>
  <c r="U277" i="24"/>
  <c r="S277" i="24"/>
  <c r="Q277" i="24"/>
  <c r="K277" i="24"/>
  <c r="I277" i="24"/>
  <c r="D275" i="24"/>
  <c r="AA274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AA273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D272" i="24"/>
  <c r="D271" i="24"/>
  <c r="AA270" i="24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D269" i="24"/>
  <c r="D268" i="24"/>
  <c r="AA267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D266" i="24"/>
  <c r="D265" i="24"/>
  <c r="D263" i="24" s="1"/>
  <c r="D264" i="24"/>
  <c r="AA263" i="24"/>
  <c r="AA262" i="24" s="1"/>
  <c r="Z263" i="24"/>
  <c r="Y263" i="24"/>
  <c r="Y262" i="24" s="1"/>
  <c r="X263" i="24"/>
  <c r="W263" i="24"/>
  <c r="W262" i="24" s="1"/>
  <c r="V263" i="24"/>
  <c r="U263" i="24"/>
  <c r="U262" i="24" s="1"/>
  <c r="T263" i="24"/>
  <c r="S263" i="24"/>
  <c r="S262" i="24" s="1"/>
  <c r="R263" i="24"/>
  <c r="Q263" i="24"/>
  <c r="Q262" i="24" s="1"/>
  <c r="P263" i="24"/>
  <c r="O263" i="24"/>
  <c r="O262" i="24" s="1"/>
  <c r="N263" i="24"/>
  <c r="M263" i="24"/>
  <c r="L263" i="24"/>
  <c r="K263" i="24"/>
  <c r="K262" i="24" s="1"/>
  <c r="J263" i="24"/>
  <c r="I263" i="24"/>
  <c r="I262" i="24" s="1"/>
  <c r="H263" i="24"/>
  <c r="G263" i="24"/>
  <c r="G262" i="24" s="1"/>
  <c r="F263" i="24"/>
  <c r="E263" i="24"/>
  <c r="E262" i="24" s="1"/>
  <c r="R262" i="24"/>
  <c r="M262" i="24"/>
  <c r="D261" i="24"/>
  <c r="AA260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D259" i="24"/>
  <c r="D258" i="24"/>
  <c r="D257" i="24"/>
  <c r="AA256" i="24"/>
  <c r="Z256" i="24"/>
  <c r="Y256" i="24"/>
  <c r="Y255" i="24" s="1"/>
  <c r="Y254" i="24" s="1"/>
  <c r="X256" i="24"/>
  <c r="W256" i="24"/>
  <c r="W255" i="24" s="1"/>
  <c r="W254" i="24" s="1"/>
  <c r="V256" i="24"/>
  <c r="U256" i="24"/>
  <c r="T256" i="24"/>
  <c r="S256" i="24"/>
  <c r="S255" i="24" s="1"/>
  <c r="R256" i="24"/>
  <c r="Q256" i="24"/>
  <c r="P256" i="24"/>
  <c r="O256" i="24"/>
  <c r="N256" i="24"/>
  <c r="M256" i="24"/>
  <c r="L256" i="24"/>
  <c r="K256" i="24"/>
  <c r="J256" i="24"/>
  <c r="I256" i="24"/>
  <c r="I255" i="24" s="1"/>
  <c r="I254" i="24" s="1"/>
  <c r="H256" i="24"/>
  <c r="G256" i="24"/>
  <c r="G255" i="24" s="1"/>
  <c r="G254" i="24" s="1"/>
  <c r="F256" i="24"/>
  <c r="E256" i="24"/>
  <c r="U255" i="24"/>
  <c r="U254" i="24" s="1"/>
  <c r="Q255" i="24"/>
  <c r="Q254" i="24" s="1"/>
  <c r="M255" i="24"/>
  <c r="E255" i="24"/>
  <c r="E254" i="24" s="1"/>
  <c r="D253" i="24"/>
  <c r="D252" i="24"/>
  <c r="D251" i="24"/>
  <c r="AA250" i="24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49" i="24"/>
  <c r="D248" i="24"/>
  <c r="D247" i="24"/>
  <c r="D246" i="24"/>
  <c r="AA245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4" i="24"/>
  <c r="D243" i="24"/>
  <c r="AA242" i="24"/>
  <c r="Z242" i="24"/>
  <c r="Y242" i="24"/>
  <c r="X242" i="24"/>
  <c r="W242" i="24"/>
  <c r="V242" i="24"/>
  <c r="U242" i="24"/>
  <c r="T242" i="24"/>
  <c r="S242" i="24"/>
  <c r="R242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D241" i="24"/>
  <c r="D240" i="24"/>
  <c r="AA239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Y238" i="24"/>
  <c r="M238" i="24"/>
  <c r="I238" i="24"/>
  <c r="D237" i="24"/>
  <c r="D236" i="24"/>
  <c r="D235" i="24"/>
  <c r="D234" i="24"/>
  <c r="D233" i="24"/>
  <c r="D232" i="24"/>
  <c r="D231" i="24"/>
  <c r="AA230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D229" i="24"/>
  <c r="D228" i="24"/>
  <c r="D227" i="24"/>
  <c r="D226" i="24"/>
  <c r="AA225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4" i="24"/>
  <c r="AA223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D222" i="24"/>
  <c r="AA221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D220" i="24"/>
  <c r="D219" i="24"/>
  <c r="D218" i="24"/>
  <c r="D217" i="24"/>
  <c r="D216" i="24"/>
  <c r="D214" i="24" s="1"/>
  <c r="D215" i="24"/>
  <c r="AA214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M214" i="24"/>
  <c r="L214" i="24"/>
  <c r="K214" i="24"/>
  <c r="J214" i="24"/>
  <c r="I214" i="24"/>
  <c r="H214" i="24"/>
  <c r="G214" i="24"/>
  <c r="F214" i="24"/>
  <c r="E214" i="24"/>
  <c r="D213" i="24"/>
  <c r="D212" i="24"/>
  <c r="D211" i="24"/>
  <c r="AA210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09" i="24"/>
  <c r="D208" i="24"/>
  <c r="D207" i="24"/>
  <c r="D206" i="24"/>
  <c r="AA205" i="24"/>
  <c r="Z205" i="24"/>
  <c r="Y205" i="24"/>
  <c r="X205" i="24"/>
  <c r="W205" i="24"/>
  <c r="W204" i="24" s="1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G204" i="24" s="1"/>
  <c r="F205" i="24"/>
  <c r="E205" i="24"/>
  <c r="D203" i="24"/>
  <c r="D202" i="24"/>
  <c r="AA201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D200" i="24"/>
  <c r="D199" i="24"/>
  <c r="AA19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D197" i="24"/>
  <c r="D196" i="24"/>
  <c r="AA195" i="24"/>
  <c r="Z195" i="24"/>
  <c r="Y195" i="24"/>
  <c r="X195" i="24"/>
  <c r="W195" i="24"/>
  <c r="V195" i="24"/>
  <c r="U195" i="24"/>
  <c r="T195" i="24"/>
  <c r="T191" i="24" s="1"/>
  <c r="S195" i="24"/>
  <c r="R195" i="24"/>
  <c r="Q195" i="24"/>
  <c r="P195" i="24"/>
  <c r="O195" i="24"/>
  <c r="N195" i="24"/>
  <c r="M195" i="24"/>
  <c r="M191" i="24" s="1"/>
  <c r="L195" i="24"/>
  <c r="L191" i="24" s="1"/>
  <c r="K195" i="24"/>
  <c r="J195" i="24"/>
  <c r="I195" i="24"/>
  <c r="I191" i="24" s="1"/>
  <c r="H195" i="24"/>
  <c r="G195" i="24"/>
  <c r="F195" i="24"/>
  <c r="E195" i="24"/>
  <c r="E191" i="24" s="1"/>
  <c r="D195" i="24"/>
  <c r="D191" i="24" s="1"/>
  <c r="D194" i="24"/>
  <c r="D193" i="24"/>
  <c r="AA192" i="24"/>
  <c r="Z192" i="24"/>
  <c r="Y192" i="24"/>
  <c r="X192" i="24"/>
  <c r="W192" i="24"/>
  <c r="W191" i="24" s="1"/>
  <c r="V192" i="24"/>
  <c r="V191" i="24" s="1"/>
  <c r="U192" i="24"/>
  <c r="T192" i="24"/>
  <c r="S192" i="24"/>
  <c r="S191" i="24" s="1"/>
  <c r="R192" i="24"/>
  <c r="R191" i="24" s="1"/>
  <c r="Q192" i="24"/>
  <c r="P192" i="24"/>
  <c r="O192" i="24"/>
  <c r="O191" i="24" s="1"/>
  <c r="N192" i="24"/>
  <c r="N191" i="24" s="1"/>
  <c r="M192" i="24"/>
  <c r="L192" i="24"/>
  <c r="K192" i="24"/>
  <c r="K191" i="24" s="1"/>
  <c r="J192" i="24"/>
  <c r="J191" i="24" s="1"/>
  <c r="I192" i="24"/>
  <c r="H192" i="24"/>
  <c r="G192" i="24"/>
  <c r="F192" i="24"/>
  <c r="F191" i="24" s="1"/>
  <c r="E192" i="24"/>
  <c r="D192" i="24"/>
  <c r="AA191" i="24"/>
  <c r="Z191" i="24"/>
  <c r="G191" i="24"/>
  <c r="D189" i="24"/>
  <c r="D187" i="24" s="1"/>
  <c r="D188" i="24"/>
  <c r="AA187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6" i="24"/>
  <c r="AA185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D184" i="24"/>
  <c r="D183" i="24"/>
  <c r="D182" i="24"/>
  <c r="D181" i="24"/>
  <c r="D180" i="24"/>
  <c r="AA179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8" i="24"/>
  <c r="D177" i="24"/>
  <c r="D176" i="24"/>
  <c r="AA175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4" i="24"/>
  <c r="AA173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D172" i="24"/>
  <c r="D171" i="24"/>
  <c r="D170" i="24"/>
  <c r="AA169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8" i="24"/>
  <c r="D167" i="24"/>
  <c r="D166" i="24"/>
  <c r="D165" i="24"/>
  <c r="D164" i="24"/>
  <c r="AA163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G162" i="24"/>
  <c r="D161" i="24"/>
  <c r="D160" i="24"/>
  <c r="AA159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AA15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D157" i="24"/>
  <c r="D156" i="24"/>
  <c r="D155" i="24"/>
  <c r="D154" i="24"/>
  <c r="D153" i="24"/>
  <c r="D152" i="24"/>
  <c r="D149" i="24" s="1"/>
  <c r="D151" i="24"/>
  <c r="D150" i="24"/>
  <c r="AA149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8" i="24"/>
  <c r="D147" i="24"/>
  <c r="D146" i="24"/>
  <c r="AA14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4" i="24"/>
  <c r="D143" i="24"/>
  <c r="D142" i="24"/>
  <c r="D141" i="24"/>
  <c r="D140" i="24"/>
  <c r="D139" i="24"/>
  <c r="D138" i="24"/>
  <c r="D137" i="24"/>
  <c r="D135" i="24" s="1"/>
  <c r="D136" i="24"/>
  <c r="AA135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4" i="24"/>
  <c r="D133" i="24"/>
  <c r="D132" i="24"/>
  <c r="D131" i="24"/>
  <c r="AA130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M130" i="24"/>
  <c r="L130" i="24"/>
  <c r="K130" i="24"/>
  <c r="J130" i="24"/>
  <c r="I130" i="24"/>
  <c r="H130" i="24"/>
  <c r="G130" i="24"/>
  <c r="F130" i="24"/>
  <c r="E130" i="24"/>
  <c r="D129" i="24"/>
  <c r="D128" i="24"/>
  <c r="D127" i="24"/>
  <c r="D126" i="24"/>
  <c r="D125" i="24"/>
  <c r="D124" i="24"/>
  <c r="AA123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2" i="24"/>
  <c r="D121" i="24"/>
  <c r="D120" i="24"/>
  <c r="D119" i="24"/>
  <c r="D118" i="24"/>
  <c r="D117" i="24"/>
  <c r="AA116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D115" i="24"/>
  <c r="D114" i="24"/>
  <c r="D113" i="24"/>
  <c r="D112" i="24"/>
  <c r="D110" i="24" s="1"/>
  <c r="D111" i="24"/>
  <c r="AA110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09" i="24"/>
  <c r="D108" i="24"/>
  <c r="D107" i="24"/>
  <c r="D106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4" i="24"/>
  <c r="D103" i="24"/>
  <c r="D102" i="24"/>
  <c r="D101" i="24"/>
  <c r="D100" i="24"/>
  <c r="AA99" i="24"/>
  <c r="Z99" i="24"/>
  <c r="Z98" i="24" s="1"/>
  <c r="Y99" i="24"/>
  <c r="X99" i="24"/>
  <c r="W99" i="24"/>
  <c r="V99" i="24"/>
  <c r="U99" i="24"/>
  <c r="T99" i="24"/>
  <c r="T98" i="24" s="1"/>
  <c r="S99" i="24"/>
  <c r="R99" i="24"/>
  <c r="Q99" i="24"/>
  <c r="P99" i="24"/>
  <c r="O99" i="24"/>
  <c r="N99" i="24"/>
  <c r="M99" i="24"/>
  <c r="L99" i="24"/>
  <c r="L98" i="24" s="1"/>
  <c r="K99" i="24"/>
  <c r="J99" i="24"/>
  <c r="I99" i="24"/>
  <c r="H99" i="24"/>
  <c r="G99" i="24"/>
  <c r="F99" i="24"/>
  <c r="E99" i="24"/>
  <c r="D99" i="24"/>
  <c r="D97" i="24"/>
  <c r="AA9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D95" i="24"/>
  <c r="AA94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D93" i="24"/>
  <c r="D92" i="24"/>
  <c r="AA91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D90" i="24"/>
  <c r="D89" i="24"/>
  <c r="D88" i="24"/>
  <c r="D87" i="24"/>
  <c r="AA86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D85" i="24"/>
  <c r="D84" i="24"/>
  <c r="D83" i="24"/>
  <c r="D82" i="24"/>
  <c r="D80" i="24" s="1"/>
  <c r="D81" i="24"/>
  <c r="AA80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79" i="24"/>
  <c r="D78" i="24"/>
  <c r="D77" i="24"/>
  <c r="D76" i="24"/>
  <c r="D75" i="24"/>
  <c r="D74" i="24"/>
  <c r="D73" i="24"/>
  <c r="AA72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1" i="24"/>
  <c r="D70" i="24"/>
  <c r="D69" i="24"/>
  <c r="D68" i="24"/>
  <c r="D67" i="24"/>
  <c r="D66" i="24"/>
  <c r="AA65" i="24"/>
  <c r="Z65" i="24"/>
  <c r="Y65" i="24"/>
  <c r="X65" i="24"/>
  <c r="W65" i="24"/>
  <c r="V65" i="24"/>
  <c r="U65" i="24"/>
  <c r="U64" i="24" s="1"/>
  <c r="T65" i="24"/>
  <c r="S65" i="24"/>
  <c r="R65" i="24"/>
  <c r="Q65" i="24"/>
  <c r="P65" i="24"/>
  <c r="O65" i="24"/>
  <c r="N65" i="24"/>
  <c r="M65" i="24"/>
  <c r="L65" i="24"/>
  <c r="K65" i="24"/>
  <c r="J65" i="24"/>
  <c r="I65" i="24"/>
  <c r="I64" i="24" s="1"/>
  <c r="H65" i="24"/>
  <c r="G65" i="24"/>
  <c r="F65" i="24"/>
  <c r="E65" i="24"/>
  <c r="E64" i="24" s="1"/>
  <c r="D63" i="24"/>
  <c r="D62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D60" i="24"/>
  <c r="D59" i="24"/>
  <c r="AA58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D57" i="24"/>
  <c r="D56" i="24"/>
  <c r="D55" i="24"/>
  <c r="AA54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 s="1"/>
  <c r="D53" i="24"/>
  <c r="D52" i="24"/>
  <c r="D51" i="24"/>
  <c r="D50" i="24"/>
  <c r="D49" i="24"/>
  <c r="D48" i="24"/>
  <c r="D47" i="24"/>
  <c r="D46" i="24"/>
  <c r="AA45" i="24"/>
  <c r="Z45" i="24"/>
  <c r="Y45" i="24"/>
  <c r="X45" i="24"/>
  <c r="W45" i="24"/>
  <c r="V45" i="24"/>
  <c r="U45" i="24"/>
  <c r="T45" i="24"/>
  <c r="S45" i="24"/>
  <c r="R45" i="24"/>
  <c r="Q45" i="24"/>
  <c r="P45" i="24"/>
  <c r="P44" i="24" s="1"/>
  <c r="O45" i="24"/>
  <c r="N45" i="24"/>
  <c r="M45" i="24"/>
  <c r="L45" i="24"/>
  <c r="K45" i="24"/>
  <c r="J45" i="24"/>
  <c r="I45" i="24"/>
  <c r="H45" i="24"/>
  <c r="G45" i="24"/>
  <c r="F45" i="24"/>
  <c r="E45" i="24"/>
  <c r="AA44" i="24"/>
  <c r="K44" i="24"/>
  <c r="D42" i="24"/>
  <c r="D41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39" i="24"/>
  <c r="D38" i="24"/>
  <c r="D37" i="24"/>
  <c r="AA36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5" i="24"/>
  <c r="AA34" i="24"/>
  <c r="Z34" i="24"/>
  <c r="Y34" i="24"/>
  <c r="X34" i="24"/>
  <c r="W34" i="24"/>
  <c r="V34" i="24"/>
  <c r="U34" i="24"/>
  <c r="U33" i="24" s="1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D32" i="24"/>
  <c r="D31" i="24"/>
  <c r="D30" i="24"/>
  <c r="D29" i="24"/>
  <c r="D28" i="24"/>
  <c r="D27" i="24"/>
  <c r="D26" i="24"/>
  <c r="AA25" i="24"/>
  <c r="AA24" i="24" s="1"/>
  <c r="Z25" i="24"/>
  <c r="Z24" i="24" s="1"/>
  <c r="Y25" i="24"/>
  <c r="Y24" i="24" s="1"/>
  <c r="X25" i="24"/>
  <c r="W25" i="24"/>
  <c r="V25" i="24"/>
  <c r="V24" i="24" s="1"/>
  <c r="U25" i="24"/>
  <c r="U24" i="24" s="1"/>
  <c r="T25" i="24"/>
  <c r="S25" i="24"/>
  <c r="R25" i="24"/>
  <c r="R24" i="24" s="1"/>
  <c r="Q25" i="24"/>
  <c r="Q24" i="24" s="1"/>
  <c r="P25" i="24"/>
  <c r="O25" i="24"/>
  <c r="N25" i="24"/>
  <c r="M25" i="24"/>
  <c r="M24" i="24" s="1"/>
  <c r="L25" i="24"/>
  <c r="K25" i="24"/>
  <c r="K24" i="24" s="1"/>
  <c r="J25" i="24"/>
  <c r="J24" i="24" s="1"/>
  <c r="I25" i="24"/>
  <c r="I24" i="24" s="1"/>
  <c r="H25" i="24"/>
  <c r="G25" i="24"/>
  <c r="F25" i="24"/>
  <c r="F24" i="24" s="1"/>
  <c r="E25" i="24"/>
  <c r="E24" i="24" s="1"/>
  <c r="X24" i="24"/>
  <c r="W24" i="24"/>
  <c r="T24" i="24"/>
  <c r="S24" i="24"/>
  <c r="P24" i="24"/>
  <c r="O24" i="24"/>
  <c r="N24" i="24"/>
  <c r="L24" i="24"/>
  <c r="H24" i="24"/>
  <c r="G24" i="24"/>
  <c r="D23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D21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D19" i="24"/>
  <c r="D18" i="24"/>
  <c r="D17" i="24"/>
  <c r="D16" i="24"/>
  <c r="D15" i="24"/>
  <c r="D14" i="24"/>
  <c r="D13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1" i="24"/>
  <c r="D8" i="24" s="1"/>
  <c r="D10" i="24"/>
  <c r="D9" i="24"/>
  <c r="AA8" i="24"/>
  <c r="Z8" i="24"/>
  <c r="Z7" i="24" s="1"/>
  <c r="Y8" i="24"/>
  <c r="X8" i="24"/>
  <c r="W8" i="24"/>
  <c r="V8" i="24"/>
  <c r="V7" i="24" s="1"/>
  <c r="U8" i="24"/>
  <c r="U7" i="24" s="1"/>
  <c r="T8" i="24"/>
  <c r="S8" i="24"/>
  <c r="R8" i="24"/>
  <c r="R7" i="24" s="1"/>
  <c r="Q8" i="24"/>
  <c r="P8" i="24"/>
  <c r="O8" i="24"/>
  <c r="N8" i="24"/>
  <c r="N7" i="24" s="1"/>
  <c r="M8" i="24"/>
  <c r="L8" i="24"/>
  <c r="K8" i="24"/>
  <c r="J8" i="24"/>
  <c r="J7" i="24" s="1"/>
  <c r="I8" i="24"/>
  <c r="H8" i="24"/>
  <c r="G8" i="24"/>
  <c r="F8" i="24"/>
  <c r="F7" i="24" s="1"/>
  <c r="E8" i="24"/>
  <c r="E7" i="24" s="1"/>
  <c r="T7" i="24"/>
  <c r="C92" i="20"/>
  <c r="C91" i="20"/>
  <c r="J89" i="20"/>
  <c r="I89" i="20"/>
  <c r="H89" i="20"/>
  <c r="G89" i="20"/>
  <c r="F89" i="20"/>
  <c r="E89" i="20"/>
  <c r="D89" i="20"/>
  <c r="C88" i="20"/>
  <c r="J87" i="20"/>
  <c r="I87" i="20"/>
  <c r="H87" i="20"/>
  <c r="G87" i="20"/>
  <c r="F87" i="20"/>
  <c r="E87" i="20"/>
  <c r="D87" i="20"/>
  <c r="C86" i="20"/>
  <c r="C85" i="20"/>
  <c r="C84" i="20"/>
  <c r="J83" i="20"/>
  <c r="I83" i="20"/>
  <c r="H83" i="20"/>
  <c r="H90" i="20" s="1"/>
  <c r="H93" i="20" s="1"/>
  <c r="G83" i="20"/>
  <c r="F83" i="20"/>
  <c r="E83" i="20"/>
  <c r="D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2" i="20"/>
  <c r="C61" i="20"/>
  <c r="J59" i="20"/>
  <c r="I59" i="20"/>
  <c r="H59" i="20"/>
  <c r="G59" i="20"/>
  <c r="F59" i="20"/>
  <c r="E59" i="20"/>
  <c r="D59" i="20"/>
  <c r="C58" i="20"/>
  <c r="J57" i="20"/>
  <c r="I57" i="20"/>
  <c r="H57" i="20"/>
  <c r="G57" i="20"/>
  <c r="F57" i="20"/>
  <c r="E57" i="20"/>
  <c r="D57" i="20"/>
  <c r="C56" i="20"/>
  <c r="C55" i="20"/>
  <c r="C54" i="20"/>
  <c r="J53" i="20"/>
  <c r="J60" i="20" s="1"/>
  <c r="J63" i="20" s="1"/>
  <c r="I53" i="20"/>
  <c r="I60" i="20" s="1"/>
  <c r="I63" i="20" s="1"/>
  <c r="H53" i="20"/>
  <c r="H60" i="20" s="1"/>
  <c r="H63" i="20" s="1"/>
  <c r="G53" i="20"/>
  <c r="F53" i="20"/>
  <c r="F60" i="20" s="1"/>
  <c r="F63" i="20" s="1"/>
  <c r="E53" i="20"/>
  <c r="C53" i="20" s="1"/>
  <c r="D53" i="20"/>
  <c r="D60" i="20" s="1"/>
  <c r="D63" i="20" s="1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2" i="20"/>
  <c r="C31" i="20"/>
  <c r="J29" i="20"/>
  <c r="I29" i="20"/>
  <c r="H29" i="20"/>
  <c r="G29" i="20"/>
  <c r="F29" i="20"/>
  <c r="E29" i="20"/>
  <c r="D29" i="20"/>
  <c r="C28" i="20"/>
  <c r="J27" i="20"/>
  <c r="I27" i="20"/>
  <c r="H27" i="20"/>
  <c r="G27" i="20"/>
  <c r="F27" i="20"/>
  <c r="E27" i="20"/>
  <c r="D27" i="20"/>
  <c r="C26" i="20"/>
  <c r="C25" i="20"/>
  <c r="C24" i="20"/>
  <c r="J23" i="20"/>
  <c r="I23" i="20"/>
  <c r="I30" i="20" s="1"/>
  <c r="I33" i="20" s="1"/>
  <c r="H23" i="20"/>
  <c r="H30" i="20" s="1"/>
  <c r="H33" i="20" s="1"/>
  <c r="G23" i="20"/>
  <c r="F23" i="20"/>
  <c r="E23" i="20"/>
  <c r="E30" i="20" s="1"/>
  <c r="E33" i="20" s="1"/>
  <c r="D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D22" i="21"/>
  <c r="C22" i="21"/>
  <c r="B22" i="21"/>
  <c r="D12" i="21"/>
  <c r="D10" i="21" s="1"/>
  <c r="D13" i="21" s="1"/>
  <c r="C12" i="21"/>
  <c r="B12" i="21"/>
  <c r="D9" i="21"/>
  <c r="C9" i="21"/>
  <c r="B9" i="21"/>
  <c r="B13" i="21" s="1"/>
  <c r="B24" i="21" s="1"/>
  <c r="N713" i="24" l="1"/>
  <c r="I7" i="24"/>
  <c r="Q7" i="24"/>
  <c r="Y7" i="24"/>
  <c r="S44" i="24"/>
  <c r="T64" i="24"/>
  <c r="R204" i="24"/>
  <c r="N277" i="24"/>
  <c r="J284" i="24"/>
  <c r="N284" i="24"/>
  <c r="M291" i="24"/>
  <c r="D308" i="24"/>
  <c r="L308" i="24"/>
  <c r="P308" i="24"/>
  <c r="T308" i="24"/>
  <c r="D409" i="24"/>
  <c r="N475" i="24"/>
  <c r="R475" i="24"/>
  <c r="V475" i="24"/>
  <c r="Q475" i="24"/>
  <c r="G522" i="24"/>
  <c r="K522" i="24"/>
  <c r="O522" i="24"/>
  <c r="G599" i="24"/>
  <c r="K599" i="24"/>
  <c r="O599" i="24"/>
  <c r="S599" i="24"/>
  <c r="W599" i="24"/>
  <c r="AA599" i="24"/>
  <c r="J698" i="24"/>
  <c r="D753" i="24"/>
  <c r="D752" i="24" s="1"/>
  <c r="F44" i="25"/>
  <c r="R44" i="25"/>
  <c r="D135" i="25"/>
  <c r="D169" i="25"/>
  <c r="D230" i="25"/>
  <c r="E255" i="25"/>
  <c r="I255" i="25"/>
  <c r="Q255" i="25"/>
  <c r="C29" i="20"/>
  <c r="J33" i="24"/>
  <c r="J6" i="24" s="1"/>
  <c r="O98" i="24"/>
  <c r="D145" i="24"/>
  <c r="D175" i="24"/>
  <c r="Q191" i="24"/>
  <c r="U191" i="24"/>
  <c r="Y191" i="24"/>
  <c r="D210" i="24"/>
  <c r="Q238" i="24"/>
  <c r="H255" i="24"/>
  <c r="L255" i="24"/>
  <c r="P255" i="24"/>
  <c r="T255" i="24"/>
  <c r="X255" i="24"/>
  <c r="O277" i="24"/>
  <c r="J341" i="24"/>
  <c r="Z341" i="24"/>
  <c r="U341" i="24"/>
  <c r="D452" i="24"/>
  <c r="Q460" i="24"/>
  <c r="R629" i="24"/>
  <c r="U629" i="24"/>
  <c r="D681" i="24"/>
  <c r="D686" i="24"/>
  <c r="P685" i="24"/>
  <c r="D695" i="24"/>
  <c r="D726" i="24"/>
  <c r="K7" i="25"/>
  <c r="O7" i="25"/>
  <c r="S7" i="25"/>
  <c r="W7" i="25"/>
  <c r="AA7" i="25"/>
  <c r="K44" i="25"/>
  <c r="L64" i="25"/>
  <c r="P64" i="25"/>
  <c r="D130" i="25"/>
  <c r="M191" i="25"/>
  <c r="N204" i="25"/>
  <c r="C89" i="20"/>
  <c r="G33" i="24"/>
  <c r="K33" i="24"/>
  <c r="O33" i="24"/>
  <c r="W33" i="24"/>
  <c r="AA33" i="24"/>
  <c r="F44" i="24"/>
  <c r="J44" i="24"/>
  <c r="N44" i="24"/>
  <c r="R44" i="24"/>
  <c r="V44" i="24"/>
  <c r="Z44" i="24"/>
  <c r="D130" i="24"/>
  <c r="D250" i="24"/>
  <c r="H284" i="24"/>
  <c r="L284" i="24"/>
  <c r="P284" i="24"/>
  <c r="T284" i="24"/>
  <c r="X284" i="24"/>
  <c r="G308" i="24"/>
  <c r="K308" i="24"/>
  <c r="K276" i="24" s="1"/>
  <c r="O308" i="24"/>
  <c r="W308" i="24"/>
  <c r="F308" i="24"/>
  <c r="J308" i="24"/>
  <c r="N308" i="24"/>
  <c r="R308" i="24"/>
  <c r="V308" i="24"/>
  <c r="Z308" i="24"/>
  <c r="D361" i="24"/>
  <c r="D399" i="24"/>
  <c r="D398" i="24" s="1"/>
  <c r="F440" i="24"/>
  <c r="N440" i="24"/>
  <c r="H475" i="24"/>
  <c r="L475" i="24"/>
  <c r="P475" i="24"/>
  <c r="T475" i="24"/>
  <c r="X475" i="24"/>
  <c r="J556" i="24"/>
  <c r="H593" i="24"/>
  <c r="T593" i="24"/>
  <c r="X593" i="24"/>
  <c r="U599" i="24"/>
  <c r="Y599" i="24"/>
  <c r="D604" i="24"/>
  <c r="D599" i="24" s="1"/>
  <c r="K685" i="24"/>
  <c r="S685" i="24"/>
  <c r="W685" i="24"/>
  <c r="AA685" i="24"/>
  <c r="D719" i="24"/>
  <c r="L769" i="24"/>
  <c r="T769" i="24"/>
  <c r="R33" i="25"/>
  <c r="R6" i="25" s="1"/>
  <c r="H98" i="25"/>
  <c r="L98" i="25"/>
  <c r="P98" i="25"/>
  <c r="T98" i="25"/>
  <c r="X98" i="25"/>
  <c r="D214" i="25"/>
  <c r="X204" i="25"/>
  <c r="O204" i="25"/>
  <c r="W204" i="25"/>
  <c r="G238" i="25"/>
  <c r="K238" i="25"/>
  <c r="O238" i="25"/>
  <c r="S238" i="25"/>
  <c r="W238" i="25"/>
  <c r="AA238" i="25"/>
  <c r="D25" i="24"/>
  <c r="D24" i="24" s="1"/>
  <c r="L64" i="24"/>
  <c r="V64" i="24"/>
  <c r="G98" i="24"/>
  <c r="W98" i="24"/>
  <c r="J204" i="24"/>
  <c r="Z204" i="24"/>
  <c r="V238" i="24"/>
  <c r="D245" i="24"/>
  <c r="N255" i="24"/>
  <c r="Q341" i="24"/>
  <c r="Y341" i="24"/>
  <c r="M351" i="24"/>
  <c r="Q351" i="24"/>
  <c r="Q350" i="24" s="1"/>
  <c r="E378" i="24"/>
  <c r="E350" i="24" s="1"/>
  <c r="V398" i="24"/>
  <c r="H459" i="24"/>
  <c r="L459" i="24"/>
  <c r="P459" i="24"/>
  <c r="T459" i="24"/>
  <c r="X459" i="24"/>
  <c r="F460" i="24"/>
  <c r="J460" i="24"/>
  <c r="N460" i="24"/>
  <c r="N459" i="24" s="1"/>
  <c r="Z460" i="24"/>
  <c r="V713" i="24"/>
  <c r="D732" i="24"/>
  <c r="D731" i="24" s="1"/>
  <c r="Q769" i="24"/>
  <c r="G33" i="25"/>
  <c r="K33" i="25"/>
  <c r="O33" i="25"/>
  <c r="S33" i="25"/>
  <c r="W33" i="25"/>
  <c r="AA33" i="25"/>
  <c r="D175" i="25"/>
  <c r="E191" i="25"/>
  <c r="Q191" i="25"/>
  <c r="Y191" i="25"/>
  <c r="K204" i="25"/>
  <c r="P262" i="25"/>
  <c r="T262" i="25"/>
  <c r="X262" i="25"/>
  <c r="D277" i="25"/>
  <c r="D284" i="25"/>
  <c r="H284" i="25"/>
  <c r="L284" i="25"/>
  <c r="P284" i="25"/>
  <c r="T284" i="25"/>
  <c r="X284" i="25"/>
  <c r="F493" i="25"/>
  <c r="J493" i="25"/>
  <c r="N493" i="25"/>
  <c r="D547" i="25"/>
  <c r="D584" i="25"/>
  <c r="D581" i="25" s="1"/>
  <c r="E581" i="25"/>
  <c r="I581" i="25"/>
  <c r="M581" i="25"/>
  <c r="Q581" i="25"/>
  <c r="U581" i="25"/>
  <c r="Y581" i="25"/>
  <c r="F599" i="25"/>
  <c r="J599" i="25"/>
  <c r="N599" i="25"/>
  <c r="R599" i="25"/>
  <c r="V599" i="25"/>
  <c r="D604" i="25"/>
  <c r="D692" i="25"/>
  <c r="J769" i="25"/>
  <c r="D776" i="25"/>
  <c r="AA33" i="26"/>
  <c r="D65" i="26"/>
  <c r="F162" i="26"/>
  <c r="N162" i="26"/>
  <c r="N191" i="26"/>
  <c r="V191" i="26"/>
  <c r="V204" i="26"/>
  <c r="D230" i="26"/>
  <c r="F238" i="26"/>
  <c r="J238" i="26"/>
  <c r="N238" i="26"/>
  <c r="R238" i="26"/>
  <c r="V238" i="26"/>
  <c r="Z238" i="26"/>
  <c r="D245" i="26"/>
  <c r="P350" i="26"/>
  <c r="J277" i="25"/>
  <c r="R277" i="25"/>
  <c r="Z277" i="25"/>
  <c r="D300" i="25"/>
  <c r="D409" i="25"/>
  <c r="F475" i="25"/>
  <c r="J475" i="25"/>
  <c r="N475" i="25"/>
  <c r="R475" i="25"/>
  <c r="F629" i="25"/>
  <c r="K769" i="25"/>
  <c r="AA769" i="25"/>
  <c r="D25" i="26"/>
  <c r="D24" i="26" s="1"/>
  <c r="D278" i="26"/>
  <c r="R493" i="26"/>
  <c r="D513" i="26"/>
  <c r="F255" i="25"/>
  <c r="J255" i="25"/>
  <c r="R255" i="25"/>
  <c r="V255" i="25"/>
  <c r="Z255" i="25"/>
  <c r="N254" i="25"/>
  <c r="H291" i="25"/>
  <c r="L291" i="25"/>
  <c r="P291" i="25"/>
  <c r="T291" i="25"/>
  <c r="X291" i="25"/>
  <c r="D321" i="25"/>
  <c r="V341" i="25"/>
  <c r="D429" i="25"/>
  <c r="D470" i="25"/>
  <c r="H475" i="25"/>
  <c r="L475" i="25"/>
  <c r="P475" i="25"/>
  <c r="T475" i="25"/>
  <c r="T459" i="25" s="1"/>
  <c r="X475" i="25"/>
  <c r="H522" i="25"/>
  <c r="X522" i="25"/>
  <c r="D594" i="25"/>
  <c r="D593" i="25" s="1"/>
  <c r="F44" i="26"/>
  <c r="J44" i="26"/>
  <c r="N44" i="26"/>
  <c r="R44" i="26"/>
  <c r="V44" i="26"/>
  <c r="Z44" i="26"/>
  <c r="M64" i="26"/>
  <c r="J64" i="26"/>
  <c r="S191" i="26"/>
  <c r="AA204" i="26"/>
  <c r="D214" i="26"/>
  <c r="P204" i="26"/>
  <c r="X204" i="26"/>
  <c r="E255" i="26"/>
  <c r="I255" i="26"/>
  <c r="I254" i="26" s="1"/>
  <c r="M255" i="26"/>
  <c r="Q255" i="26"/>
  <c r="U255" i="26"/>
  <c r="Y255" i="26"/>
  <c r="D256" i="26"/>
  <c r="D255" i="26" s="1"/>
  <c r="J255" i="26"/>
  <c r="N255" i="26"/>
  <c r="R255" i="26"/>
  <c r="Z255" i="26"/>
  <c r="E262" i="26"/>
  <c r="U262" i="26"/>
  <c r="E440" i="26"/>
  <c r="I440" i="26"/>
  <c r="M440" i="26"/>
  <c r="Q440" i="26"/>
  <c r="U440" i="26"/>
  <c r="Y440" i="26"/>
  <c r="D455" i="26"/>
  <c r="D550" i="26"/>
  <c r="S255" i="25"/>
  <c r="H255" i="25"/>
  <c r="L255" i="25"/>
  <c r="P255" i="25"/>
  <c r="T255" i="25"/>
  <c r="X255" i="25"/>
  <c r="D446" i="25"/>
  <c r="H460" i="25"/>
  <c r="H459" i="25" s="1"/>
  <c r="X460" i="25"/>
  <c r="X459" i="25" s="1"/>
  <c r="D465" i="25"/>
  <c r="P556" i="25"/>
  <c r="G698" i="25"/>
  <c r="K698" i="25"/>
  <c r="O698" i="25"/>
  <c r="S698" i="25"/>
  <c r="AA698" i="25"/>
  <c r="D738" i="25"/>
  <c r="H7" i="26"/>
  <c r="T7" i="26"/>
  <c r="D80" i="26"/>
  <c r="D187" i="26"/>
  <c r="H204" i="26"/>
  <c r="D242" i="26"/>
  <c r="F262" i="26"/>
  <c r="J262" i="26"/>
  <c r="N262" i="26"/>
  <c r="R262" i="26"/>
  <c r="V262" i="26"/>
  <c r="Z262" i="26"/>
  <c r="L378" i="26"/>
  <c r="H277" i="26"/>
  <c r="L277" i="26"/>
  <c r="P277" i="26"/>
  <c r="T277" i="26"/>
  <c r="X277" i="26"/>
  <c r="D285" i="26"/>
  <c r="AA308" i="26"/>
  <c r="X351" i="26"/>
  <c r="D367" i="26"/>
  <c r="E378" i="26"/>
  <c r="I378" i="26"/>
  <c r="Q378" i="26"/>
  <c r="Y378" i="26"/>
  <c r="G440" i="26"/>
  <c r="O440" i="26"/>
  <c r="S440" i="26"/>
  <c r="W440" i="26"/>
  <c r="D482" i="26"/>
  <c r="H493" i="26"/>
  <c r="L493" i="26"/>
  <c r="P493" i="26"/>
  <c r="T493" i="26"/>
  <c r="X493" i="26"/>
  <c r="G255" i="26"/>
  <c r="G254" i="26" s="1"/>
  <c r="K255" i="26"/>
  <c r="O255" i="26"/>
  <c r="S255" i="26"/>
  <c r="AA255" i="26"/>
  <c r="F277" i="26"/>
  <c r="R277" i="26"/>
  <c r="V277" i="26"/>
  <c r="D288" i="26"/>
  <c r="I291" i="26"/>
  <c r="M291" i="26"/>
  <c r="Q291" i="26"/>
  <c r="Y291" i="26"/>
  <c r="H341" i="26"/>
  <c r="U341" i="26"/>
  <c r="E351" i="26"/>
  <c r="E350" i="26" s="1"/>
  <c r="M351" i="26"/>
  <c r="U351" i="26"/>
  <c r="U350" i="26" s="1"/>
  <c r="D352" i="26"/>
  <c r="J351" i="26"/>
  <c r="J350" i="26" s="1"/>
  <c r="N351" i="26"/>
  <c r="N350" i="26" s="1"/>
  <c r="Z351" i="26"/>
  <c r="Z350" i="26" s="1"/>
  <c r="H398" i="26"/>
  <c r="P398" i="26"/>
  <c r="T398" i="26"/>
  <c r="X398" i="26"/>
  <c r="J398" i="26"/>
  <c r="N398" i="26"/>
  <c r="Z398" i="26"/>
  <c r="D429" i="26"/>
  <c r="S428" i="26"/>
  <c r="F460" i="26"/>
  <c r="J460" i="26"/>
  <c r="N460" i="26"/>
  <c r="R460" i="26"/>
  <c r="V460" i="26"/>
  <c r="Z460" i="26"/>
  <c r="D461" i="26"/>
  <c r="E460" i="26"/>
  <c r="E459" i="26" s="1"/>
  <c r="I460" i="26"/>
  <c r="Q460" i="26"/>
  <c r="U460" i="26"/>
  <c r="U459" i="26" s="1"/>
  <c r="Y460" i="26"/>
  <c r="D470" i="26"/>
  <c r="E475" i="26"/>
  <c r="I475" i="26"/>
  <c r="M475" i="26"/>
  <c r="Q475" i="26"/>
  <c r="U475" i="26"/>
  <c r="Y475" i="26"/>
  <c r="H522" i="26"/>
  <c r="L522" i="26"/>
  <c r="P522" i="26"/>
  <c r="T522" i="26"/>
  <c r="X522" i="26"/>
  <c r="D567" i="26"/>
  <c r="G685" i="26"/>
  <c r="V685" i="26"/>
  <c r="D706" i="26"/>
  <c r="D584" i="26"/>
  <c r="E593" i="26"/>
  <c r="I593" i="26"/>
  <c r="M593" i="26"/>
  <c r="Q593" i="26"/>
  <c r="U593" i="26"/>
  <c r="Y593" i="26"/>
  <c r="Z698" i="26"/>
  <c r="G713" i="26"/>
  <c r="W713" i="26"/>
  <c r="D753" i="26"/>
  <c r="D752" i="26" s="1"/>
  <c r="G556" i="26"/>
  <c r="S556" i="26"/>
  <c r="W556" i="26"/>
  <c r="F581" i="26"/>
  <c r="N581" i="26"/>
  <c r="V581" i="26"/>
  <c r="F593" i="26"/>
  <c r="J593" i="26"/>
  <c r="N593" i="26"/>
  <c r="R593" i="26"/>
  <c r="L593" i="26"/>
  <c r="T593" i="26"/>
  <c r="X593" i="26"/>
  <c r="D651" i="26"/>
  <c r="D661" i="26"/>
  <c r="J644" i="26"/>
  <c r="D668" i="26"/>
  <c r="D695" i="26"/>
  <c r="V713" i="26"/>
  <c r="Y769" i="26"/>
  <c r="G769" i="26"/>
  <c r="K769" i="26"/>
  <c r="O769" i="26"/>
  <c r="S769" i="26"/>
  <c r="W769" i="26"/>
  <c r="AA769" i="26"/>
  <c r="H44" i="24"/>
  <c r="X44" i="24"/>
  <c r="D90" i="20"/>
  <c r="D93" i="20" s="1"/>
  <c r="C83" i="20"/>
  <c r="D30" i="20"/>
  <c r="D33" i="20" s="1"/>
  <c r="C23" i="20"/>
  <c r="C57" i="20"/>
  <c r="E90" i="20"/>
  <c r="E93" i="20" s="1"/>
  <c r="I90" i="20"/>
  <c r="I93" i="20" s="1"/>
  <c r="M64" i="24"/>
  <c r="Q64" i="24"/>
  <c r="Y64" i="24"/>
  <c r="J238" i="24"/>
  <c r="R238" i="24"/>
  <c r="R190" i="24" s="1"/>
  <c r="Z238" i="24"/>
  <c r="Y350" i="24"/>
  <c r="K397" i="24"/>
  <c r="W397" i="24"/>
  <c r="N599" i="24"/>
  <c r="C13" i="21"/>
  <c r="C24" i="21" s="1"/>
  <c r="F90" i="20"/>
  <c r="F93" i="20" s="1"/>
  <c r="J90" i="20"/>
  <c r="J93" i="20" s="1"/>
  <c r="C87" i="20"/>
  <c r="H7" i="24"/>
  <c r="L7" i="24"/>
  <c r="P7" i="24"/>
  <c r="X7" i="24"/>
  <c r="H33" i="24"/>
  <c r="L33" i="24"/>
  <c r="P33" i="24"/>
  <c r="T33" i="24"/>
  <c r="T6" i="24" s="1"/>
  <c r="X33" i="24"/>
  <c r="E44" i="24"/>
  <c r="R162" i="24"/>
  <c r="O162" i="24"/>
  <c r="W162" i="24"/>
  <c r="D205" i="24"/>
  <c r="Z350" i="24"/>
  <c r="D371" i="24"/>
  <c r="M350" i="24"/>
  <c r="Q459" i="24"/>
  <c r="D24" i="21"/>
  <c r="F30" i="20"/>
  <c r="F33" i="20" s="1"/>
  <c r="J30" i="20"/>
  <c r="J33" i="20" s="1"/>
  <c r="C27" i="20"/>
  <c r="D72" i="24"/>
  <c r="O204" i="24"/>
  <c r="L238" i="24"/>
  <c r="I291" i="24"/>
  <c r="Y291" i="24"/>
  <c r="E341" i="24"/>
  <c r="R644" i="24"/>
  <c r="E33" i="24"/>
  <c r="I33" i="24"/>
  <c r="I6" i="24" s="1"/>
  <c r="M33" i="24"/>
  <c r="Q33" i="24"/>
  <c r="Q6" i="24" s="1"/>
  <c r="Y33" i="24"/>
  <c r="Y6" i="24" s="1"/>
  <c r="D36" i="24"/>
  <c r="M44" i="24"/>
  <c r="U44" i="24"/>
  <c r="D45" i="24"/>
  <c r="F64" i="24"/>
  <c r="N64" i="24"/>
  <c r="D65" i="24"/>
  <c r="D64" i="24" s="1"/>
  <c r="H204" i="24"/>
  <c r="L204" i="24"/>
  <c r="P204" i="24"/>
  <c r="T204" i="24"/>
  <c r="X204" i="24"/>
  <c r="S276" i="24"/>
  <c r="D278" i="24"/>
  <c r="D300" i="24"/>
  <c r="AA276" i="24"/>
  <c r="G351" i="24"/>
  <c r="K351" i="24"/>
  <c r="O351" i="24"/>
  <c r="S351" i="24"/>
  <c r="W351" i="24"/>
  <c r="AA351" i="24"/>
  <c r="I378" i="24"/>
  <c r="I350" i="24" s="1"/>
  <c r="U378" i="24"/>
  <c r="M440" i="24"/>
  <c r="D446" i="24"/>
  <c r="H440" i="24"/>
  <c r="H397" i="24" s="1"/>
  <c r="L440" i="24"/>
  <c r="P440" i="24"/>
  <c r="P397" i="24" s="1"/>
  <c r="T440" i="24"/>
  <c r="X440" i="24"/>
  <c r="F475" i="24"/>
  <c r="F459" i="24" s="1"/>
  <c r="D482" i="24"/>
  <c r="H493" i="24"/>
  <c r="L493" i="24"/>
  <c r="P493" i="24"/>
  <c r="F522" i="24"/>
  <c r="J522" i="24"/>
  <c r="N522" i="24"/>
  <c r="R522" i="24"/>
  <c r="V522" i="24"/>
  <c r="Z522" i="24"/>
  <c r="D523" i="24"/>
  <c r="D532" i="24"/>
  <c r="E556" i="24"/>
  <c r="I556" i="24"/>
  <c r="Q556" i="24"/>
  <c r="Y556" i="24"/>
  <c r="D573" i="24"/>
  <c r="D581" i="24"/>
  <c r="F599" i="24"/>
  <c r="J599" i="24"/>
  <c r="V599" i="24"/>
  <c r="E629" i="24"/>
  <c r="AA629" i="24"/>
  <c r="E644" i="24"/>
  <c r="D650" i="24"/>
  <c r="G6" i="25"/>
  <c r="K6" i="25"/>
  <c r="O6" i="25"/>
  <c r="S6" i="25"/>
  <c r="W6" i="25"/>
  <c r="AA6" i="25"/>
  <c r="K64" i="25"/>
  <c r="J204" i="25"/>
  <c r="M238" i="25"/>
  <c r="N33" i="24"/>
  <c r="N6" i="24" s="1"/>
  <c r="V33" i="24"/>
  <c r="V6" i="24" s="1"/>
  <c r="AA98" i="24"/>
  <c r="F162" i="24"/>
  <c r="N162" i="24"/>
  <c r="V162" i="24"/>
  <c r="K162" i="24"/>
  <c r="S162" i="24"/>
  <c r="AA162" i="24"/>
  <c r="H191" i="24"/>
  <c r="P191" i="24"/>
  <c r="X191" i="24"/>
  <c r="K204" i="24"/>
  <c r="S204" i="24"/>
  <c r="AA204" i="24"/>
  <c r="D230" i="24"/>
  <c r="D238" i="24"/>
  <c r="H238" i="24"/>
  <c r="P238" i="24"/>
  <c r="T238" i="24"/>
  <c r="X238" i="24"/>
  <c r="F238" i="24"/>
  <c r="N238" i="24"/>
  <c r="M254" i="24"/>
  <c r="D262" i="24"/>
  <c r="J262" i="24"/>
  <c r="N262" i="24"/>
  <c r="N254" i="24" s="1"/>
  <c r="Z262" i="24"/>
  <c r="F277" i="24"/>
  <c r="J277" i="24"/>
  <c r="R277" i="24"/>
  <c r="V277" i="24"/>
  <c r="Z277" i="24"/>
  <c r="H277" i="24"/>
  <c r="L277" i="24"/>
  <c r="P277" i="24"/>
  <c r="T277" i="24"/>
  <c r="X277" i="24"/>
  <c r="E291" i="24"/>
  <c r="Q291" i="24"/>
  <c r="U291" i="24"/>
  <c r="O291" i="24"/>
  <c r="O276" i="24" s="1"/>
  <c r="R341" i="24"/>
  <c r="L350" i="24"/>
  <c r="P350" i="24"/>
  <c r="E428" i="24"/>
  <c r="I428" i="24"/>
  <c r="M428" i="24"/>
  <c r="Q428" i="24"/>
  <c r="U428" i="24"/>
  <c r="Y428" i="24"/>
  <c r="D428" i="24"/>
  <c r="G428" i="24"/>
  <c r="S428" i="24"/>
  <c r="S397" i="24" s="1"/>
  <c r="AA428" i="24"/>
  <c r="AA397" i="24" s="1"/>
  <c r="D441" i="24"/>
  <c r="E475" i="24"/>
  <c r="I475" i="24"/>
  <c r="M475" i="24"/>
  <c r="U475" i="24"/>
  <c r="U459" i="24" s="1"/>
  <c r="D475" i="24"/>
  <c r="S475" i="24"/>
  <c r="AA475" i="24"/>
  <c r="J644" i="24"/>
  <c r="Z644" i="24"/>
  <c r="F685" i="24"/>
  <c r="J44" i="25"/>
  <c r="V44" i="25"/>
  <c r="Z44" i="25"/>
  <c r="R162" i="25"/>
  <c r="Z162" i="25"/>
  <c r="R238" i="25"/>
  <c r="R190" i="25" s="1"/>
  <c r="F33" i="24"/>
  <c r="F6" i="24" s="1"/>
  <c r="R33" i="24"/>
  <c r="Z33" i="24"/>
  <c r="K98" i="24"/>
  <c r="S98" i="24"/>
  <c r="G30" i="20"/>
  <c r="G33" i="20" s="1"/>
  <c r="G60" i="20"/>
  <c r="G63" i="20" s="1"/>
  <c r="C59" i="20"/>
  <c r="G90" i="20"/>
  <c r="G93" i="20" s="1"/>
  <c r="M7" i="24"/>
  <c r="D40" i="24"/>
  <c r="J98" i="24"/>
  <c r="R98" i="24"/>
  <c r="D123" i="24"/>
  <c r="J162" i="24"/>
  <c r="Z162" i="24"/>
  <c r="D179" i="24"/>
  <c r="L162" i="24"/>
  <c r="F204" i="24"/>
  <c r="N204" i="24"/>
  <c r="N190" i="24" s="1"/>
  <c r="V204" i="24"/>
  <c r="D225" i="24"/>
  <c r="E238" i="24"/>
  <c r="U238" i="24"/>
  <c r="G238" i="24"/>
  <c r="G190" i="24" s="1"/>
  <c r="K238" i="24"/>
  <c r="O238" i="24"/>
  <c r="O190" i="24" s="1"/>
  <c r="S238" i="24"/>
  <c r="W238" i="24"/>
  <c r="W190" i="24" s="1"/>
  <c r="AA238" i="24"/>
  <c r="F255" i="24"/>
  <c r="J255" i="24"/>
  <c r="J254" i="24" s="1"/>
  <c r="R255" i="24"/>
  <c r="V255" i="24"/>
  <c r="Z255" i="24"/>
  <c r="Z254" i="24" s="1"/>
  <c r="K255" i="24"/>
  <c r="K254" i="24" s="1"/>
  <c r="O255" i="24"/>
  <c r="O254" i="24" s="1"/>
  <c r="AA255" i="24"/>
  <c r="AA254" i="24" s="1"/>
  <c r="G277" i="24"/>
  <c r="G276" i="24" s="1"/>
  <c r="W277" i="24"/>
  <c r="W276" i="24" s="1"/>
  <c r="M277" i="24"/>
  <c r="F284" i="24"/>
  <c r="R284" i="24"/>
  <c r="V284" i="24"/>
  <c r="Z284" i="24"/>
  <c r="M284" i="24"/>
  <c r="Q284" i="24"/>
  <c r="Q276" i="24" s="1"/>
  <c r="U284" i="24"/>
  <c r="D288" i="24"/>
  <c r="F291" i="24"/>
  <c r="J291" i="24"/>
  <c r="N291" i="24"/>
  <c r="R291" i="24"/>
  <c r="V291" i="24"/>
  <c r="Z291" i="24"/>
  <c r="H291" i="24"/>
  <c r="L291" i="24"/>
  <c r="P291" i="24"/>
  <c r="T291" i="24"/>
  <c r="X291" i="24"/>
  <c r="E320" i="24"/>
  <c r="I320" i="24"/>
  <c r="M320" i="24"/>
  <c r="Q320" i="24"/>
  <c r="U320" i="24"/>
  <c r="Y320" i="24"/>
  <c r="D367" i="24"/>
  <c r="G378" i="24"/>
  <c r="K378" i="24"/>
  <c r="O378" i="24"/>
  <c r="S378" i="24"/>
  <c r="W378" i="24"/>
  <c r="AA378" i="24"/>
  <c r="O440" i="24"/>
  <c r="E460" i="24"/>
  <c r="E459" i="24" s="1"/>
  <c r="I460" i="24"/>
  <c r="M460" i="24"/>
  <c r="M459" i="24" s="1"/>
  <c r="Y460" i="24"/>
  <c r="D542" i="24"/>
  <c r="D550" i="24"/>
  <c r="P593" i="24"/>
  <c r="G629" i="24"/>
  <c r="D661" i="24"/>
  <c r="G685" i="24"/>
  <c r="D710" i="24"/>
  <c r="D709" i="24" s="1"/>
  <c r="AA64" i="25"/>
  <c r="E98" i="25"/>
  <c r="I98" i="25"/>
  <c r="M98" i="25"/>
  <c r="Q98" i="25"/>
  <c r="U98" i="25"/>
  <c r="Y98" i="25"/>
  <c r="D149" i="25"/>
  <c r="E204" i="25"/>
  <c r="E190" i="25" s="1"/>
  <c r="M204" i="25"/>
  <c r="M190" i="25" s="1"/>
  <c r="Q204" i="25"/>
  <c r="S254" i="25"/>
  <c r="H254" i="25"/>
  <c r="L254" i="25"/>
  <c r="P254" i="25"/>
  <c r="T254" i="25"/>
  <c r="X254" i="25"/>
  <c r="D498" i="24"/>
  <c r="J493" i="24"/>
  <c r="R493" i="24"/>
  <c r="D513" i="24"/>
  <c r="W522" i="24"/>
  <c r="E522" i="24"/>
  <c r="I522" i="24"/>
  <c r="M522" i="24"/>
  <c r="Q522" i="24"/>
  <c r="U522" i="24"/>
  <c r="Y522" i="24"/>
  <c r="D527" i="24"/>
  <c r="D539" i="24"/>
  <c r="F556" i="24"/>
  <c r="N556" i="24"/>
  <c r="R556" i="24"/>
  <c r="V556" i="24"/>
  <c r="Z556" i="24"/>
  <c r="E581" i="24"/>
  <c r="I581" i="24"/>
  <c r="M581" i="24"/>
  <c r="Q581" i="24"/>
  <c r="U581" i="24"/>
  <c r="Y581" i="24"/>
  <c r="H581" i="24"/>
  <c r="L581" i="24"/>
  <c r="P581" i="24"/>
  <c r="T581" i="24"/>
  <c r="X581" i="24"/>
  <c r="J581" i="24"/>
  <c r="N581" i="24"/>
  <c r="R581" i="24"/>
  <c r="Z581" i="24"/>
  <c r="Z593" i="24"/>
  <c r="K629" i="24"/>
  <c r="O629" i="24"/>
  <c r="S629" i="24"/>
  <c r="W629" i="24"/>
  <c r="F629" i="24"/>
  <c r="V629" i="24"/>
  <c r="Z629" i="24"/>
  <c r="S644" i="24"/>
  <c r="H644" i="24"/>
  <c r="L644" i="24"/>
  <c r="P644" i="24"/>
  <c r="T644" i="24"/>
  <c r="X644" i="24"/>
  <c r="U644" i="24"/>
  <c r="Y644" i="24"/>
  <c r="E737" i="24"/>
  <c r="I737" i="24"/>
  <c r="M737" i="24"/>
  <c r="Q737" i="24"/>
  <c r="U737" i="24"/>
  <c r="Y737" i="24"/>
  <c r="H7" i="25"/>
  <c r="H6" i="25" s="1"/>
  <c r="L7" i="25"/>
  <c r="P7" i="25"/>
  <c r="P6" i="25" s="1"/>
  <c r="T7" i="25"/>
  <c r="X7" i="25"/>
  <c r="X6" i="25" s="1"/>
  <c r="E7" i="25"/>
  <c r="I7" i="25"/>
  <c r="M7" i="25"/>
  <c r="M6" i="25" s="1"/>
  <c r="Q7" i="25"/>
  <c r="U7" i="25"/>
  <c r="Y7" i="25"/>
  <c r="Y6" i="25" s="1"/>
  <c r="D25" i="25"/>
  <c r="D24" i="25" s="1"/>
  <c r="E33" i="25"/>
  <c r="I33" i="25"/>
  <c r="Q33" i="25"/>
  <c r="U33" i="25"/>
  <c r="Y33" i="25"/>
  <c r="D33" i="25"/>
  <c r="L33" i="25"/>
  <c r="T33" i="25"/>
  <c r="M64" i="25"/>
  <c r="D80" i="25"/>
  <c r="J98" i="25"/>
  <c r="R98" i="25"/>
  <c r="Z98" i="25"/>
  <c r="D145" i="25"/>
  <c r="I238" i="25"/>
  <c r="I190" i="25" s="1"/>
  <c r="Q238" i="25"/>
  <c r="Y238" i="25"/>
  <c r="D239" i="25"/>
  <c r="F238" i="25"/>
  <c r="F190" i="25" s="1"/>
  <c r="J238" i="25"/>
  <c r="N238" i="25"/>
  <c r="N190" i="25" s="1"/>
  <c r="V238" i="25"/>
  <c r="Z238" i="25"/>
  <c r="D440" i="25"/>
  <c r="D460" i="25"/>
  <c r="T493" i="24"/>
  <c r="X493" i="24"/>
  <c r="G493" i="24"/>
  <c r="O493" i="24"/>
  <c r="S493" i="24"/>
  <c r="W493" i="24"/>
  <c r="H522" i="24"/>
  <c r="L522" i="24"/>
  <c r="P522" i="24"/>
  <c r="T522" i="24"/>
  <c r="X522" i="24"/>
  <c r="G556" i="24"/>
  <c r="O556" i="24"/>
  <c r="W556" i="24"/>
  <c r="D577" i="24"/>
  <c r="D594" i="24"/>
  <c r="D593" i="24" s="1"/>
  <c r="R599" i="24"/>
  <c r="Z599" i="24"/>
  <c r="E599" i="24"/>
  <c r="I599" i="24"/>
  <c r="M599" i="24"/>
  <c r="Q599" i="24"/>
  <c r="L685" i="24"/>
  <c r="T685" i="24"/>
  <c r="X685" i="24"/>
  <c r="F698" i="24"/>
  <c r="N698" i="24"/>
  <c r="R698" i="24"/>
  <c r="V698" i="24"/>
  <c r="Z698" i="24"/>
  <c r="D699" i="24"/>
  <c r="T698" i="24"/>
  <c r="K698" i="24"/>
  <c r="O698" i="24"/>
  <c r="S698" i="24"/>
  <c r="H698" i="24"/>
  <c r="P698" i="24"/>
  <c r="X698" i="24"/>
  <c r="S713" i="24"/>
  <c r="F713" i="24"/>
  <c r="J713" i="24"/>
  <c r="R713" i="24"/>
  <c r="Z713" i="24"/>
  <c r="D761" i="24"/>
  <c r="F33" i="25"/>
  <c r="F6" i="25" s="1"/>
  <c r="J33" i="25"/>
  <c r="J6" i="25" s="1"/>
  <c r="V33" i="25"/>
  <c r="V6" i="25" s="1"/>
  <c r="Z33" i="25"/>
  <c r="Z6" i="25" s="1"/>
  <c r="N44" i="25"/>
  <c r="D54" i="25"/>
  <c r="L44" i="25"/>
  <c r="G64" i="25"/>
  <c r="O64" i="25"/>
  <c r="S64" i="25"/>
  <c r="W64" i="25"/>
  <c r="D65" i="25"/>
  <c r="F64" i="25"/>
  <c r="J64" i="25"/>
  <c r="N64" i="25"/>
  <c r="R64" i="25"/>
  <c r="R43" i="25" s="1"/>
  <c r="V64" i="25"/>
  <c r="Z64" i="25"/>
  <c r="I64" i="25"/>
  <c r="Y64" i="25"/>
  <c r="D91" i="25"/>
  <c r="E162" i="25"/>
  <c r="M162" i="25"/>
  <c r="U162" i="25"/>
  <c r="D179" i="25"/>
  <c r="G162" i="25"/>
  <c r="K162" i="25"/>
  <c r="O162" i="25"/>
  <c r="S162" i="25"/>
  <c r="W162" i="25"/>
  <c r="AA162" i="25"/>
  <c r="D198" i="25"/>
  <c r="D205" i="25"/>
  <c r="D204" i="25" s="1"/>
  <c r="H204" i="25"/>
  <c r="H190" i="25" s="1"/>
  <c r="L204" i="25"/>
  <c r="L190" i="25" s="1"/>
  <c r="P204" i="25"/>
  <c r="T204" i="25"/>
  <c r="V204" i="25"/>
  <c r="V190" i="25" s="1"/>
  <c r="Z204" i="25"/>
  <c r="H238" i="25"/>
  <c r="L238" i="25"/>
  <c r="P238" i="25"/>
  <c r="T238" i="25"/>
  <c r="X238" i="25"/>
  <c r="X190" i="25" s="1"/>
  <c r="E262" i="25"/>
  <c r="E254" i="25" s="1"/>
  <c r="I262" i="25"/>
  <c r="I254" i="25" s="1"/>
  <c r="M262" i="25"/>
  <c r="M254" i="25" s="1"/>
  <c r="Q262" i="25"/>
  <c r="Q254" i="25" s="1"/>
  <c r="U262" i="25"/>
  <c r="U254" i="25" s="1"/>
  <c r="Y262" i="25"/>
  <c r="Y254" i="25" s="1"/>
  <c r="D270" i="25"/>
  <c r="G291" i="25"/>
  <c r="K291" i="25"/>
  <c r="O291" i="25"/>
  <c r="S291" i="25"/>
  <c r="W291" i="25"/>
  <c r="AA291" i="25"/>
  <c r="D673" i="24"/>
  <c r="H713" i="24"/>
  <c r="L713" i="24"/>
  <c r="P713" i="24"/>
  <c r="T713" i="24"/>
  <c r="X713" i="24"/>
  <c r="K713" i="24"/>
  <c r="W713" i="24"/>
  <c r="AA713" i="24"/>
  <c r="G769" i="24"/>
  <c r="K769" i="24"/>
  <c r="O769" i="24"/>
  <c r="S769" i="24"/>
  <c r="W769" i="24"/>
  <c r="AA769" i="24"/>
  <c r="G44" i="25"/>
  <c r="O44" i="25"/>
  <c r="S44" i="25"/>
  <c r="W44" i="25"/>
  <c r="D45" i="25"/>
  <c r="E44" i="25"/>
  <c r="I44" i="25"/>
  <c r="M44" i="25"/>
  <c r="Q44" i="25"/>
  <c r="U44" i="25"/>
  <c r="Y44" i="25"/>
  <c r="H64" i="25"/>
  <c r="T64" i="25"/>
  <c r="X64" i="25"/>
  <c r="G98" i="25"/>
  <c r="K98" i="25"/>
  <c r="K43" i="25" s="1"/>
  <c r="O98" i="25"/>
  <c r="S98" i="25"/>
  <c r="W98" i="25"/>
  <c r="AA98" i="25"/>
  <c r="D116" i="25"/>
  <c r="F98" i="25"/>
  <c r="N98" i="25"/>
  <c r="V98" i="25"/>
  <c r="I162" i="25"/>
  <c r="Q162" i="25"/>
  <c r="Y162" i="25"/>
  <c r="D163" i="25"/>
  <c r="F162" i="25"/>
  <c r="N162" i="25"/>
  <c r="V162" i="25"/>
  <c r="D192" i="25"/>
  <c r="G191" i="25"/>
  <c r="G190" i="25" s="1"/>
  <c r="K191" i="25"/>
  <c r="K190" i="25" s="1"/>
  <c r="O191" i="25"/>
  <c r="O190" i="25" s="1"/>
  <c r="S191" i="25"/>
  <c r="S190" i="25" s="1"/>
  <c r="W191" i="25"/>
  <c r="AA191" i="25"/>
  <c r="AA190" i="25" s="1"/>
  <c r="F254" i="25"/>
  <c r="J254" i="25"/>
  <c r="R254" i="25"/>
  <c r="V254" i="25"/>
  <c r="Z254" i="25"/>
  <c r="D256" i="25"/>
  <c r="D255" i="25" s="1"/>
  <c r="O255" i="25"/>
  <c r="O254" i="25" s="1"/>
  <c r="D263" i="25"/>
  <c r="H277" i="25"/>
  <c r="L277" i="25"/>
  <c r="P277" i="25"/>
  <c r="T277" i="25"/>
  <c r="X277" i="25"/>
  <c r="F459" i="25"/>
  <c r="J459" i="25"/>
  <c r="N459" i="25"/>
  <c r="R459" i="25"/>
  <c r="V475" i="25"/>
  <c r="V459" i="25" s="1"/>
  <c r="Z475" i="25"/>
  <c r="Z459" i="25" s="1"/>
  <c r="E475" i="25"/>
  <c r="M475" i="25"/>
  <c r="Q475" i="25"/>
  <c r="U475" i="25"/>
  <c r="D482" i="25"/>
  <c r="F556" i="25"/>
  <c r="J556" i="25"/>
  <c r="N556" i="25"/>
  <c r="R556" i="25"/>
  <c r="V556" i="25"/>
  <c r="Z556" i="25"/>
  <c r="W698" i="25"/>
  <c r="F320" i="25"/>
  <c r="F276" i="25" s="1"/>
  <c r="J320" i="25"/>
  <c r="N320" i="25"/>
  <c r="N276" i="25" s="1"/>
  <c r="R320" i="25"/>
  <c r="R276" i="25" s="1"/>
  <c r="V320" i="25"/>
  <c r="V276" i="25" s="1"/>
  <c r="Z320" i="25"/>
  <c r="D331" i="25"/>
  <c r="D320" i="25" s="1"/>
  <c r="D424" i="25"/>
  <c r="D475" i="25"/>
  <c r="G475" i="25"/>
  <c r="K475" i="25"/>
  <c r="O475" i="25"/>
  <c r="O459" i="25" s="1"/>
  <c r="S475" i="25"/>
  <c r="W475" i="25"/>
  <c r="AA475" i="25"/>
  <c r="R493" i="25"/>
  <c r="V493" i="25"/>
  <c r="Z493" i="25"/>
  <c r="Q522" i="25"/>
  <c r="D532" i="25"/>
  <c r="G522" i="25"/>
  <c r="K522" i="25"/>
  <c r="O522" i="25"/>
  <c r="S522" i="25"/>
  <c r="W522" i="25"/>
  <c r="AA522" i="25"/>
  <c r="E599" i="25"/>
  <c r="I599" i="25"/>
  <c r="M599" i="25"/>
  <c r="Q599" i="25"/>
  <c r="D599" i="25"/>
  <c r="G308" i="25"/>
  <c r="K308" i="25"/>
  <c r="O308" i="25"/>
  <c r="S308" i="25"/>
  <c r="W308" i="25"/>
  <c r="AA308" i="25"/>
  <c r="D341" i="25"/>
  <c r="H341" i="25"/>
  <c r="L341" i="25"/>
  <c r="P341" i="25"/>
  <c r="T341" i="25"/>
  <c r="X341" i="25"/>
  <c r="G341" i="25"/>
  <c r="K341" i="25"/>
  <c r="O341" i="25"/>
  <c r="S341" i="25"/>
  <c r="W341" i="25"/>
  <c r="AA341" i="25"/>
  <c r="I351" i="25"/>
  <c r="I350" i="25" s="1"/>
  <c r="Q351" i="25"/>
  <c r="Y351" i="25"/>
  <c r="Y350" i="25" s="1"/>
  <c r="D371" i="25"/>
  <c r="H398" i="25"/>
  <c r="L398" i="25"/>
  <c r="P398" i="25"/>
  <c r="T398" i="25"/>
  <c r="X398" i="25"/>
  <c r="D415" i="25"/>
  <c r="K428" i="25"/>
  <c r="S428" i="25"/>
  <c r="AA428" i="25"/>
  <c r="E428" i="25"/>
  <c r="I428" i="25"/>
  <c r="M428" i="25"/>
  <c r="Q428" i="25"/>
  <c r="U428" i="25"/>
  <c r="Y428" i="25"/>
  <c r="R428" i="25"/>
  <c r="F440" i="25"/>
  <c r="J440" i="25"/>
  <c r="N440" i="25"/>
  <c r="R440" i="25"/>
  <c r="V440" i="25"/>
  <c r="Z440" i="25"/>
  <c r="D455" i="25"/>
  <c r="G460" i="25"/>
  <c r="S460" i="25"/>
  <c r="W460" i="25"/>
  <c r="L460" i="25"/>
  <c r="L459" i="25" s="1"/>
  <c r="P460" i="25"/>
  <c r="P459" i="25" s="1"/>
  <c r="D527" i="25"/>
  <c r="L522" i="25"/>
  <c r="P522" i="25"/>
  <c r="T522" i="25"/>
  <c r="D577" i="25"/>
  <c r="H581" i="25"/>
  <c r="L581" i="25"/>
  <c r="P581" i="25"/>
  <c r="T581" i="25"/>
  <c r="X581" i="25"/>
  <c r="M351" i="25"/>
  <c r="M350" i="25" s="1"/>
  <c r="D361" i="25"/>
  <c r="H351" i="25"/>
  <c r="L351" i="25"/>
  <c r="P351" i="25"/>
  <c r="T351" i="25"/>
  <c r="X351" i="25"/>
  <c r="G378" i="25"/>
  <c r="G350" i="25" s="1"/>
  <c r="K378" i="25"/>
  <c r="K350" i="25" s="1"/>
  <c r="O378" i="25"/>
  <c r="O350" i="25" s="1"/>
  <c r="S378" i="25"/>
  <c r="S350" i="25" s="1"/>
  <c r="W378" i="25"/>
  <c r="W350" i="25" s="1"/>
  <c r="AA378" i="25"/>
  <c r="AA350" i="25" s="1"/>
  <c r="F378" i="25"/>
  <c r="J378" i="25"/>
  <c r="J350" i="25" s="1"/>
  <c r="N378" i="25"/>
  <c r="N350" i="25" s="1"/>
  <c r="R378" i="25"/>
  <c r="R350" i="25" s="1"/>
  <c r="V378" i="25"/>
  <c r="Z378" i="25"/>
  <c r="Z350" i="25" s="1"/>
  <c r="M398" i="25"/>
  <c r="G398" i="25"/>
  <c r="K398" i="25"/>
  <c r="O398" i="25"/>
  <c r="S398" i="25"/>
  <c r="W398" i="25"/>
  <c r="AA398" i="25"/>
  <c r="G440" i="25"/>
  <c r="K440" i="25"/>
  <c r="O440" i="25"/>
  <c r="S440" i="25"/>
  <c r="W440" i="25"/>
  <c r="AA440" i="25"/>
  <c r="E460" i="25"/>
  <c r="I460" i="25"/>
  <c r="M460" i="25"/>
  <c r="Q460" i="25"/>
  <c r="U460" i="25"/>
  <c r="Y460" i="25"/>
  <c r="D513" i="25"/>
  <c r="E556" i="25"/>
  <c r="I556" i="25"/>
  <c r="M556" i="25"/>
  <c r="Q556" i="25"/>
  <c r="U556" i="25"/>
  <c r="Y556" i="25"/>
  <c r="G556" i="25"/>
  <c r="K556" i="25"/>
  <c r="O556" i="25"/>
  <c r="S556" i="25"/>
  <c r="AA556" i="25"/>
  <c r="I593" i="25"/>
  <c r="Q593" i="25"/>
  <c r="Y593" i="25"/>
  <c r="G593" i="25"/>
  <c r="K593" i="25"/>
  <c r="O593" i="25"/>
  <c r="S593" i="25"/>
  <c r="W593" i="25"/>
  <c r="AA593" i="25"/>
  <c r="Y6" i="26"/>
  <c r="U599" i="25"/>
  <c r="Y599" i="25"/>
  <c r="H599" i="25"/>
  <c r="H492" i="25" s="1"/>
  <c r="H458" i="25" s="1"/>
  <c r="L599" i="25"/>
  <c r="P599" i="25"/>
  <c r="T599" i="25"/>
  <c r="X599" i="25"/>
  <c r="E719" i="25"/>
  <c r="I719" i="25"/>
  <c r="M719" i="25"/>
  <c r="M713" i="25" s="1"/>
  <c r="Q719" i="25"/>
  <c r="U719" i="25"/>
  <c r="Y719" i="25"/>
  <c r="D726" i="25"/>
  <c r="L713" i="25"/>
  <c r="G737" i="25"/>
  <c r="G713" i="25" s="1"/>
  <c r="K737" i="25"/>
  <c r="K713" i="25" s="1"/>
  <c r="O737" i="25"/>
  <c r="O713" i="25" s="1"/>
  <c r="S737" i="25"/>
  <c r="S713" i="25" s="1"/>
  <c r="W737" i="25"/>
  <c r="W713" i="25" s="1"/>
  <c r="AA737" i="25"/>
  <c r="AA713" i="25" s="1"/>
  <c r="D744" i="25"/>
  <c r="H713" i="25"/>
  <c r="X713" i="25"/>
  <c r="F713" i="25"/>
  <c r="J713" i="25"/>
  <c r="N713" i="25"/>
  <c r="R713" i="25"/>
  <c r="V713" i="25"/>
  <c r="Z713" i="25"/>
  <c r="H769" i="25"/>
  <c r="L769" i="25"/>
  <c r="P769" i="25"/>
  <c r="T769" i="25"/>
  <c r="X769" i="25"/>
  <c r="E7" i="26"/>
  <c r="E6" i="26" s="1"/>
  <c r="M7" i="26"/>
  <c r="M6" i="26" s="1"/>
  <c r="U7" i="26"/>
  <c r="U6" i="26" s="1"/>
  <c r="D12" i="26"/>
  <c r="N7" i="26"/>
  <c r="N6" i="26" s="1"/>
  <c r="Z7" i="26"/>
  <c r="J33" i="26"/>
  <c r="V33" i="26"/>
  <c r="Z33" i="26"/>
  <c r="D36" i="26"/>
  <c r="H98" i="26"/>
  <c r="P98" i="26"/>
  <c r="T98" i="26"/>
  <c r="X98" i="26"/>
  <c r="F98" i="26"/>
  <c r="N98" i="26"/>
  <c r="V98" i="26"/>
  <c r="V190" i="26"/>
  <c r="D210" i="26"/>
  <c r="S204" i="26"/>
  <c r="J629" i="25"/>
  <c r="N629" i="25"/>
  <c r="R629" i="25"/>
  <c r="V629" i="25"/>
  <c r="Z629" i="25"/>
  <c r="E629" i="25"/>
  <c r="I629" i="25"/>
  <c r="M629" i="25"/>
  <c r="Q629" i="25"/>
  <c r="U629" i="25"/>
  <c r="Y629" i="25"/>
  <c r="D629" i="25"/>
  <c r="L629" i="25"/>
  <c r="T629" i="25"/>
  <c r="D714" i="25"/>
  <c r="D720" i="25"/>
  <c r="F769" i="25"/>
  <c r="N769" i="25"/>
  <c r="V769" i="25"/>
  <c r="E769" i="25"/>
  <c r="I769" i="25"/>
  <c r="M769" i="25"/>
  <c r="Q769" i="25"/>
  <c r="U769" i="25"/>
  <c r="Y769" i="25"/>
  <c r="D773" i="25"/>
  <c r="D769" i="25" s="1"/>
  <c r="G33" i="26"/>
  <c r="K33" i="26"/>
  <c r="O33" i="26"/>
  <c r="S33" i="26"/>
  <c r="W33" i="26"/>
  <c r="D40" i="26"/>
  <c r="J254" i="26"/>
  <c r="R254" i="26"/>
  <c r="Z254" i="26"/>
  <c r="P593" i="25"/>
  <c r="T593" i="25"/>
  <c r="X593" i="25"/>
  <c r="X492" i="25" s="1"/>
  <c r="X458" i="25" s="1"/>
  <c r="F685" i="25"/>
  <c r="J685" i="25"/>
  <c r="N685" i="25"/>
  <c r="R685" i="25"/>
  <c r="V685" i="25"/>
  <c r="Z685" i="25"/>
  <c r="M685" i="25"/>
  <c r="L698" i="25"/>
  <c r="P698" i="25"/>
  <c r="T698" i="25"/>
  <c r="D732" i="25"/>
  <c r="D731" i="25" s="1"/>
  <c r="G769" i="25"/>
  <c r="O769" i="25"/>
  <c r="W769" i="25"/>
  <c r="I7" i="26"/>
  <c r="I6" i="26" s="1"/>
  <c r="D8" i="26"/>
  <c r="D7" i="26" s="1"/>
  <c r="G7" i="26"/>
  <c r="K7" i="26"/>
  <c r="O7" i="26"/>
  <c r="S7" i="26"/>
  <c r="W7" i="26"/>
  <c r="AA7" i="26"/>
  <c r="L7" i="26"/>
  <c r="P7" i="26"/>
  <c r="X7" i="26"/>
  <c r="H33" i="26"/>
  <c r="H6" i="26" s="1"/>
  <c r="L33" i="26"/>
  <c r="P33" i="26"/>
  <c r="T33" i="26"/>
  <c r="X33" i="26"/>
  <c r="E64" i="26"/>
  <c r="I64" i="26"/>
  <c r="Q64" i="26"/>
  <c r="U64" i="26"/>
  <c r="Y64" i="26"/>
  <c r="D145" i="26"/>
  <c r="H191" i="26"/>
  <c r="H190" i="26" s="1"/>
  <c r="P191" i="26"/>
  <c r="P190" i="26" s="1"/>
  <c r="X191" i="26"/>
  <c r="X190" i="26" s="1"/>
  <c r="F204" i="26"/>
  <c r="F190" i="26" s="1"/>
  <c r="N204" i="26"/>
  <c r="N190" i="26" s="1"/>
  <c r="D225" i="26"/>
  <c r="E320" i="26"/>
  <c r="I320" i="26"/>
  <c r="M320" i="26"/>
  <c r="Q320" i="26"/>
  <c r="U320" i="26"/>
  <c r="Y320" i="26"/>
  <c r="R341" i="26"/>
  <c r="D617" i="25"/>
  <c r="D645" i="25"/>
  <c r="L644" i="25"/>
  <c r="T644" i="25"/>
  <c r="D686" i="25"/>
  <c r="D699" i="25"/>
  <c r="P713" i="25"/>
  <c r="U276" i="26"/>
  <c r="E398" i="26"/>
  <c r="I398" i="26"/>
  <c r="M398" i="26"/>
  <c r="R64" i="26"/>
  <c r="Z64" i="26"/>
  <c r="D86" i="26"/>
  <c r="J98" i="26"/>
  <c r="R98" i="26"/>
  <c r="Z98" i="26"/>
  <c r="D149" i="26"/>
  <c r="D159" i="26"/>
  <c r="D158" i="26" s="1"/>
  <c r="D169" i="26"/>
  <c r="V162" i="26"/>
  <c r="L191" i="26"/>
  <c r="D201" i="26"/>
  <c r="D191" i="26" s="1"/>
  <c r="G204" i="26"/>
  <c r="O204" i="26"/>
  <c r="W204" i="26"/>
  <c r="D205" i="26"/>
  <c r="D204" i="26" s="1"/>
  <c r="L204" i="26"/>
  <c r="J204" i="26"/>
  <c r="J190" i="26" s="1"/>
  <c r="R204" i="26"/>
  <c r="Z204" i="26"/>
  <c r="Z190" i="26" s="1"/>
  <c r="M238" i="26"/>
  <c r="D239" i="26"/>
  <c r="G238" i="26"/>
  <c r="K238" i="26"/>
  <c r="O238" i="26"/>
  <c r="S238" i="26"/>
  <c r="S190" i="26" s="1"/>
  <c r="W238" i="26"/>
  <c r="AA238" i="26"/>
  <c r="D281" i="26"/>
  <c r="D277" i="26" s="1"/>
  <c r="F284" i="26"/>
  <c r="J284" i="26"/>
  <c r="J276" i="26" s="1"/>
  <c r="R284" i="26"/>
  <c r="R276" i="26" s="1"/>
  <c r="V284" i="26"/>
  <c r="Z284" i="26"/>
  <c r="H284" i="26"/>
  <c r="L284" i="26"/>
  <c r="P284" i="26"/>
  <c r="T284" i="26"/>
  <c r="X284" i="26"/>
  <c r="I308" i="26"/>
  <c r="M308" i="26"/>
  <c r="Q308" i="26"/>
  <c r="Y308" i="26"/>
  <c r="L308" i="26"/>
  <c r="X308" i="26"/>
  <c r="D321" i="26"/>
  <c r="E341" i="26"/>
  <c r="I341" i="26"/>
  <c r="M341" i="26"/>
  <c r="Q341" i="26"/>
  <c r="Y341" i="26"/>
  <c r="D341" i="26"/>
  <c r="L341" i="26"/>
  <c r="P341" i="26"/>
  <c r="T341" i="26"/>
  <c r="X341" i="26"/>
  <c r="N341" i="26"/>
  <c r="Z341" i="26"/>
  <c r="F351" i="26"/>
  <c r="F350" i="26" s="1"/>
  <c r="V351" i="26"/>
  <c r="V350" i="26" s="1"/>
  <c r="W378" i="26"/>
  <c r="U644" i="26"/>
  <c r="K713" i="26"/>
  <c r="S713" i="26"/>
  <c r="D135" i="26"/>
  <c r="R191" i="26"/>
  <c r="R190" i="26" s="1"/>
  <c r="E191" i="26"/>
  <c r="I191" i="26"/>
  <c r="M191" i="26"/>
  <c r="Q191" i="26"/>
  <c r="U191" i="26"/>
  <c r="Y191" i="26"/>
  <c r="K191" i="26"/>
  <c r="AA191" i="26"/>
  <c r="T204" i="26"/>
  <c r="O254" i="26"/>
  <c r="H255" i="26"/>
  <c r="L255" i="26"/>
  <c r="P255" i="26"/>
  <c r="T255" i="26"/>
  <c r="X255" i="26"/>
  <c r="F291" i="26"/>
  <c r="N291" i="26"/>
  <c r="V291" i="26"/>
  <c r="G351" i="26"/>
  <c r="K351" i="26"/>
  <c r="O351" i="26"/>
  <c r="S351" i="26"/>
  <c r="S350" i="26" s="1"/>
  <c r="W351" i="26"/>
  <c r="W350" i="26" s="1"/>
  <c r="AA351" i="26"/>
  <c r="D371" i="26"/>
  <c r="D399" i="26"/>
  <c r="F475" i="26"/>
  <c r="V475" i="26"/>
  <c r="V459" i="26" s="1"/>
  <c r="N713" i="26"/>
  <c r="L769" i="26"/>
  <c r="M44" i="26"/>
  <c r="G44" i="26"/>
  <c r="K44" i="26"/>
  <c r="O44" i="26"/>
  <c r="W44" i="26"/>
  <c r="AA44" i="26"/>
  <c r="H64" i="26"/>
  <c r="L64" i="26"/>
  <c r="P64" i="26"/>
  <c r="T64" i="26"/>
  <c r="X64" i="26"/>
  <c r="G64" i="26"/>
  <c r="K64" i="26"/>
  <c r="O64" i="26"/>
  <c r="S64" i="26"/>
  <c r="W64" i="26"/>
  <c r="AA64" i="26"/>
  <c r="G98" i="26"/>
  <c r="K98" i="26"/>
  <c r="O98" i="26"/>
  <c r="W98" i="26"/>
  <c r="D99" i="26"/>
  <c r="D123" i="26"/>
  <c r="D130" i="26"/>
  <c r="G162" i="26"/>
  <c r="K162" i="26"/>
  <c r="O162" i="26"/>
  <c r="S162" i="26"/>
  <c r="W162" i="26"/>
  <c r="AA162" i="26"/>
  <c r="D163" i="26"/>
  <c r="H162" i="26"/>
  <c r="L162" i="26"/>
  <c r="P162" i="26"/>
  <c r="D179" i="26"/>
  <c r="D250" i="26"/>
  <c r="M262" i="26"/>
  <c r="M254" i="26" s="1"/>
  <c r="Q262" i="26"/>
  <c r="Y262" i="26"/>
  <c r="W254" i="26"/>
  <c r="G308" i="26"/>
  <c r="K308" i="26"/>
  <c r="O308" i="26"/>
  <c r="S308" i="26"/>
  <c r="W308" i="26"/>
  <c r="D361" i="26"/>
  <c r="L351" i="26"/>
  <c r="T351" i="26"/>
  <c r="M378" i="26"/>
  <c r="M350" i="26" s="1"/>
  <c r="F459" i="26"/>
  <c r="N459" i="26"/>
  <c r="G644" i="26"/>
  <c r="G643" i="26" s="1"/>
  <c r="G698" i="26"/>
  <c r="K698" i="26"/>
  <c r="O698" i="26"/>
  <c r="S698" i="26"/>
  <c r="W698" i="26"/>
  <c r="AA698" i="26"/>
  <c r="Q398" i="26"/>
  <c r="U398" i="26"/>
  <c r="Y398" i="26"/>
  <c r="D409" i="26"/>
  <c r="H440" i="26"/>
  <c r="L440" i="26"/>
  <c r="P440" i="26"/>
  <c r="T440" i="26"/>
  <c r="X440" i="26"/>
  <c r="D475" i="26"/>
  <c r="H475" i="26"/>
  <c r="L475" i="26"/>
  <c r="P475" i="26"/>
  <c r="T475" i="26"/>
  <c r="X475" i="26"/>
  <c r="K475" i="26"/>
  <c r="S475" i="26"/>
  <c r="AA475" i="26"/>
  <c r="G522" i="26"/>
  <c r="K522" i="26"/>
  <c r="O522" i="26"/>
  <c r="AA522" i="26"/>
  <c r="J556" i="26"/>
  <c r="R556" i="26"/>
  <c r="Z556" i="26"/>
  <c r="H581" i="26"/>
  <c r="L581" i="26"/>
  <c r="P581" i="26"/>
  <c r="T581" i="26"/>
  <c r="X581" i="26"/>
  <c r="H644" i="26"/>
  <c r="L644" i="26"/>
  <c r="P644" i="26"/>
  <c r="T644" i="26"/>
  <c r="X644" i="26"/>
  <c r="Y644" i="26"/>
  <c r="H685" i="26"/>
  <c r="L685" i="26"/>
  <c r="P685" i="26"/>
  <c r="T685" i="26"/>
  <c r="E737" i="26"/>
  <c r="I737" i="26"/>
  <c r="M737" i="26"/>
  <c r="Q737" i="26"/>
  <c r="U737" i="26"/>
  <c r="Y737" i="26"/>
  <c r="D424" i="26"/>
  <c r="G428" i="26"/>
  <c r="K428" i="26"/>
  <c r="K397" i="26" s="1"/>
  <c r="O428" i="26"/>
  <c r="W428" i="26"/>
  <c r="AA428" i="26"/>
  <c r="AA397" i="26" s="1"/>
  <c r="E428" i="26"/>
  <c r="H428" i="26"/>
  <c r="H397" i="26" s="1"/>
  <c r="L428" i="26"/>
  <c r="P428" i="26"/>
  <c r="X428" i="26"/>
  <c r="D452" i="26"/>
  <c r="H460" i="26"/>
  <c r="L460" i="26"/>
  <c r="P460" i="26"/>
  <c r="T460" i="26"/>
  <c r="X460" i="26"/>
  <c r="F522" i="26"/>
  <c r="J522" i="26"/>
  <c r="N522" i="26"/>
  <c r="R522" i="26"/>
  <c r="V522" i="26"/>
  <c r="Z522" i="26"/>
  <c r="D523" i="26"/>
  <c r="D532" i="26"/>
  <c r="Q581" i="26"/>
  <c r="E581" i="26"/>
  <c r="I581" i="26"/>
  <c r="M581" i="26"/>
  <c r="U581" i="26"/>
  <c r="Y581" i="26"/>
  <c r="D581" i="26"/>
  <c r="K581" i="26"/>
  <c r="O581" i="26"/>
  <c r="S581" i="26"/>
  <c r="W581" i="26"/>
  <c r="AA581" i="26"/>
  <c r="Z593" i="26"/>
  <c r="E599" i="26"/>
  <c r="I599" i="26"/>
  <c r="M599" i="26"/>
  <c r="Q599" i="26"/>
  <c r="K644" i="26"/>
  <c r="O644" i="26"/>
  <c r="S644" i="26"/>
  <c r="W644" i="26"/>
  <c r="AA644" i="26"/>
  <c r="F713" i="26"/>
  <c r="J713" i="26"/>
  <c r="Z713" i="26"/>
  <c r="D738" i="26"/>
  <c r="D415" i="26"/>
  <c r="D414" i="26" s="1"/>
  <c r="D441" i="26"/>
  <c r="F440" i="26"/>
  <c r="N440" i="26"/>
  <c r="R440" i="26"/>
  <c r="D539" i="26"/>
  <c r="I556" i="26"/>
  <c r="Q556" i="26"/>
  <c r="Y556" i="26"/>
  <c r="D577" i="26"/>
  <c r="D594" i="26"/>
  <c r="D593" i="26" s="1"/>
  <c r="G593" i="26"/>
  <c r="AA593" i="26"/>
  <c r="F599" i="26"/>
  <c r="J599" i="26"/>
  <c r="D604" i="26"/>
  <c r="D650" i="26"/>
  <c r="D673" i="26"/>
  <c r="E685" i="26"/>
  <c r="I685" i="26"/>
  <c r="M685" i="26"/>
  <c r="Q685" i="26"/>
  <c r="U685" i="26"/>
  <c r="Y685" i="26"/>
  <c r="D689" i="26"/>
  <c r="K685" i="26"/>
  <c r="S685" i="26"/>
  <c r="W685" i="26"/>
  <c r="AA685" i="26"/>
  <c r="F685" i="26"/>
  <c r="N685" i="26"/>
  <c r="R685" i="26"/>
  <c r="F698" i="26"/>
  <c r="N698" i="26"/>
  <c r="R698" i="26"/>
  <c r="D699" i="26"/>
  <c r="J6" i="26"/>
  <c r="Z276" i="26"/>
  <c r="L43" i="26"/>
  <c r="H43" i="26"/>
  <c r="X43" i="26"/>
  <c r="E276" i="26"/>
  <c r="M276" i="26"/>
  <c r="S43" i="26"/>
  <c r="E190" i="26"/>
  <c r="Q254" i="26"/>
  <c r="Y254" i="26"/>
  <c r="N254" i="26"/>
  <c r="T6" i="26"/>
  <c r="F43" i="26"/>
  <c r="V43" i="26"/>
  <c r="T162" i="26"/>
  <c r="T43" i="26" s="1"/>
  <c r="T190" i="26"/>
  <c r="G191" i="26"/>
  <c r="G190" i="26" s="1"/>
  <c r="O191" i="26"/>
  <c r="O190" i="26" s="1"/>
  <c r="W191" i="26"/>
  <c r="W190" i="26" s="1"/>
  <c r="F255" i="26"/>
  <c r="F254" i="26" s="1"/>
  <c r="V255" i="26"/>
  <c r="V254" i="26" s="1"/>
  <c r="I276" i="26"/>
  <c r="Q276" i="26"/>
  <c r="Y276" i="26"/>
  <c r="E397" i="26"/>
  <c r="Q7" i="26"/>
  <c r="Q6" i="26" s="1"/>
  <c r="G6" i="26"/>
  <c r="K6" i="26"/>
  <c r="O6" i="26"/>
  <c r="S6" i="26"/>
  <c r="W6" i="26"/>
  <c r="AA6" i="26"/>
  <c r="E44" i="26"/>
  <c r="U44" i="26"/>
  <c r="E98" i="26"/>
  <c r="I98" i="26"/>
  <c r="M98" i="26"/>
  <c r="Q98" i="26"/>
  <c r="U98" i="26"/>
  <c r="Y98" i="26"/>
  <c r="D105" i="26"/>
  <c r="D98" i="26" s="1"/>
  <c r="E162" i="26"/>
  <c r="I162" i="26"/>
  <c r="M162" i="26"/>
  <c r="Q162" i="26"/>
  <c r="U162" i="26"/>
  <c r="Y162" i="26"/>
  <c r="J162" i="26"/>
  <c r="J43" i="26" s="1"/>
  <c r="R162" i="26"/>
  <c r="R43" i="26" s="1"/>
  <c r="Z162" i="26"/>
  <c r="Z43" i="26" s="1"/>
  <c r="I238" i="26"/>
  <c r="Q238" i="26"/>
  <c r="Y238" i="26"/>
  <c r="D238" i="26"/>
  <c r="K254" i="26"/>
  <c r="S254" i="26"/>
  <c r="AA254" i="26"/>
  <c r="F341" i="26"/>
  <c r="F276" i="26" s="1"/>
  <c r="V341" i="26"/>
  <c r="V276" i="26" s="1"/>
  <c r="L350" i="26"/>
  <c r="X397" i="26"/>
  <c r="I428" i="26"/>
  <c r="I397" i="26" s="1"/>
  <c r="M428" i="26"/>
  <c r="M397" i="26" s="1"/>
  <c r="Q428" i="26"/>
  <c r="Q397" i="26" s="1"/>
  <c r="U428" i="26"/>
  <c r="U397" i="26" s="1"/>
  <c r="Y428" i="26"/>
  <c r="Y397" i="26" s="1"/>
  <c r="D428" i="26"/>
  <c r="H459" i="26"/>
  <c r="L459" i="26"/>
  <c r="P459" i="26"/>
  <c r="T459" i="26"/>
  <c r="X459" i="26"/>
  <c r="F7" i="26"/>
  <c r="F6" i="26" s="1"/>
  <c r="V7" i="26"/>
  <c r="V6" i="26" s="1"/>
  <c r="R33" i="26"/>
  <c r="R6" i="26" s="1"/>
  <c r="N64" i="26"/>
  <c r="N43" i="26" s="1"/>
  <c r="D72" i="26"/>
  <c r="D64" i="26" s="1"/>
  <c r="N276" i="26"/>
  <c r="K277" i="26"/>
  <c r="S277" i="26"/>
  <c r="AA277" i="26"/>
  <c r="D292" i="26"/>
  <c r="D291" i="26" s="1"/>
  <c r="I351" i="26"/>
  <c r="I350" i="26" s="1"/>
  <c r="Q351" i="26"/>
  <c r="Q350" i="26" s="1"/>
  <c r="Y351" i="26"/>
  <c r="Y350" i="26" s="1"/>
  <c r="D351" i="26"/>
  <c r="G398" i="26"/>
  <c r="G397" i="26" s="1"/>
  <c r="O398" i="26"/>
  <c r="O397" i="26" s="1"/>
  <c r="S398" i="26"/>
  <c r="S397" i="26" s="1"/>
  <c r="W398" i="26"/>
  <c r="W397" i="26" s="1"/>
  <c r="D398" i="26"/>
  <c r="P397" i="26"/>
  <c r="D710" i="26"/>
  <c r="D709" i="26" s="1"/>
  <c r="D698" i="26" s="1"/>
  <c r="E709" i="26"/>
  <c r="E698" i="26" s="1"/>
  <c r="D175" i="26"/>
  <c r="D162" i="26" s="1"/>
  <c r="E204" i="26"/>
  <c r="I204" i="26"/>
  <c r="I190" i="26" s="1"/>
  <c r="M204" i="26"/>
  <c r="M190" i="26" s="1"/>
  <c r="Q204" i="26"/>
  <c r="Q190" i="26" s="1"/>
  <c r="U204" i="26"/>
  <c r="U190" i="26" s="1"/>
  <c r="Y204" i="26"/>
  <c r="D263" i="26"/>
  <c r="D262" i="26" s="1"/>
  <c r="D254" i="26" s="1"/>
  <c r="H276" i="26"/>
  <c r="L276" i="26"/>
  <c r="P276" i="26"/>
  <c r="T276" i="26"/>
  <c r="X276" i="26"/>
  <c r="D284" i="26"/>
  <c r="D331" i="26"/>
  <c r="D320" i="26" s="1"/>
  <c r="D389" i="26"/>
  <c r="L397" i="26"/>
  <c r="D446" i="26"/>
  <c r="D440" i="26" s="1"/>
  <c r="M460" i="26"/>
  <c r="M459" i="26" s="1"/>
  <c r="K493" i="26"/>
  <c r="S493" i="26"/>
  <c r="W493" i="26"/>
  <c r="AA493" i="26"/>
  <c r="AA492" i="26" s="1"/>
  <c r="D599" i="26"/>
  <c r="G599" i="26"/>
  <c r="G492" i="26" s="1"/>
  <c r="K599" i="26"/>
  <c r="O599" i="26"/>
  <c r="O492" i="26" s="1"/>
  <c r="S599" i="26"/>
  <c r="W599" i="26"/>
  <c r="AA599" i="26"/>
  <c r="W629" i="26"/>
  <c r="R644" i="26"/>
  <c r="R643" i="26" s="1"/>
  <c r="AA713" i="26"/>
  <c r="AA643" i="26" s="1"/>
  <c r="H262" i="26"/>
  <c r="H254" i="26" s="1"/>
  <c r="L262" i="26"/>
  <c r="L254" i="26" s="1"/>
  <c r="P262" i="26"/>
  <c r="P254" i="26" s="1"/>
  <c r="T262" i="26"/>
  <c r="T254" i="26" s="1"/>
  <c r="X262" i="26"/>
  <c r="X254" i="26" s="1"/>
  <c r="G341" i="26"/>
  <c r="G276" i="26" s="1"/>
  <c r="K341" i="26"/>
  <c r="O341" i="26"/>
  <c r="O276" i="26" s="1"/>
  <c r="S341" i="26"/>
  <c r="W341" i="26"/>
  <c r="W276" i="26" s="1"/>
  <c r="AA341" i="26"/>
  <c r="G350" i="26"/>
  <c r="K350" i="26"/>
  <c r="O350" i="26"/>
  <c r="AA350" i="26"/>
  <c r="I492" i="26"/>
  <c r="N644" i="26"/>
  <c r="N643" i="26" s="1"/>
  <c r="T428" i="26"/>
  <c r="T397" i="26" s="1"/>
  <c r="F428" i="26"/>
  <c r="F397" i="26" s="1"/>
  <c r="J428" i="26"/>
  <c r="N428" i="26"/>
  <c r="N397" i="26" s="1"/>
  <c r="R428" i="26"/>
  <c r="R397" i="26" s="1"/>
  <c r="V428" i="26"/>
  <c r="V397" i="26" s="1"/>
  <c r="Z428" i="26"/>
  <c r="Z397" i="26" s="1"/>
  <c r="J440" i="26"/>
  <c r="Z440" i="26"/>
  <c r="G475" i="26"/>
  <c r="O475" i="26"/>
  <c r="W475" i="26"/>
  <c r="J475" i="26"/>
  <c r="J459" i="26" s="1"/>
  <c r="R475" i="26"/>
  <c r="R459" i="26" s="1"/>
  <c r="Z475" i="26"/>
  <c r="Z459" i="26" s="1"/>
  <c r="F493" i="26"/>
  <c r="F492" i="26" s="1"/>
  <c r="F458" i="26" s="1"/>
  <c r="N493" i="26"/>
  <c r="N492" i="26" s="1"/>
  <c r="N458" i="26" s="1"/>
  <c r="V493" i="26"/>
  <c r="D507" i="26"/>
  <c r="S522" i="26"/>
  <c r="E522" i="26"/>
  <c r="E492" i="26" s="1"/>
  <c r="E458" i="26" s="1"/>
  <c r="I522" i="26"/>
  <c r="M522" i="26"/>
  <c r="M492" i="26" s="1"/>
  <c r="Q522" i="26"/>
  <c r="Q492" i="26" s="1"/>
  <c r="U522" i="26"/>
  <c r="U492" i="26" s="1"/>
  <c r="U458" i="26" s="1"/>
  <c r="Y522" i="26"/>
  <c r="Y492" i="26" s="1"/>
  <c r="D527" i="26"/>
  <c r="D522" i="26" s="1"/>
  <c r="E556" i="26"/>
  <c r="M556" i="26"/>
  <c r="U556" i="26"/>
  <c r="K593" i="26"/>
  <c r="S593" i="26"/>
  <c r="E644" i="26"/>
  <c r="I644" i="26"/>
  <c r="M644" i="26"/>
  <c r="Q644" i="26"/>
  <c r="D645" i="26"/>
  <c r="Z644" i="26"/>
  <c r="D685" i="26"/>
  <c r="D498" i="26"/>
  <c r="R599" i="26"/>
  <c r="R492" i="26" s="1"/>
  <c r="V599" i="26"/>
  <c r="Z599" i="26"/>
  <c r="Z492" i="26" s="1"/>
  <c r="H713" i="26"/>
  <c r="L713" i="26"/>
  <c r="L643" i="26" s="1"/>
  <c r="P713" i="26"/>
  <c r="T713" i="26"/>
  <c r="D769" i="26"/>
  <c r="H769" i="26"/>
  <c r="P769" i="26"/>
  <c r="T769" i="26"/>
  <c r="X769" i="26"/>
  <c r="X643" i="26" s="1"/>
  <c r="D379" i="26"/>
  <c r="T378" i="26"/>
  <c r="T350" i="26" s="1"/>
  <c r="X378" i="26"/>
  <c r="X350" i="26" s="1"/>
  <c r="G460" i="26"/>
  <c r="K460" i="26"/>
  <c r="K459" i="26" s="1"/>
  <c r="O460" i="26"/>
  <c r="O459" i="26" s="1"/>
  <c r="S460" i="26"/>
  <c r="S459" i="26" s="1"/>
  <c r="W460" i="26"/>
  <c r="AA460" i="26"/>
  <c r="AA459" i="26" s="1"/>
  <c r="AA458" i="26" s="1"/>
  <c r="D557" i="26"/>
  <c r="D556" i="26" s="1"/>
  <c r="H556" i="26"/>
  <c r="H492" i="26" s="1"/>
  <c r="L556" i="26"/>
  <c r="L492" i="26" s="1"/>
  <c r="P556" i="26"/>
  <c r="P492" i="26" s="1"/>
  <c r="T556" i="26"/>
  <c r="T492" i="26" s="1"/>
  <c r="X556" i="26"/>
  <c r="X492" i="26" s="1"/>
  <c r="F644" i="26"/>
  <c r="F643" i="26" s="1"/>
  <c r="V644" i="26"/>
  <c r="V643" i="26" s="1"/>
  <c r="O685" i="26"/>
  <c r="O643" i="26" s="1"/>
  <c r="J685" i="26"/>
  <c r="J643" i="26" s="1"/>
  <c r="Z685" i="26"/>
  <c r="O713" i="26"/>
  <c r="E713" i="26"/>
  <c r="I713" i="26"/>
  <c r="M713" i="26"/>
  <c r="Q713" i="26"/>
  <c r="U713" i="26"/>
  <c r="Y713" i="26"/>
  <c r="D744" i="26"/>
  <c r="D737" i="26" s="1"/>
  <c r="D713" i="26" s="1"/>
  <c r="D465" i="26"/>
  <c r="D460" i="26" s="1"/>
  <c r="D459" i="26" s="1"/>
  <c r="D617" i="26"/>
  <c r="D615" i="26" s="1"/>
  <c r="D614" i="26" s="1"/>
  <c r="S629" i="26"/>
  <c r="D681" i="26"/>
  <c r="D629" i="26"/>
  <c r="H629" i="26"/>
  <c r="L629" i="26"/>
  <c r="P629" i="26"/>
  <c r="T629" i="26"/>
  <c r="X629" i="26"/>
  <c r="I698" i="26"/>
  <c r="M698" i="26"/>
  <c r="Q698" i="26"/>
  <c r="U698" i="26"/>
  <c r="Y698" i="26"/>
  <c r="Y643" i="26" s="1"/>
  <c r="J43" i="25"/>
  <c r="Z43" i="25"/>
  <c r="G43" i="25"/>
  <c r="O43" i="25"/>
  <c r="S43" i="25"/>
  <c r="W43" i="25"/>
  <c r="D44" i="25"/>
  <c r="D459" i="25"/>
  <c r="D6" i="25"/>
  <c r="J190" i="25"/>
  <c r="Z190" i="25"/>
  <c r="I43" i="25"/>
  <c r="M43" i="25"/>
  <c r="U43" i="25"/>
  <c r="L162" i="25"/>
  <c r="L43" i="25" s="1"/>
  <c r="T162" i="25"/>
  <c r="T43" i="25" s="1"/>
  <c r="Z276" i="25"/>
  <c r="D86" i="25"/>
  <c r="D245" i="25"/>
  <c r="G255" i="25"/>
  <c r="G254" i="25" s="1"/>
  <c r="K255" i="25"/>
  <c r="K254" i="25" s="1"/>
  <c r="W255" i="25"/>
  <c r="W254" i="25" s="1"/>
  <c r="AA255" i="25"/>
  <c r="AA254" i="25" s="1"/>
  <c r="F350" i="25"/>
  <c r="V350" i="25"/>
  <c r="I398" i="25"/>
  <c r="Q398" i="25"/>
  <c r="Y398" i="25"/>
  <c r="D399" i="25"/>
  <c r="D398" i="25" s="1"/>
  <c r="E414" i="25"/>
  <c r="E397" i="25" s="1"/>
  <c r="I414" i="25"/>
  <c r="M414" i="25"/>
  <c r="M397" i="25" s="1"/>
  <c r="Q414" i="25"/>
  <c r="U414" i="25"/>
  <c r="U397" i="25" s="1"/>
  <c r="Y414" i="25"/>
  <c r="F428" i="25"/>
  <c r="F397" i="25" s="1"/>
  <c r="N428" i="25"/>
  <c r="N397" i="25" s="1"/>
  <c r="V428" i="25"/>
  <c r="V397" i="25" s="1"/>
  <c r="H428" i="25"/>
  <c r="H397" i="25" s="1"/>
  <c r="L428" i="25"/>
  <c r="L397" i="25" s="1"/>
  <c r="P428" i="25"/>
  <c r="P397" i="25" s="1"/>
  <c r="T428" i="25"/>
  <c r="T397" i="25" s="1"/>
  <c r="X428" i="25"/>
  <c r="X397" i="25" s="1"/>
  <c r="E522" i="25"/>
  <c r="E492" i="25" s="1"/>
  <c r="I522" i="25"/>
  <c r="I492" i="25" s="1"/>
  <c r="M522" i="25"/>
  <c r="M492" i="25" s="1"/>
  <c r="U522" i="25"/>
  <c r="U492" i="25" s="1"/>
  <c r="Y522" i="25"/>
  <c r="Y492" i="25" s="1"/>
  <c r="P643" i="25"/>
  <c r="E43" i="25"/>
  <c r="Q43" i="25"/>
  <c r="Y43" i="25"/>
  <c r="D162" i="25"/>
  <c r="H162" i="25"/>
  <c r="H43" i="25" s="1"/>
  <c r="P162" i="25"/>
  <c r="P43" i="25" s="1"/>
  <c r="X162" i="25"/>
  <c r="X43" i="25" s="1"/>
  <c r="S276" i="25"/>
  <c r="Q492" i="25"/>
  <c r="W492" i="25"/>
  <c r="D72" i="25"/>
  <c r="D64" i="25" s="1"/>
  <c r="D123" i="25"/>
  <c r="D98" i="25" s="1"/>
  <c r="D191" i="25"/>
  <c r="W190" i="25"/>
  <c r="J276" i="25"/>
  <c r="Q350" i="25"/>
  <c r="J397" i="25"/>
  <c r="R397" i="25"/>
  <c r="Z397" i="25"/>
  <c r="G397" i="25"/>
  <c r="K397" i="25"/>
  <c r="O397" i="25"/>
  <c r="S397" i="25"/>
  <c r="W397" i="25"/>
  <c r="AA397" i="25"/>
  <c r="K459" i="25"/>
  <c r="AA459" i="25"/>
  <c r="S459" i="25"/>
  <c r="D573" i="25"/>
  <c r="D556" i="25" s="1"/>
  <c r="H276" i="25"/>
  <c r="L276" i="25"/>
  <c r="P276" i="25"/>
  <c r="T276" i="25"/>
  <c r="X276" i="25"/>
  <c r="H350" i="25"/>
  <c r="L350" i="25"/>
  <c r="P350" i="25"/>
  <c r="T350" i="25"/>
  <c r="X350" i="25"/>
  <c r="D414" i="25"/>
  <c r="E459" i="25"/>
  <c r="I459" i="25"/>
  <c r="M459" i="25"/>
  <c r="Q459" i="25"/>
  <c r="U459" i="25"/>
  <c r="Y459" i="25"/>
  <c r="U204" i="25"/>
  <c r="U190" i="25" s="1"/>
  <c r="Y204" i="25"/>
  <c r="Y190" i="25" s="1"/>
  <c r="D250" i="25"/>
  <c r="D238" i="25" s="1"/>
  <c r="D262" i="25"/>
  <c r="D254" i="25" s="1"/>
  <c r="E276" i="25"/>
  <c r="I276" i="25"/>
  <c r="M276" i="25"/>
  <c r="Q276" i="25"/>
  <c r="U276" i="25"/>
  <c r="Y276" i="25"/>
  <c r="D292" i="25"/>
  <c r="D291" i="25" s="1"/>
  <c r="D352" i="25"/>
  <c r="D351" i="25" s="1"/>
  <c r="D350" i="25" s="1"/>
  <c r="D428" i="25"/>
  <c r="D615" i="25"/>
  <c r="D614" i="25" s="1"/>
  <c r="AA643" i="25"/>
  <c r="I685" i="25"/>
  <c r="Q685" i="25"/>
  <c r="U685" i="25"/>
  <c r="Y685" i="25"/>
  <c r="D685" i="25"/>
  <c r="G685" i="25"/>
  <c r="K685" i="25"/>
  <c r="K643" i="25" s="1"/>
  <c r="O685" i="25"/>
  <c r="O643" i="25" s="1"/>
  <c r="S685" i="25"/>
  <c r="S643" i="25" s="1"/>
  <c r="W685" i="25"/>
  <c r="W643" i="25" s="1"/>
  <c r="AA685" i="25"/>
  <c r="D704" i="25"/>
  <c r="D703" i="25" s="1"/>
  <c r="E703" i="25"/>
  <c r="E698" i="25" s="1"/>
  <c r="E713" i="25"/>
  <c r="I713" i="25"/>
  <c r="Q713" i="25"/>
  <c r="U713" i="25"/>
  <c r="Y713" i="25"/>
  <c r="D507" i="25"/>
  <c r="F522" i="25"/>
  <c r="F492" i="25" s="1"/>
  <c r="F458" i="25" s="1"/>
  <c r="J522" i="25"/>
  <c r="N522" i="25"/>
  <c r="R522" i="25"/>
  <c r="V522" i="25"/>
  <c r="V492" i="25" s="1"/>
  <c r="V458" i="25" s="1"/>
  <c r="Z522" i="25"/>
  <c r="F581" i="25"/>
  <c r="J581" i="25"/>
  <c r="N581" i="25"/>
  <c r="R581" i="25"/>
  <c r="V581" i="25"/>
  <c r="Z581" i="25"/>
  <c r="D668" i="25"/>
  <c r="D644" i="25" s="1"/>
  <c r="D719" i="25"/>
  <c r="D737" i="25"/>
  <c r="T713" i="25"/>
  <c r="T643" i="25" s="1"/>
  <c r="D498" i="25"/>
  <c r="D542" i="25"/>
  <c r="D522" i="25" s="1"/>
  <c r="G643" i="25"/>
  <c r="L643" i="25"/>
  <c r="E644" i="25"/>
  <c r="I644" i="25"/>
  <c r="M644" i="25"/>
  <c r="Q644" i="25"/>
  <c r="U644" i="25"/>
  <c r="Y644" i="25"/>
  <c r="F644" i="25"/>
  <c r="J644" i="25"/>
  <c r="N644" i="25"/>
  <c r="R644" i="25"/>
  <c r="R643" i="25" s="1"/>
  <c r="V644" i="25"/>
  <c r="Z644" i="25"/>
  <c r="D673" i="25"/>
  <c r="F698" i="25"/>
  <c r="J698" i="25"/>
  <c r="N698" i="25"/>
  <c r="R698" i="25"/>
  <c r="V698" i="25"/>
  <c r="Z698" i="25"/>
  <c r="D710" i="25"/>
  <c r="D709" i="25" s="1"/>
  <c r="R6" i="24"/>
  <c r="M6" i="24"/>
  <c r="I44" i="24"/>
  <c r="Q44" i="24"/>
  <c r="Y44" i="24"/>
  <c r="D44" i="24"/>
  <c r="J64" i="24"/>
  <c r="J43" i="24" s="1"/>
  <c r="R64" i="24"/>
  <c r="R43" i="24" s="1"/>
  <c r="Z64" i="24"/>
  <c r="Z43" i="24" s="1"/>
  <c r="H98" i="24"/>
  <c r="P98" i="24"/>
  <c r="X98" i="24"/>
  <c r="J190" i="24"/>
  <c r="S33" i="24"/>
  <c r="L44" i="24"/>
  <c r="L43" i="24" s="1"/>
  <c r="T44" i="24"/>
  <c r="H162" i="24"/>
  <c r="P162" i="24"/>
  <c r="T162" i="24"/>
  <c r="X162" i="24"/>
  <c r="K190" i="24"/>
  <c r="Z190" i="24"/>
  <c r="F190" i="24"/>
  <c r="V190" i="24"/>
  <c r="E6" i="24"/>
  <c r="Z6" i="24"/>
  <c r="U6" i="24"/>
  <c r="G44" i="24"/>
  <c r="O44" i="24"/>
  <c r="W44" i="24"/>
  <c r="H64" i="24"/>
  <c r="P64" i="24"/>
  <c r="X64" i="24"/>
  <c r="X43" i="24" s="1"/>
  <c r="F98" i="24"/>
  <c r="F43" i="24" s="1"/>
  <c r="N98" i="24"/>
  <c r="N43" i="24" s="1"/>
  <c r="V98" i="24"/>
  <c r="V43" i="24" s="1"/>
  <c r="AA190" i="24"/>
  <c r="S190" i="24"/>
  <c r="E204" i="24"/>
  <c r="I204" i="24"/>
  <c r="M204" i="24"/>
  <c r="Q204" i="24"/>
  <c r="Q190" i="24" s="1"/>
  <c r="U204" i="24"/>
  <c r="U190" i="24" s="1"/>
  <c r="Y204" i="24"/>
  <c r="S254" i="24"/>
  <c r="R254" i="24"/>
  <c r="F262" i="24"/>
  <c r="F254" i="24" s="1"/>
  <c r="V262" i="24"/>
  <c r="V254" i="24" s="1"/>
  <c r="N276" i="24"/>
  <c r="U276" i="24"/>
  <c r="R276" i="24"/>
  <c r="Z276" i="24"/>
  <c r="H262" i="24"/>
  <c r="L262" i="24"/>
  <c r="L254" i="24" s="1"/>
  <c r="P262" i="24"/>
  <c r="T262" i="24"/>
  <c r="X262" i="24"/>
  <c r="X254" i="24" s="1"/>
  <c r="R643" i="24"/>
  <c r="G7" i="24"/>
  <c r="G6" i="24" s="1"/>
  <c r="K7" i="24"/>
  <c r="K6" i="24" s="1"/>
  <c r="O7" i="24"/>
  <c r="O6" i="24" s="1"/>
  <c r="S7" i="24"/>
  <c r="W7" i="24"/>
  <c r="W6" i="24" s="1"/>
  <c r="AA7" i="24"/>
  <c r="AA6" i="24" s="1"/>
  <c r="D256" i="24"/>
  <c r="D255" i="24" s="1"/>
  <c r="D254" i="24" s="1"/>
  <c r="D277" i="24"/>
  <c r="D292" i="24"/>
  <c r="D291" i="24" s="1"/>
  <c r="D321" i="24"/>
  <c r="S643" i="24"/>
  <c r="T643" i="24"/>
  <c r="T276" i="24"/>
  <c r="G350" i="24"/>
  <c r="S350" i="24"/>
  <c r="G397" i="24"/>
  <c r="D12" i="24"/>
  <c r="D7" i="24" s="1"/>
  <c r="G64" i="24"/>
  <c r="K64" i="24"/>
  <c r="K43" i="24" s="1"/>
  <c r="O64" i="24"/>
  <c r="S64" i="24"/>
  <c r="S43" i="24" s="1"/>
  <c r="W64" i="24"/>
  <c r="AA64" i="24"/>
  <c r="AA43" i="24" s="1"/>
  <c r="E98" i="24"/>
  <c r="E43" i="24" s="1"/>
  <c r="I98" i="24"/>
  <c r="M98" i="24"/>
  <c r="M43" i="24" s="1"/>
  <c r="Q98" i="24"/>
  <c r="U98" i="24"/>
  <c r="U43" i="24" s="1"/>
  <c r="Y98" i="24"/>
  <c r="D105" i="24"/>
  <c r="D98" i="24" s="1"/>
  <c r="E162" i="24"/>
  <c r="I162" i="24"/>
  <c r="M162" i="24"/>
  <c r="Q162" i="24"/>
  <c r="U162" i="24"/>
  <c r="Y162" i="24"/>
  <c r="D169" i="24"/>
  <c r="D162" i="24" s="1"/>
  <c r="E190" i="24"/>
  <c r="I190" i="24"/>
  <c r="M190" i="24"/>
  <c r="Y190" i="24"/>
  <c r="H254" i="24"/>
  <c r="P254" i="24"/>
  <c r="T254" i="24"/>
  <c r="U350" i="24"/>
  <c r="D351" i="24"/>
  <c r="H351" i="24"/>
  <c r="H350" i="24" s="1"/>
  <c r="T351" i="24"/>
  <c r="X351" i="24"/>
  <c r="L428" i="24"/>
  <c r="L397" i="24" s="1"/>
  <c r="T428" i="24"/>
  <c r="T397" i="24" s="1"/>
  <c r="X428" i="24"/>
  <c r="X397" i="24" s="1"/>
  <c r="F428" i="24"/>
  <c r="F397" i="24" s="1"/>
  <c r="J428" i="24"/>
  <c r="N428" i="24"/>
  <c r="N397" i="24" s="1"/>
  <c r="R428" i="24"/>
  <c r="R397" i="24" s="1"/>
  <c r="V428" i="24"/>
  <c r="V397" i="24" s="1"/>
  <c r="Z428" i="24"/>
  <c r="I459" i="24"/>
  <c r="Y459" i="24"/>
  <c r="R492" i="24"/>
  <c r="D522" i="24"/>
  <c r="D704" i="24"/>
  <c r="D703" i="24" s="1"/>
  <c r="D698" i="24" s="1"/>
  <c r="G703" i="24"/>
  <c r="E398" i="24"/>
  <c r="I398" i="24"/>
  <c r="I397" i="24" s="1"/>
  <c r="M398" i="24"/>
  <c r="M397" i="24" s="1"/>
  <c r="Q398" i="24"/>
  <c r="U398" i="24"/>
  <c r="Y398" i="24"/>
  <c r="Y397" i="24" s="1"/>
  <c r="E440" i="24"/>
  <c r="Q440" i="24"/>
  <c r="U440" i="24"/>
  <c r="D440" i="24"/>
  <c r="D397" i="24" s="1"/>
  <c r="R460" i="24"/>
  <c r="R459" i="24" s="1"/>
  <c r="V460" i="24"/>
  <c r="V459" i="24" s="1"/>
  <c r="D470" i="24"/>
  <c r="D769" i="24"/>
  <c r="P769" i="24"/>
  <c r="P643" i="24" s="1"/>
  <c r="X276" i="24"/>
  <c r="D284" i="24"/>
  <c r="D331" i="24"/>
  <c r="D389" i="24"/>
  <c r="O428" i="24"/>
  <c r="O397" i="24" s="1"/>
  <c r="D465" i="24"/>
  <c r="D460" i="24" s="1"/>
  <c r="D459" i="24" s="1"/>
  <c r="F493" i="24"/>
  <c r="F492" i="24" s="1"/>
  <c r="V493" i="24"/>
  <c r="Z493" i="24"/>
  <c r="Z492" i="24" s="1"/>
  <c r="D507" i="24"/>
  <c r="D493" i="24" s="1"/>
  <c r="AA522" i="24"/>
  <c r="E493" i="24"/>
  <c r="I493" i="24"/>
  <c r="M493" i="24"/>
  <c r="M492" i="24" s="1"/>
  <c r="M458" i="24" s="1"/>
  <c r="Q493" i="24"/>
  <c r="Q492" i="24" s="1"/>
  <c r="U493" i="24"/>
  <c r="Y493" i="24"/>
  <c r="S522" i="24"/>
  <c r="S492" i="24" s="1"/>
  <c r="D617" i="24"/>
  <c r="D615" i="24" s="1"/>
  <c r="D614" i="24" s="1"/>
  <c r="J629" i="24"/>
  <c r="N629" i="24"/>
  <c r="I629" i="24"/>
  <c r="Q629" i="24"/>
  <c r="Y629" i="24"/>
  <c r="G644" i="24"/>
  <c r="K644" i="24"/>
  <c r="K643" i="24" s="1"/>
  <c r="O644" i="24"/>
  <c r="W644" i="24"/>
  <c r="AA644" i="24"/>
  <c r="N644" i="24"/>
  <c r="N643" i="24" s="1"/>
  <c r="AA698" i="24"/>
  <c r="D738" i="24"/>
  <c r="J440" i="24"/>
  <c r="Z440" i="24"/>
  <c r="O475" i="24"/>
  <c r="J475" i="24"/>
  <c r="J459" i="24" s="1"/>
  <c r="Z475" i="24"/>
  <c r="Z459" i="24" s="1"/>
  <c r="Z458" i="24" s="1"/>
  <c r="K493" i="24"/>
  <c r="K492" i="24" s="1"/>
  <c r="AA493" i="24"/>
  <c r="AA492" i="24" s="1"/>
  <c r="M556" i="24"/>
  <c r="D567" i="24"/>
  <c r="F581" i="24"/>
  <c r="V581" i="24"/>
  <c r="K581" i="24"/>
  <c r="AA581" i="24"/>
  <c r="E593" i="24"/>
  <c r="I593" i="24"/>
  <c r="M593" i="24"/>
  <c r="Q593" i="24"/>
  <c r="U593" i="24"/>
  <c r="Y593" i="24"/>
  <c r="H599" i="24"/>
  <c r="L599" i="24"/>
  <c r="T599" i="24"/>
  <c r="T492" i="24" s="1"/>
  <c r="X599" i="24"/>
  <c r="X492" i="24" s="1"/>
  <c r="X458" i="24" s="1"/>
  <c r="I644" i="24"/>
  <c r="D685" i="24"/>
  <c r="Q644" i="24"/>
  <c r="D645" i="24"/>
  <c r="D644" i="24" s="1"/>
  <c r="E685" i="24"/>
  <c r="E643" i="24" s="1"/>
  <c r="I685" i="24"/>
  <c r="M685" i="24"/>
  <c r="Q685" i="24"/>
  <c r="U685" i="24"/>
  <c r="Y685" i="24"/>
  <c r="G698" i="24"/>
  <c r="W698" i="24"/>
  <c r="L698" i="24"/>
  <c r="L643" i="24" s="1"/>
  <c r="H769" i="24"/>
  <c r="H643" i="24" s="1"/>
  <c r="X769" i="24"/>
  <c r="X643" i="24" s="1"/>
  <c r="D379" i="24"/>
  <c r="D378" i="24" s="1"/>
  <c r="T378" i="24"/>
  <c r="X378" i="24"/>
  <c r="G460" i="24"/>
  <c r="G459" i="24" s="1"/>
  <c r="K460" i="24"/>
  <c r="K459" i="24" s="1"/>
  <c r="K458" i="24" s="1"/>
  <c r="O460" i="24"/>
  <c r="S460" i="24"/>
  <c r="S459" i="24" s="1"/>
  <c r="W460" i="24"/>
  <c r="W459" i="24" s="1"/>
  <c r="AA460" i="24"/>
  <c r="AA459" i="24" s="1"/>
  <c r="AA458" i="24" s="1"/>
  <c r="D557" i="24"/>
  <c r="H556" i="24"/>
  <c r="H492" i="24" s="1"/>
  <c r="H458" i="24" s="1"/>
  <c r="L556" i="24"/>
  <c r="L492" i="24" s="1"/>
  <c r="L458" i="24" s="1"/>
  <c r="P556" i="24"/>
  <c r="P492" i="24" s="1"/>
  <c r="P458" i="24" s="1"/>
  <c r="T556" i="24"/>
  <c r="X556" i="24"/>
  <c r="F644" i="24"/>
  <c r="F643" i="24" s="1"/>
  <c r="V644" i="24"/>
  <c r="V643" i="24" s="1"/>
  <c r="O685" i="24"/>
  <c r="J685" i="24"/>
  <c r="J643" i="24" s="1"/>
  <c r="Z685" i="24"/>
  <c r="Z643" i="24" s="1"/>
  <c r="O713" i="24"/>
  <c r="E713" i="24"/>
  <c r="I713" i="24"/>
  <c r="M713" i="24"/>
  <c r="Q713" i="24"/>
  <c r="U713" i="24"/>
  <c r="Y713" i="24"/>
  <c r="D744" i="24"/>
  <c r="D629" i="24"/>
  <c r="H629" i="24"/>
  <c r="L629" i="24"/>
  <c r="P629" i="24"/>
  <c r="T629" i="24"/>
  <c r="X629" i="24"/>
  <c r="E698" i="24"/>
  <c r="I698" i="24"/>
  <c r="M698" i="24"/>
  <c r="M643" i="24" s="1"/>
  <c r="Q698" i="24"/>
  <c r="U698" i="24"/>
  <c r="Y698" i="24"/>
  <c r="C60" i="20"/>
  <c r="C63" i="20" s="1"/>
  <c r="E60" i="20"/>
  <c r="E63" i="20" s="1"/>
  <c r="W43" i="24" l="1"/>
  <c r="V643" i="25"/>
  <c r="F643" i="25"/>
  <c r="S5" i="25"/>
  <c r="J492" i="26"/>
  <c r="L492" i="25"/>
  <c r="I6" i="25"/>
  <c r="Q190" i="25"/>
  <c r="Y459" i="26"/>
  <c r="Y458" i="26" s="1"/>
  <c r="U254" i="26"/>
  <c r="E254" i="26"/>
  <c r="D276" i="26"/>
  <c r="H643" i="25"/>
  <c r="T190" i="25"/>
  <c r="F43" i="25"/>
  <c r="U6" i="25"/>
  <c r="E276" i="24"/>
  <c r="Y276" i="24"/>
  <c r="D556" i="24"/>
  <c r="D492" i="24" s="1"/>
  <c r="D458" i="24" s="1"/>
  <c r="U643" i="24"/>
  <c r="R458" i="24"/>
  <c r="P43" i="24"/>
  <c r="J492" i="25"/>
  <c r="J458" i="25" s="1"/>
  <c r="I458" i="25"/>
  <c r="T643" i="26"/>
  <c r="Q458" i="26"/>
  <c r="X6" i="26"/>
  <c r="T492" i="25"/>
  <c r="T458" i="25" s="1"/>
  <c r="W276" i="25"/>
  <c r="W5" i="25" s="1"/>
  <c r="G276" i="25"/>
  <c r="G5" i="25" s="1"/>
  <c r="P190" i="25"/>
  <c r="O492" i="24"/>
  <c r="AA43" i="25"/>
  <c r="I276" i="24"/>
  <c r="Q459" i="26"/>
  <c r="Q458" i="24"/>
  <c r="D698" i="25"/>
  <c r="D276" i="25"/>
  <c r="P492" i="25"/>
  <c r="G492" i="25"/>
  <c r="M276" i="24"/>
  <c r="N492" i="24"/>
  <c r="T190" i="24"/>
  <c r="I459" i="26"/>
  <c r="I458" i="26" s="1"/>
  <c r="T458" i="24"/>
  <c r="M5" i="25"/>
  <c r="R5" i="25"/>
  <c r="X5" i="25"/>
  <c r="X642" i="25" s="1"/>
  <c r="Q397" i="25"/>
  <c r="U643" i="26"/>
  <c r="P643" i="26"/>
  <c r="D190" i="26"/>
  <c r="K43" i="26"/>
  <c r="Z6" i="26"/>
  <c r="Z5" i="26" s="1"/>
  <c r="P458" i="25"/>
  <c r="O492" i="25"/>
  <c r="O458" i="25" s="1"/>
  <c r="J492" i="24"/>
  <c r="L276" i="24"/>
  <c r="P190" i="24"/>
  <c r="D33" i="24"/>
  <c r="P6" i="24"/>
  <c r="C90" i="20"/>
  <c r="C93" i="20" s="1"/>
  <c r="F458" i="24"/>
  <c r="D6" i="24"/>
  <c r="Y643" i="24"/>
  <c r="N458" i="24"/>
  <c r="Q397" i="24"/>
  <c r="T350" i="24"/>
  <c r="Z492" i="25"/>
  <c r="Z458" i="25" s="1"/>
  <c r="R492" i="25"/>
  <c r="R458" i="25" s="1"/>
  <c r="D493" i="25"/>
  <c r="P5" i="25"/>
  <c r="P642" i="25" s="1"/>
  <c r="F5" i="25"/>
  <c r="M643" i="26"/>
  <c r="Z458" i="26"/>
  <c r="J397" i="26"/>
  <c r="H5" i="26"/>
  <c r="Y190" i="26"/>
  <c r="Q43" i="26"/>
  <c r="M43" i="26"/>
  <c r="M5" i="26" s="1"/>
  <c r="E43" i="26"/>
  <c r="E5" i="26" s="1"/>
  <c r="K643" i="26"/>
  <c r="AA43" i="26"/>
  <c r="G43" i="26"/>
  <c r="AA190" i="26"/>
  <c r="L190" i="26"/>
  <c r="P6" i="26"/>
  <c r="X643" i="25"/>
  <c r="L458" i="25"/>
  <c r="AA492" i="25"/>
  <c r="K492" i="25"/>
  <c r="K458" i="25" s="1"/>
  <c r="G492" i="24"/>
  <c r="G458" i="24" s="1"/>
  <c r="E6" i="25"/>
  <c r="E5" i="25" s="1"/>
  <c r="L6" i="25"/>
  <c r="H276" i="24"/>
  <c r="J276" i="24"/>
  <c r="H190" i="24"/>
  <c r="O350" i="24"/>
  <c r="D204" i="24"/>
  <c r="D190" i="24" s="1"/>
  <c r="L6" i="24"/>
  <c r="J458" i="24"/>
  <c r="D320" i="24"/>
  <c r="D276" i="24" s="1"/>
  <c r="N5" i="24"/>
  <c r="H43" i="24"/>
  <c r="Z643" i="25"/>
  <c r="J643" i="25"/>
  <c r="Q643" i="25"/>
  <c r="D713" i="25"/>
  <c r="D643" i="25" s="1"/>
  <c r="N492" i="25"/>
  <c r="N458" i="25" s="1"/>
  <c r="M458" i="25"/>
  <c r="H5" i="25"/>
  <c r="H642" i="25" s="1"/>
  <c r="H779" i="25" s="1"/>
  <c r="D397" i="25"/>
  <c r="U5" i="25"/>
  <c r="Z5" i="25"/>
  <c r="H643" i="26"/>
  <c r="Z643" i="26"/>
  <c r="I643" i="26"/>
  <c r="R458" i="26"/>
  <c r="AA276" i="26"/>
  <c r="Y43" i="26"/>
  <c r="I43" i="26"/>
  <c r="I5" i="26" s="1"/>
  <c r="W643" i="26"/>
  <c r="P43" i="26"/>
  <c r="W43" i="26"/>
  <c r="K190" i="26"/>
  <c r="L6" i="26"/>
  <c r="W459" i="25"/>
  <c r="W458" i="25" s="1"/>
  <c r="G459" i="25"/>
  <c r="G458" i="25" s="1"/>
  <c r="O276" i="25"/>
  <c r="O5" i="25" s="1"/>
  <c r="O642" i="25" s="1"/>
  <c r="O779" i="25" s="1"/>
  <c r="W492" i="24"/>
  <c r="W458" i="24" s="1"/>
  <c r="Q6" i="25"/>
  <c r="Q5" i="25" s="1"/>
  <c r="AA350" i="24"/>
  <c r="AA5" i="24" s="1"/>
  <c r="AA642" i="24" s="1"/>
  <c r="K350" i="24"/>
  <c r="K5" i="24" s="1"/>
  <c r="K642" i="24" s="1"/>
  <c r="K779" i="24" s="1"/>
  <c r="H6" i="24"/>
  <c r="C30" i="20"/>
  <c r="C33" i="20" s="1"/>
  <c r="M643" i="25"/>
  <c r="AA458" i="25"/>
  <c r="J5" i="25"/>
  <c r="J642" i="25" s="1"/>
  <c r="J779" i="25" s="1"/>
  <c r="D493" i="26"/>
  <c r="J458" i="26"/>
  <c r="N5" i="26"/>
  <c r="N642" i="26" s="1"/>
  <c r="N779" i="26" s="1"/>
  <c r="S643" i="26"/>
  <c r="O43" i="26"/>
  <c r="D33" i="26"/>
  <c r="D6" i="26" s="1"/>
  <c r="S492" i="25"/>
  <c r="S458" i="25" s="1"/>
  <c r="S642" i="25" s="1"/>
  <c r="S779" i="25" s="1"/>
  <c r="AA276" i="25"/>
  <c r="AA5" i="25" s="1"/>
  <c r="K276" i="25"/>
  <c r="K5" i="25" s="1"/>
  <c r="N43" i="25"/>
  <c r="N5" i="25" s="1"/>
  <c r="T6" i="25"/>
  <c r="T5" i="25" s="1"/>
  <c r="T642" i="25" s="1"/>
  <c r="T779" i="25" s="1"/>
  <c r="F276" i="24"/>
  <c r="F5" i="24" s="1"/>
  <c r="V43" i="25"/>
  <c r="P276" i="24"/>
  <c r="V276" i="24"/>
  <c r="X190" i="24"/>
  <c r="W350" i="24"/>
  <c r="L190" i="24"/>
  <c r="X6" i="24"/>
  <c r="E642" i="26"/>
  <c r="D43" i="26"/>
  <c r="Y5" i="26"/>
  <c r="X5" i="26"/>
  <c r="D492" i="26"/>
  <c r="D458" i="26" s="1"/>
  <c r="L5" i="26"/>
  <c r="O458" i="26"/>
  <c r="K492" i="26"/>
  <c r="K458" i="26" s="1"/>
  <c r="F5" i="26"/>
  <c r="F642" i="26" s="1"/>
  <c r="F779" i="26" s="1"/>
  <c r="X458" i="26"/>
  <c r="H458" i="26"/>
  <c r="H642" i="26" s="1"/>
  <c r="H779" i="26" s="1"/>
  <c r="O5" i="26"/>
  <c r="R5" i="26"/>
  <c r="R642" i="26" s="1"/>
  <c r="R779" i="26" s="1"/>
  <c r="D378" i="26"/>
  <c r="D350" i="26" s="1"/>
  <c r="S276" i="26"/>
  <c r="AA5" i="26"/>
  <c r="AA642" i="26" s="1"/>
  <c r="AA779" i="26" s="1"/>
  <c r="J5" i="26"/>
  <c r="W459" i="26"/>
  <c r="G459" i="26"/>
  <c r="G458" i="26" s="1"/>
  <c r="D644" i="26"/>
  <c r="D643" i="26" s="1"/>
  <c r="E643" i="26"/>
  <c r="W492" i="26"/>
  <c r="D397" i="26"/>
  <c r="K276" i="26"/>
  <c r="P458" i="26"/>
  <c r="W5" i="26"/>
  <c r="G5" i="26"/>
  <c r="T5" i="26"/>
  <c r="V492" i="26"/>
  <c r="V458" i="26" s="1"/>
  <c r="M458" i="26"/>
  <c r="M642" i="26" s="1"/>
  <c r="M779" i="26" s="1"/>
  <c r="T458" i="26"/>
  <c r="Q643" i="26"/>
  <c r="S492" i="26"/>
  <c r="S458" i="26" s="1"/>
  <c r="V5" i="26"/>
  <c r="L458" i="26"/>
  <c r="U43" i="26"/>
  <c r="U5" i="26" s="1"/>
  <c r="U642" i="26" s="1"/>
  <c r="U779" i="26" s="1"/>
  <c r="S5" i="26"/>
  <c r="Q5" i="26"/>
  <c r="Q642" i="26" s="1"/>
  <c r="R642" i="25"/>
  <c r="R779" i="25" s="1"/>
  <c r="D492" i="25"/>
  <c r="D458" i="25" s="1"/>
  <c r="L5" i="25"/>
  <c r="L642" i="25" s="1"/>
  <c r="F642" i="25"/>
  <c r="F779" i="25" s="1"/>
  <c r="V5" i="25"/>
  <c r="V642" i="25" s="1"/>
  <c r="V779" i="25" s="1"/>
  <c r="M642" i="25"/>
  <c r="M779" i="25" s="1"/>
  <c r="L779" i="25"/>
  <c r="Y458" i="25"/>
  <c r="Y397" i="25"/>
  <c r="Y5" i="25" s="1"/>
  <c r="W642" i="25"/>
  <c r="W779" i="25" s="1"/>
  <c r="Y643" i="25"/>
  <c r="I643" i="25"/>
  <c r="U458" i="25"/>
  <c r="E458" i="25"/>
  <c r="D190" i="25"/>
  <c r="N643" i="25"/>
  <c r="U643" i="25"/>
  <c r="E643" i="25"/>
  <c r="Q458" i="25"/>
  <c r="P779" i="25"/>
  <c r="I397" i="25"/>
  <c r="I5" i="25" s="1"/>
  <c r="I642" i="25" s="1"/>
  <c r="D43" i="25"/>
  <c r="N642" i="24"/>
  <c r="N779" i="24" s="1"/>
  <c r="V5" i="24"/>
  <c r="O643" i="24"/>
  <c r="Y43" i="24"/>
  <c r="Y5" i="24" s="1"/>
  <c r="Q643" i="24"/>
  <c r="O43" i="24"/>
  <c r="O5" i="24" s="1"/>
  <c r="Q43" i="24"/>
  <c r="Q5" i="24" s="1"/>
  <c r="Q642" i="24" s="1"/>
  <c r="S458" i="24"/>
  <c r="AA643" i="24"/>
  <c r="G643" i="24"/>
  <c r="Y492" i="24"/>
  <c r="I492" i="24"/>
  <c r="I458" i="24" s="1"/>
  <c r="D350" i="24"/>
  <c r="S6" i="24"/>
  <c r="S5" i="24" s="1"/>
  <c r="G43" i="24"/>
  <c r="G5" i="24" s="1"/>
  <c r="T43" i="24"/>
  <c r="T5" i="24" s="1"/>
  <c r="T642" i="24" s="1"/>
  <c r="T779" i="24" s="1"/>
  <c r="I43" i="24"/>
  <c r="I5" i="24" s="1"/>
  <c r="W5" i="24"/>
  <c r="O459" i="24"/>
  <c r="O458" i="24" s="1"/>
  <c r="I643" i="24"/>
  <c r="D737" i="24"/>
  <c r="D713" i="24" s="1"/>
  <c r="D643" i="24" s="1"/>
  <c r="W643" i="24"/>
  <c r="U492" i="24"/>
  <c r="U458" i="24" s="1"/>
  <c r="E492" i="24"/>
  <c r="E458" i="24" s="1"/>
  <c r="V492" i="24"/>
  <c r="V458" i="24" s="1"/>
  <c r="V642" i="24" s="1"/>
  <c r="V779" i="24" s="1"/>
  <c r="U397" i="24"/>
  <c r="U5" i="24" s="1"/>
  <c r="E397" i="24"/>
  <c r="Y458" i="24"/>
  <c r="Z397" i="24"/>
  <c r="Z5" i="24" s="1"/>
  <c r="Z642" i="24" s="1"/>
  <c r="Z779" i="24" s="1"/>
  <c r="J397" i="24"/>
  <c r="J5" i="24" s="1"/>
  <c r="J642" i="24" s="1"/>
  <c r="J779" i="24" s="1"/>
  <c r="X350" i="24"/>
  <c r="X5" i="24" s="1"/>
  <c r="X642" i="24" s="1"/>
  <c r="X779" i="24" s="1"/>
  <c r="E5" i="24"/>
  <c r="D43" i="24"/>
  <c r="M5" i="24"/>
  <c r="M642" i="24" s="1"/>
  <c r="M779" i="24" s="1"/>
  <c r="R5" i="24"/>
  <c r="R642" i="24" s="1"/>
  <c r="R779" i="24" s="1"/>
  <c r="L5" i="24" l="1"/>
  <c r="L642" i="24" s="1"/>
  <c r="L779" i="24" s="1"/>
  <c r="K5" i="26"/>
  <c r="I642" i="26"/>
  <c r="I779" i="26" s="1"/>
  <c r="P5" i="26"/>
  <c r="I642" i="24"/>
  <c r="T642" i="26"/>
  <c r="T779" i="26" s="1"/>
  <c r="Y642" i="26"/>
  <c r="Y779" i="26" s="1"/>
  <c r="J642" i="26"/>
  <c r="J779" i="26" s="1"/>
  <c r="G642" i="25"/>
  <c r="G779" i="25" s="1"/>
  <c r="G642" i="24"/>
  <c r="X642" i="26"/>
  <c r="X779" i="26" s="1"/>
  <c r="H5" i="24"/>
  <c r="H642" i="24" s="1"/>
  <c r="H779" i="24" s="1"/>
  <c r="P5" i="24"/>
  <c r="P642" i="24" s="1"/>
  <c r="P779" i="24" s="1"/>
  <c r="AA642" i="25"/>
  <c r="AA779" i="25" s="1"/>
  <c r="K642" i="25"/>
  <c r="K779" i="25" s="1"/>
  <c r="F642" i="24"/>
  <c r="F779" i="24" s="1"/>
  <c r="AA779" i="24"/>
  <c r="E642" i="25"/>
  <c r="E779" i="25" s="1"/>
  <c r="Z642" i="26"/>
  <c r="Z779" i="26" s="1"/>
  <c r="K642" i="26"/>
  <c r="K779" i="26" s="1"/>
  <c r="E642" i="24"/>
  <c r="E779" i="24" s="1"/>
  <c r="S642" i="24"/>
  <c r="S779" i="24" s="1"/>
  <c r="U642" i="25"/>
  <c r="U779" i="25" s="1"/>
  <c r="X779" i="25"/>
  <c r="W642" i="24"/>
  <c r="Y642" i="24"/>
  <c r="Y779" i="24" s="1"/>
  <c r="D5" i="24"/>
  <c r="Q642" i="25"/>
  <c r="Q779" i="25" s="1"/>
  <c r="D5" i="25"/>
  <c r="P642" i="26"/>
  <c r="P779" i="26" s="1"/>
  <c r="E779" i="26"/>
  <c r="D5" i="26"/>
  <c r="N642" i="25"/>
  <c r="N779" i="25" s="1"/>
  <c r="Z642" i="25"/>
  <c r="Z779" i="25" s="1"/>
  <c r="D642" i="26"/>
  <c r="D779" i="26" s="1"/>
  <c r="V642" i="26"/>
  <c r="V779" i="26" s="1"/>
  <c r="Q779" i="26"/>
  <c r="W458" i="26"/>
  <c r="W642" i="26" s="1"/>
  <c r="W779" i="26" s="1"/>
  <c r="S642" i="26"/>
  <c r="S779" i="26" s="1"/>
  <c r="L642" i="26"/>
  <c r="L779" i="26" s="1"/>
  <c r="G642" i="26"/>
  <c r="G779" i="26" s="1"/>
  <c r="O642" i="26"/>
  <c r="O779" i="26" s="1"/>
  <c r="D642" i="25"/>
  <c r="D779" i="25" s="1"/>
  <c r="Y642" i="25"/>
  <c r="Y779" i="25" s="1"/>
  <c r="I779" i="25"/>
  <c r="W779" i="24"/>
  <c r="Q779" i="24"/>
  <c r="I779" i="24"/>
  <c r="G779" i="24"/>
  <c r="U642" i="24"/>
  <c r="U779" i="24" s="1"/>
  <c r="O642" i="24"/>
  <c r="O779" i="24" s="1"/>
  <c r="D642" i="24"/>
  <c r="D779" i="24" s="1"/>
  <c r="D778" i="18" l="1"/>
  <c r="D777" i="18"/>
  <c r="AA776" i="18"/>
  <c r="Z776" i="18"/>
  <c r="Y776" i="18"/>
  <c r="X776" i="18"/>
  <c r="W776" i="18"/>
  <c r="V776" i="18"/>
  <c r="U776" i="18"/>
  <c r="T776" i="18"/>
  <c r="S776" i="18"/>
  <c r="R776" i="18"/>
  <c r="Q776" i="18"/>
  <c r="P776" i="18"/>
  <c r="O776" i="18"/>
  <c r="N776" i="18"/>
  <c r="M776" i="18"/>
  <c r="L776" i="18"/>
  <c r="K776" i="18"/>
  <c r="J776" i="18"/>
  <c r="I776" i="18"/>
  <c r="H776" i="18"/>
  <c r="G776" i="18"/>
  <c r="F776" i="18"/>
  <c r="E776" i="18"/>
  <c r="D776" i="18"/>
  <c r="D775" i="18"/>
  <c r="D774" i="18"/>
  <c r="AA773" i="18"/>
  <c r="Z773" i="18"/>
  <c r="Y773" i="18"/>
  <c r="X773" i="18"/>
  <c r="W773" i="18"/>
  <c r="V773" i="18"/>
  <c r="U773" i="18"/>
  <c r="T773" i="18"/>
  <c r="S773" i="18"/>
  <c r="R773" i="18"/>
  <c r="Q773" i="18"/>
  <c r="P773" i="18"/>
  <c r="O773" i="18"/>
  <c r="N773" i="18"/>
  <c r="M773" i="18"/>
  <c r="L773" i="18"/>
  <c r="K773" i="18"/>
  <c r="J773" i="18"/>
  <c r="I773" i="18"/>
  <c r="H773" i="18"/>
  <c r="G773" i="18"/>
  <c r="F773" i="18"/>
  <c r="E773" i="18"/>
  <c r="D773" i="18"/>
  <c r="D772" i="18"/>
  <c r="D771" i="18"/>
  <c r="AA770" i="18"/>
  <c r="Z770" i="18"/>
  <c r="Y770" i="18"/>
  <c r="X770" i="18"/>
  <c r="W770" i="18"/>
  <c r="W769" i="18" s="1"/>
  <c r="V770" i="18"/>
  <c r="U770" i="18"/>
  <c r="T770" i="18"/>
  <c r="S770" i="18"/>
  <c r="S769" i="18" s="1"/>
  <c r="R770" i="18"/>
  <c r="Q770" i="18"/>
  <c r="P770" i="18"/>
  <c r="O770" i="18"/>
  <c r="O769" i="18" s="1"/>
  <c r="N770" i="18"/>
  <c r="M770" i="18"/>
  <c r="L770" i="18"/>
  <c r="L769" i="18" s="1"/>
  <c r="K770" i="18"/>
  <c r="K769" i="18" s="1"/>
  <c r="J770" i="18"/>
  <c r="I770" i="18"/>
  <c r="H770" i="18"/>
  <c r="G770" i="18"/>
  <c r="G769" i="18" s="1"/>
  <c r="F770" i="18"/>
  <c r="E770" i="18"/>
  <c r="D770" i="18"/>
  <c r="AA769" i="18"/>
  <c r="Y769" i="18"/>
  <c r="M769" i="18"/>
  <c r="I769" i="18"/>
  <c r="D768" i="18"/>
  <c r="D767" i="18"/>
  <c r="D766" i="18"/>
  <c r="D765" i="18"/>
  <c r="D764" i="18"/>
  <c r="D763" i="18"/>
  <c r="D762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0" i="18"/>
  <c r="D759" i="18"/>
  <c r="D758" i="18"/>
  <c r="D757" i="18"/>
  <c r="D756" i="18"/>
  <c r="D755" i="18"/>
  <c r="D754" i="18"/>
  <c r="AA753" i="18"/>
  <c r="AA752" i="18" s="1"/>
  <c r="Z753" i="18"/>
  <c r="Y753" i="18"/>
  <c r="X753" i="18"/>
  <c r="X752" i="18" s="1"/>
  <c r="W753" i="18"/>
  <c r="W752" i="18" s="1"/>
  <c r="V753" i="18"/>
  <c r="U753" i="18"/>
  <c r="T753" i="18"/>
  <c r="T752" i="18" s="1"/>
  <c r="S753" i="18"/>
  <c r="S752" i="18" s="1"/>
  <c r="R753" i="18"/>
  <c r="Q753" i="18"/>
  <c r="P753" i="18"/>
  <c r="P752" i="18" s="1"/>
  <c r="O753" i="18"/>
  <c r="O752" i="18" s="1"/>
  <c r="N753" i="18"/>
  <c r="M753" i="18"/>
  <c r="L753" i="18"/>
  <c r="L752" i="18" s="1"/>
  <c r="K753" i="18"/>
  <c r="K752" i="18" s="1"/>
  <c r="J753" i="18"/>
  <c r="I753" i="18"/>
  <c r="H753" i="18"/>
  <c r="H752" i="18" s="1"/>
  <c r="G753" i="18"/>
  <c r="G752" i="18" s="1"/>
  <c r="F753" i="18"/>
  <c r="E753" i="18"/>
  <c r="Z752" i="18"/>
  <c r="Y752" i="18"/>
  <c r="V752" i="18"/>
  <c r="U752" i="18"/>
  <c r="R752" i="18"/>
  <c r="Q752" i="18"/>
  <c r="N752" i="18"/>
  <c r="M752" i="18"/>
  <c r="J752" i="18"/>
  <c r="I752" i="18"/>
  <c r="F752" i="18"/>
  <c r="E752" i="18"/>
  <c r="D751" i="18"/>
  <c r="D750" i="18"/>
  <c r="D749" i="18"/>
  <c r="D748" i="18"/>
  <c r="D747" i="18"/>
  <c r="D746" i="18"/>
  <c r="D745" i="18"/>
  <c r="AA744" i="18"/>
  <c r="Z744" i="18"/>
  <c r="Y744" i="18"/>
  <c r="X744" i="18"/>
  <c r="W744" i="18"/>
  <c r="V744" i="18"/>
  <c r="U744" i="18"/>
  <c r="T744" i="18"/>
  <c r="S744" i="18"/>
  <c r="R744" i="18"/>
  <c r="Q744" i="18"/>
  <c r="P744" i="18"/>
  <c r="O744" i="18"/>
  <c r="N744" i="18"/>
  <c r="M744" i="18"/>
  <c r="L744" i="18"/>
  <c r="K744" i="18"/>
  <c r="J744" i="18"/>
  <c r="I744" i="18"/>
  <c r="H744" i="18"/>
  <c r="G744" i="18"/>
  <c r="F744" i="18"/>
  <c r="E744" i="18"/>
  <c r="D743" i="18"/>
  <c r="D742" i="18"/>
  <c r="D741" i="18"/>
  <c r="D740" i="18"/>
  <c r="D739" i="18"/>
  <c r="AA738" i="18"/>
  <c r="Z738" i="18"/>
  <c r="Z737" i="18" s="1"/>
  <c r="Y738" i="18"/>
  <c r="X738" i="18"/>
  <c r="X737" i="18" s="1"/>
  <c r="W738" i="18"/>
  <c r="V738" i="18"/>
  <c r="V737" i="18" s="1"/>
  <c r="U738" i="18"/>
  <c r="T738" i="18"/>
  <c r="T737" i="18" s="1"/>
  <c r="S738" i="18"/>
  <c r="R738" i="18"/>
  <c r="R737" i="18" s="1"/>
  <c r="Q738" i="18"/>
  <c r="P738" i="18"/>
  <c r="P737" i="18" s="1"/>
  <c r="O738" i="18"/>
  <c r="N738" i="18"/>
  <c r="N737" i="18" s="1"/>
  <c r="M738" i="18"/>
  <c r="L738" i="18"/>
  <c r="K738" i="18"/>
  <c r="J738" i="18"/>
  <c r="J737" i="18" s="1"/>
  <c r="I738" i="18"/>
  <c r="H738" i="18"/>
  <c r="H737" i="18" s="1"/>
  <c r="G738" i="18"/>
  <c r="F738" i="18"/>
  <c r="F737" i="18" s="1"/>
  <c r="E738" i="18"/>
  <c r="L737" i="18"/>
  <c r="D736" i="18"/>
  <c r="D735" i="18"/>
  <c r="D734" i="18"/>
  <c r="D733" i="18"/>
  <c r="AA732" i="18"/>
  <c r="Z732" i="18"/>
  <c r="Y732" i="18"/>
  <c r="X732" i="18"/>
  <c r="W732" i="18"/>
  <c r="V732" i="18"/>
  <c r="U732" i="18"/>
  <c r="T732" i="18"/>
  <c r="S732" i="18"/>
  <c r="R732" i="18"/>
  <c r="Q732" i="18"/>
  <c r="P732" i="18"/>
  <c r="O732" i="18"/>
  <c r="N732" i="18"/>
  <c r="M732" i="18"/>
  <c r="L732" i="18"/>
  <c r="K732" i="18"/>
  <c r="J732" i="18"/>
  <c r="I732" i="18"/>
  <c r="H732" i="18"/>
  <c r="G732" i="18"/>
  <c r="F732" i="18"/>
  <c r="E732" i="18"/>
  <c r="D732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D730" i="18"/>
  <c r="D729" i="18"/>
  <c r="D728" i="18"/>
  <c r="D727" i="18"/>
  <c r="AA726" i="18"/>
  <c r="Z726" i="18"/>
  <c r="Y726" i="18"/>
  <c r="X726" i="18"/>
  <c r="W726" i="18"/>
  <c r="V726" i="18"/>
  <c r="U726" i="18"/>
  <c r="T726" i="18"/>
  <c r="S726" i="18"/>
  <c r="R726" i="18"/>
  <c r="Q726" i="18"/>
  <c r="P726" i="18"/>
  <c r="O726" i="18"/>
  <c r="N726" i="18"/>
  <c r="M726" i="18"/>
  <c r="L726" i="18"/>
  <c r="K726" i="18"/>
  <c r="J726" i="18"/>
  <c r="I726" i="18"/>
  <c r="H726" i="18"/>
  <c r="G726" i="18"/>
  <c r="F726" i="18"/>
  <c r="E726" i="18"/>
  <c r="D724" i="18"/>
  <c r="D723" i="18"/>
  <c r="D722" i="18"/>
  <c r="D721" i="18"/>
  <c r="AA720" i="18"/>
  <c r="Z720" i="18"/>
  <c r="Y720" i="18"/>
  <c r="X720" i="18"/>
  <c r="W720" i="18"/>
  <c r="V720" i="18"/>
  <c r="U720" i="18"/>
  <c r="T720" i="18"/>
  <c r="S720" i="18"/>
  <c r="R720" i="18"/>
  <c r="Q720" i="18"/>
  <c r="P720" i="18"/>
  <c r="O720" i="18"/>
  <c r="N720" i="18"/>
  <c r="M720" i="18"/>
  <c r="L720" i="18"/>
  <c r="K720" i="18"/>
  <c r="J720" i="18"/>
  <c r="I720" i="18"/>
  <c r="H720" i="18"/>
  <c r="G720" i="18"/>
  <c r="F720" i="18"/>
  <c r="E720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8" i="18"/>
  <c r="D714" i="18" s="1"/>
  <c r="D717" i="18"/>
  <c r="D716" i="18"/>
  <c r="D715" i="18"/>
  <c r="AA714" i="18"/>
  <c r="Z714" i="18"/>
  <c r="Y714" i="18"/>
  <c r="X714" i="18"/>
  <c r="W714" i="18"/>
  <c r="V714" i="18"/>
  <c r="U714" i="18"/>
  <c r="T714" i="18"/>
  <c r="S714" i="18"/>
  <c r="R714" i="18"/>
  <c r="Q714" i="18"/>
  <c r="P714" i="18"/>
  <c r="O714" i="18"/>
  <c r="N714" i="18"/>
  <c r="M714" i="18"/>
  <c r="L714" i="18"/>
  <c r="K714" i="18"/>
  <c r="J714" i="18"/>
  <c r="I714" i="18"/>
  <c r="H714" i="18"/>
  <c r="G714" i="18"/>
  <c r="F714" i="18"/>
  <c r="E714" i="18"/>
  <c r="D712" i="18"/>
  <c r="D711" i="18"/>
  <c r="AA710" i="18"/>
  <c r="Z710" i="18"/>
  <c r="Z709" i="18" s="1"/>
  <c r="Y710" i="18"/>
  <c r="Y709" i="18" s="1"/>
  <c r="X710" i="18"/>
  <c r="W710" i="18"/>
  <c r="V710" i="18"/>
  <c r="V709" i="18" s="1"/>
  <c r="U710" i="18"/>
  <c r="U709" i="18" s="1"/>
  <c r="T710" i="18"/>
  <c r="S710" i="18"/>
  <c r="R710" i="18"/>
  <c r="R709" i="18" s="1"/>
  <c r="Q710" i="18"/>
  <c r="P710" i="18"/>
  <c r="O710" i="18"/>
  <c r="N710" i="18"/>
  <c r="N709" i="18" s="1"/>
  <c r="M710" i="18"/>
  <c r="M709" i="18" s="1"/>
  <c r="L710" i="18"/>
  <c r="K710" i="18"/>
  <c r="J710" i="18"/>
  <c r="J709" i="18" s="1"/>
  <c r="I710" i="18"/>
  <c r="I709" i="18" s="1"/>
  <c r="H710" i="18"/>
  <c r="G710" i="18"/>
  <c r="F710" i="18"/>
  <c r="E710" i="18"/>
  <c r="E709" i="18" s="1"/>
  <c r="AA709" i="18"/>
  <c r="X709" i="18"/>
  <c r="W709" i="18"/>
  <c r="T709" i="18"/>
  <c r="S709" i="18"/>
  <c r="Q709" i="18"/>
  <c r="P709" i="18"/>
  <c r="O709" i="18"/>
  <c r="L709" i="18"/>
  <c r="K709" i="18"/>
  <c r="H709" i="18"/>
  <c r="G709" i="18"/>
  <c r="D708" i="18"/>
  <c r="D707" i="18"/>
  <c r="AA706" i="18"/>
  <c r="Z706" i="18"/>
  <c r="Y706" i="18"/>
  <c r="X706" i="18"/>
  <c r="W706" i="18"/>
  <c r="V706" i="18"/>
  <c r="U706" i="18"/>
  <c r="T706" i="18"/>
  <c r="S706" i="18"/>
  <c r="R706" i="18"/>
  <c r="Q706" i="18"/>
  <c r="P706" i="18"/>
  <c r="O706" i="18"/>
  <c r="N706" i="18"/>
  <c r="M706" i="18"/>
  <c r="L706" i="18"/>
  <c r="K706" i="18"/>
  <c r="J706" i="18"/>
  <c r="I706" i="18"/>
  <c r="H706" i="18"/>
  <c r="G706" i="18"/>
  <c r="F706" i="18"/>
  <c r="E706" i="18"/>
  <c r="D706" i="18"/>
  <c r="D705" i="18"/>
  <c r="AA704" i="18"/>
  <c r="AA703" i="18" s="1"/>
  <c r="Z704" i="18"/>
  <c r="Y704" i="18"/>
  <c r="Y703" i="18" s="1"/>
  <c r="X704" i="18"/>
  <c r="X703" i="18" s="1"/>
  <c r="W704" i="18"/>
  <c r="W703" i="18" s="1"/>
  <c r="V704" i="18"/>
  <c r="U704" i="18"/>
  <c r="U703" i="18" s="1"/>
  <c r="T704" i="18"/>
  <c r="T703" i="18" s="1"/>
  <c r="S704" i="18"/>
  <c r="S703" i="18" s="1"/>
  <c r="R704" i="18"/>
  <c r="Q704" i="18"/>
  <c r="Q703" i="18" s="1"/>
  <c r="P704" i="18"/>
  <c r="P703" i="18" s="1"/>
  <c r="O704" i="18"/>
  <c r="O703" i="18" s="1"/>
  <c r="N704" i="18"/>
  <c r="M704" i="18"/>
  <c r="M703" i="18" s="1"/>
  <c r="L704" i="18"/>
  <c r="L703" i="18" s="1"/>
  <c r="K704" i="18"/>
  <c r="K703" i="18" s="1"/>
  <c r="J704" i="18"/>
  <c r="I704" i="18"/>
  <c r="I703" i="18" s="1"/>
  <c r="H704" i="18"/>
  <c r="H703" i="18" s="1"/>
  <c r="G704" i="18"/>
  <c r="G703" i="18" s="1"/>
  <c r="F704" i="18"/>
  <c r="E704" i="18"/>
  <c r="Z703" i="18"/>
  <c r="V703" i="18"/>
  <c r="R703" i="18"/>
  <c r="N703" i="18"/>
  <c r="J703" i="18"/>
  <c r="F703" i="18"/>
  <c r="D702" i="18"/>
  <c r="D701" i="18"/>
  <c r="D700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7" i="18"/>
  <c r="D696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D694" i="18"/>
  <c r="D693" i="18"/>
  <c r="AA692" i="18"/>
  <c r="Z692" i="18"/>
  <c r="Y692" i="18"/>
  <c r="X692" i="18"/>
  <c r="W692" i="18"/>
  <c r="V692" i="18"/>
  <c r="U692" i="18"/>
  <c r="T692" i="18"/>
  <c r="S692" i="18"/>
  <c r="R692" i="18"/>
  <c r="Q692" i="18"/>
  <c r="P692" i="18"/>
  <c r="O692" i="18"/>
  <c r="N692" i="18"/>
  <c r="M692" i="18"/>
  <c r="L692" i="18"/>
  <c r="K692" i="18"/>
  <c r="J692" i="18"/>
  <c r="I692" i="18"/>
  <c r="H692" i="18"/>
  <c r="G692" i="18"/>
  <c r="F692" i="18"/>
  <c r="E692" i="18"/>
  <c r="D691" i="18"/>
  <c r="D689" i="18" s="1"/>
  <c r="D690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8" i="18"/>
  <c r="D686" i="18" s="1"/>
  <c r="D687" i="18"/>
  <c r="AA686" i="18"/>
  <c r="Z686" i="18"/>
  <c r="Y686" i="18"/>
  <c r="X686" i="18"/>
  <c r="W686" i="18"/>
  <c r="W685" i="18" s="1"/>
  <c r="V686" i="18"/>
  <c r="U686" i="18"/>
  <c r="T686" i="18"/>
  <c r="S686" i="18"/>
  <c r="S685" i="18" s="1"/>
  <c r="R686" i="18"/>
  <c r="Q686" i="18"/>
  <c r="P686" i="18"/>
  <c r="O686" i="18"/>
  <c r="N686" i="18"/>
  <c r="M686" i="18"/>
  <c r="L686" i="18"/>
  <c r="K686" i="18"/>
  <c r="K685" i="18" s="1"/>
  <c r="J686" i="18"/>
  <c r="I686" i="18"/>
  <c r="H686" i="18"/>
  <c r="G686" i="18"/>
  <c r="G685" i="18" s="1"/>
  <c r="F686" i="18"/>
  <c r="E686" i="18"/>
  <c r="AA685" i="18"/>
  <c r="T685" i="18"/>
  <c r="O685" i="18"/>
  <c r="L685" i="18"/>
  <c r="D684" i="18"/>
  <c r="D683" i="18"/>
  <c r="D681" i="18" s="1"/>
  <c r="D682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0" i="18"/>
  <c r="D679" i="18"/>
  <c r="D678" i="18"/>
  <c r="D677" i="18"/>
  <c r="D676" i="18"/>
  <c r="D675" i="18"/>
  <c r="D674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2" i="18"/>
  <c r="D671" i="18"/>
  <c r="D670" i="18"/>
  <c r="D669" i="18"/>
  <c r="AA668" i="18"/>
  <c r="Z668" i="18"/>
  <c r="Y668" i="18"/>
  <c r="X668" i="18"/>
  <c r="W668" i="18"/>
  <c r="V668" i="18"/>
  <c r="U668" i="18"/>
  <c r="T668" i="18"/>
  <c r="S668" i="18"/>
  <c r="R668" i="18"/>
  <c r="Q668" i="18"/>
  <c r="P668" i="18"/>
  <c r="O668" i="18"/>
  <c r="N668" i="18"/>
  <c r="M668" i="18"/>
  <c r="L668" i="18"/>
  <c r="K668" i="18"/>
  <c r="J668" i="18"/>
  <c r="I668" i="18"/>
  <c r="H668" i="18"/>
  <c r="G668" i="18"/>
  <c r="F668" i="18"/>
  <c r="E668" i="18"/>
  <c r="D667" i="18"/>
  <c r="D666" i="18"/>
  <c r="D665" i="18"/>
  <c r="D664" i="18"/>
  <c r="D663" i="18"/>
  <c r="D661" i="18" s="1"/>
  <c r="D662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0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D658" i="18"/>
  <c r="D657" i="18"/>
  <c r="D656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4" i="18"/>
  <c r="D653" i="18"/>
  <c r="D652" i="18"/>
  <c r="AA651" i="18"/>
  <c r="Z651" i="18"/>
  <c r="Z650" i="18" s="1"/>
  <c r="Y651" i="18"/>
  <c r="X651" i="18"/>
  <c r="X650" i="18" s="1"/>
  <c r="W651" i="18"/>
  <c r="V651" i="18"/>
  <c r="V650" i="18" s="1"/>
  <c r="U651" i="18"/>
  <c r="T651" i="18"/>
  <c r="T650" i="18" s="1"/>
  <c r="S651" i="18"/>
  <c r="R651" i="18"/>
  <c r="R650" i="18" s="1"/>
  <c r="Q651" i="18"/>
  <c r="P651" i="18"/>
  <c r="P650" i="18" s="1"/>
  <c r="O651" i="18"/>
  <c r="N651" i="18"/>
  <c r="N650" i="18" s="1"/>
  <c r="M651" i="18"/>
  <c r="L651" i="18"/>
  <c r="L650" i="18" s="1"/>
  <c r="K651" i="18"/>
  <c r="J651" i="18"/>
  <c r="J650" i="18" s="1"/>
  <c r="I651" i="18"/>
  <c r="H651" i="18"/>
  <c r="H650" i="18" s="1"/>
  <c r="G651" i="18"/>
  <c r="F651" i="18"/>
  <c r="F650" i="18" s="1"/>
  <c r="E651" i="18"/>
  <c r="AA650" i="18"/>
  <c r="Y650" i="18"/>
  <c r="W650" i="18"/>
  <c r="U650" i="18"/>
  <c r="S650" i="18"/>
  <c r="Q650" i="18"/>
  <c r="O650" i="18"/>
  <c r="M650" i="18"/>
  <c r="K650" i="18"/>
  <c r="I650" i="18"/>
  <c r="G650" i="18"/>
  <c r="E650" i="18"/>
  <c r="D649" i="18"/>
  <c r="D648" i="18"/>
  <c r="D647" i="18"/>
  <c r="D646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1" i="18"/>
  <c r="AA640" i="18"/>
  <c r="Z640" i="18"/>
  <c r="Y640" i="18"/>
  <c r="X640" i="18"/>
  <c r="W640" i="18"/>
  <c r="V640" i="18"/>
  <c r="U640" i="18"/>
  <c r="T640" i="18"/>
  <c r="S640" i="18"/>
  <c r="R640" i="18"/>
  <c r="Q640" i="18"/>
  <c r="P640" i="18"/>
  <c r="O640" i="18"/>
  <c r="N640" i="18"/>
  <c r="M640" i="18"/>
  <c r="L640" i="18"/>
  <c r="K640" i="18"/>
  <c r="J640" i="18"/>
  <c r="I640" i="18"/>
  <c r="H640" i="18"/>
  <c r="G640" i="18"/>
  <c r="F640" i="18"/>
  <c r="E640" i="18"/>
  <c r="D640" i="18"/>
  <c r="AA639" i="18"/>
  <c r="Z639" i="18"/>
  <c r="Y639" i="18"/>
  <c r="X639" i="18"/>
  <c r="W639" i="18"/>
  <c r="V639" i="18"/>
  <c r="U639" i="18"/>
  <c r="T639" i="18"/>
  <c r="S639" i="18"/>
  <c r="R639" i="18"/>
  <c r="Q639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D638" i="18"/>
  <c r="AA637" i="18"/>
  <c r="Z637" i="18"/>
  <c r="Y637" i="18"/>
  <c r="X637" i="18"/>
  <c r="W637" i="18"/>
  <c r="V637" i="18"/>
  <c r="U637" i="18"/>
  <c r="T637" i="18"/>
  <c r="S637" i="18"/>
  <c r="R637" i="18"/>
  <c r="Q637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AA636" i="18"/>
  <c r="Z636" i="18"/>
  <c r="Y636" i="18"/>
  <c r="X636" i="18"/>
  <c r="W636" i="18"/>
  <c r="V636" i="18"/>
  <c r="U636" i="18"/>
  <c r="T636" i="18"/>
  <c r="S636" i="18"/>
  <c r="R636" i="18"/>
  <c r="Q636" i="18"/>
  <c r="P636" i="18"/>
  <c r="O636" i="18"/>
  <c r="N636" i="18"/>
  <c r="M636" i="18"/>
  <c r="L636" i="18"/>
  <c r="K636" i="18"/>
  <c r="J636" i="18"/>
  <c r="I636" i="18"/>
  <c r="H636" i="18"/>
  <c r="G636" i="18"/>
  <c r="F636" i="18"/>
  <c r="E636" i="18"/>
  <c r="D636" i="18"/>
  <c r="D635" i="18"/>
  <c r="AA634" i="18"/>
  <c r="Z634" i="18"/>
  <c r="Y634" i="18"/>
  <c r="X634" i="18"/>
  <c r="W634" i="18"/>
  <c r="V634" i="18"/>
  <c r="U634" i="18"/>
  <c r="T634" i="18"/>
  <c r="S634" i="18"/>
  <c r="R634" i="18"/>
  <c r="Q634" i="18"/>
  <c r="P634" i="18"/>
  <c r="O634" i="18"/>
  <c r="N634" i="18"/>
  <c r="M634" i="18"/>
  <c r="L634" i="18"/>
  <c r="K634" i="18"/>
  <c r="J634" i="18"/>
  <c r="I634" i="18"/>
  <c r="H634" i="18"/>
  <c r="G634" i="18"/>
  <c r="F634" i="18"/>
  <c r="E634" i="18"/>
  <c r="D634" i="18"/>
  <c r="AA633" i="18"/>
  <c r="Z633" i="18"/>
  <c r="Y633" i="18"/>
  <c r="X633" i="18"/>
  <c r="W633" i="18"/>
  <c r="V633" i="18"/>
  <c r="U633" i="18"/>
  <c r="T633" i="18"/>
  <c r="S633" i="18"/>
  <c r="R633" i="18"/>
  <c r="Q633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D632" i="18"/>
  <c r="AA631" i="18"/>
  <c r="Z631" i="18"/>
  <c r="Y631" i="18"/>
  <c r="X631" i="18"/>
  <c r="W631" i="18"/>
  <c r="V631" i="18"/>
  <c r="U631" i="18"/>
  <c r="T631" i="18"/>
  <c r="S631" i="18"/>
  <c r="R631" i="18"/>
  <c r="Q631" i="18"/>
  <c r="P631" i="18"/>
  <c r="O631" i="18"/>
  <c r="N631" i="18"/>
  <c r="M631" i="18"/>
  <c r="L631" i="18"/>
  <c r="K631" i="18"/>
  <c r="J631" i="18"/>
  <c r="I631" i="18"/>
  <c r="H631" i="18"/>
  <c r="G631" i="18"/>
  <c r="F631" i="18"/>
  <c r="E631" i="18"/>
  <c r="D631" i="18"/>
  <c r="AA630" i="18"/>
  <c r="Z630" i="18"/>
  <c r="Y630" i="18"/>
  <c r="X630" i="18"/>
  <c r="W630" i="18"/>
  <c r="V630" i="18"/>
  <c r="U630" i="18"/>
  <c r="T630" i="18"/>
  <c r="S630" i="18"/>
  <c r="R630" i="18"/>
  <c r="Q630" i="18"/>
  <c r="P630" i="18"/>
  <c r="O630" i="18"/>
  <c r="N630" i="18"/>
  <c r="M630" i="18"/>
  <c r="L630" i="18"/>
  <c r="K630" i="18"/>
  <c r="J630" i="18"/>
  <c r="I630" i="18"/>
  <c r="H630" i="18"/>
  <c r="G630" i="18"/>
  <c r="F630" i="18"/>
  <c r="E630" i="18"/>
  <c r="D630" i="18"/>
  <c r="D628" i="18"/>
  <c r="AA627" i="18"/>
  <c r="Z627" i="18"/>
  <c r="Y627" i="18"/>
  <c r="X627" i="18"/>
  <c r="W627" i="18"/>
  <c r="V627" i="18"/>
  <c r="U627" i="18"/>
  <c r="T627" i="18"/>
  <c r="S627" i="18"/>
  <c r="R627" i="18"/>
  <c r="Q627" i="18"/>
  <c r="P627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AA626" i="18"/>
  <c r="Z626" i="18"/>
  <c r="Y626" i="18"/>
  <c r="X626" i="18"/>
  <c r="W626" i="18"/>
  <c r="V626" i="18"/>
  <c r="U626" i="18"/>
  <c r="T626" i="18"/>
  <c r="S626" i="18"/>
  <c r="R626" i="18"/>
  <c r="Q626" i="18"/>
  <c r="P626" i="18"/>
  <c r="O626" i="18"/>
  <c r="N626" i="18"/>
  <c r="M626" i="18"/>
  <c r="L626" i="18"/>
  <c r="K626" i="18"/>
  <c r="J626" i="18"/>
  <c r="I626" i="18"/>
  <c r="H626" i="18"/>
  <c r="G626" i="18"/>
  <c r="F626" i="18"/>
  <c r="E626" i="18"/>
  <c r="D626" i="18"/>
  <c r="AA625" i="18"/>
  <c r="Z625" i="18"/>
  <c r="Y625" i="18"/>
  <c r="X625" i="18"/>
  <c r="W625" i="18"/>
  <c r="V625" i="18"/>
  <c r="U625" i="18"/>
  <c r="T625" i="18"/>
  <c r="S625" i="18"/>
  <c r="R625" i="18"/>
  <c r="Q625" i="18"/>
  <c r="P625" i="18"/>
  <c r="O625" i="18"/>
  <c r="N625" i="18"/>
  <c r="M625" i="18"/>
  <c r="L625" i="18"/>
  <c r="K625" i="18"/>
  <c r="J625" i="18"/>
  <c r="I625" i="18"/>
  <c r="H625" i="18"/>
  <c r="G625" i="18"/>
  <c r="F625" i="18"/>
  <c r="E625" i="18"/>
  <c r="D625" i="18"/>
  <c r="D624" i="18"/>
  <c r="D623" i="18"/>
  <c r="D622" i="18"/>
  <c r="D621" i="18"/>
  <c r="D620" i="18"/>
  <c r="D619" i="18"/>
  <c r="D618" i="18"/>
  <c r="AA617" i="18"/>
  <c r="AA615" i="18" s="1"/>
  <c r="AA614" i="18" s="1"/>
  <c r="Z617" i="18"/>
  <c r="Y617" i="18"/>
  <c r="Y615" i="18" s="1"/>
  <c r="Y614" i="18" s="1"/>
  <c r="X617" i="18"/>
  <c r="W617" i="18"/>
  <c r="W615" i="18" s="1"/>
  <c r="W614" i="18" s="1"/>
  <c r="V617" i="18"/>
  <c r="V615" i="18" s="1"/>
  <c r="V614" i="18" s="1"/>
  <c r="U617" i="18"/>
  <c r="U615" i="18" s="1"/>
  <c r="U614" i="18" s="1"/>
  <c r="T617" i="18"/>
  <c r="S617" i="18"/>
  <c r="S615" i="18" s="1"/>
  <c r="S614" i="18" s="1"/>
  <c r="R617" i="18"/>
  <c r="Q617" i="18"/>
  <c r="Q615" i="18" s="1"/>
  <c r="Q614" i="18" s="1"/>
  <c r="P617" i="18"/>
  <c r="O617" i="18"/>
  <c r="O615" i="18" s="1"/>
  <c r="O614" i="18" s="1"/>
  <c r="N617" i="18"/>
  <c r="N615" i="18" s="1"/>
  <c r="N614" i="18" s="1"/>
  <c r="M617" i="18"/>
  <c r="M615" i="18" s="1"/>
  <c r="M614" i="18" s="1"/>
  <c r="L617" i="18"/>
  <c r="K617" i="18"/>
  <c r="K615" i="18" s="1"/>
  <c r="K614" i="18" s="1"/>
  <c r="J617" i="18"/>
  <c r="I617" i="18"/>
  <c r="I615" i="18" s="1"/>
  <c r="I614" i="18" s="1"/>
  <c r="H617" i="18"/>
  <c r="G617" i="18"/>
  <c r="G615" i="18" s="1"/>
  <c r="G614" i="18" s="1"/>
  <c r="F617" i="18"/>
  <c r="F615" i="18" s="1"/>
  <c r="F614" i="18" s="1"/>
  <c r="E617" i="18"/>
  <c r="E615" i="18" s="1"/>
  <c r="E614" i="18" s="1"/>
  <c r="D616" i="18"/>
  <c r="Z615" i="18"/>
  <c r="Z614" i="18" s="1"/>
  <c r="X615" i="18"/>
  <c r="T615" i="18"/>
  <c r="T614" i="18" s="1"/>
  <c r="R615" i="18"/>
  <c r="R614" i="18" s="1"/>
  <c r="P615" i="18"/>
  <c r="P614" i="18" s="1"/>
  <c r="L615" i="18"/>
  <c r="L614" i="18" s="1"/>
  <c r="J615" i="18"/>
  <c r="J614" i="18" s="1"/>
  <c r="H615" i="18"/>
  <c r="X614" i="18"/>
  <c r="H614" i="18"/>
  <c r="D613" i="18"/>
  <c r="AA612" i="18"/>
  <c r="Z612" i="18"/>
  <c r="Y612" i="18"/>
  <c r="X612" i="18"/>
  <c r="W612" i="18"/>
  <c r="V612" i="18"/>
  <c r="U612" i="18"/>
  <c r="T612" i="18"/>
  <c r="S612" i="18"/>
  <c r="R612" i="18"/>
  <c r="Q612" i="18"/>
  <c r="P612" i="18"/>
  <c r="O612" i="18"/>
  <c r="N612" i="18"/>
  <c r="M612" i="18"/>
  <c r="L612" i="18"/>
  <c r="K612" i="18"/>
  <c r="J612" i="18"/>
  <c r="I612" i="18"/>
  <c r="H612" i="18"/>
  <c r="G612" i="18"/>
  <c r="F612" i="18"/>
  <c r="E612" i="18"/>
  <c r="D612" i="18"/>
  <c r="D611" i="18"/>
  <c r="D610" i="18"/>
  <c r="D609" i="18"/>
  <c r="D608" i="18"/>
  <c r="D607" i="18"/>
  <c r="D606" i="18"/>
  <c r="D605" i="18"/>
  <c r="AA604" i="18"/>
  <c r="Z604" i="18"/>
  <c r="Y604" i="18"/>
  <c r="X604" i="18"/>
  <c r="W604" i="18"/>
  <c r="V604" i="18"/>
  <c r="U604" i="18"/>
  <c r="T604" i="18"/>
  <c r="S604" i="18"/>
  <c r="R604" i="18"/>
  <c r="Q604" i="18"/>
  <c r="P604" i="18"/>
  <c r="O604" i="18"/>
  <c r="N604" i="18"/>
  <c r="M604" i="18"/>
  <c r="L604" i="18"/>
  <c r="K604" i="18"/>
  <c r="J604" i="18"/>
  <c r="I604" i="18"/>
  <c r="H604" i="18"/>
  <c r="G604" i="18"/>
  <c r="F604" i="18"/>
  <c r="E604" i="18"/>
  <c r="D603" i="18"/>
  <c r="AA602" i="18"/>
  <c r="Z602" i="18"/>
  <c r="Y602" i="18"/>
  <c r="X602" i="18"/>
  <c r="W602" i="18"/>
  <c r="V602" i="18"/>
  <c r="U602" i="18"/>
  <c r="T602" i="18"/>
  <c r="S602" i="18"/>
  <c r="R602" i="18"/>
  <c r="Q602" i="18"/>
  <c r="P602" i="18"/>
  <c r="O602" i="18"/>
  <c r="N602" i="18"/>
  <c r="M602" i="18"/>
  <c r="L602" i="18"/>
  <c r="K602" i="18"/>
  <c r="J602" i="18"/>
  <c r="I602" i="18"/>
  <c r="H602" i="18"/>
  <c r="G602" i="18"/>
  <c r="F602" i="18"/>
  <c r="E602" i="18"/>
  <c r="D602" i="18"/>
  <c r="D601" i="18"/>
  <c r="AA600" i="18"/>
  <c r="Z600" i="18"/>
  <c r="Y600" i="18"/>
  <c r="X600" i="18"/>
  <c r="W600" i="18"/>
  <c r="V600" i="18"/>
  <c r="U600" i="18"/>
  <c r="T600" i="18"/>
  <c r="S600" i="18"/>
  <c r="R600" i="18"/>
  <c r="Q600" i="18"/>
  <c r="Q599" i="18" s="1"/>
  <c r="P600" i="18"/>
  <c r="O600" i="18"/>
  <c r="N600" i="18"/>
  <c r="M600" i="18"/>
  <c r="L600" i="18"/>
  <c r="K600" i="18"/>
  <c r="J600" i="18"/>
  <c r="I600" i="18"/>
  <c r="H600" i="18"/>
  <c r="G600" i="18"/>
  <c r="F600" i="18"/>
  <c r="E600" i="18"/>
  <c r="D600" i="18"/>
  <c r="D598" i="18"/>
  <c r="AA597" i="18"/>
  <c r="Z597" i="18"/>
  <c r="Y597" i="18"/>
  <c r="X597" i="18"/>
  <c r="W597" i="18"/>
  <c r="V597" i="18"/>
  <c r="U597" i="18"/>
  <c r="T597" i="18"/>
  <c r="S597" i="18"/>
  <c r="R597" i="18"/>
  <c r="Q597" i="18"/>
  <c r="P597" i="18"/>
  <c r="O597" i="18"/>
  <c r="N597" i="18"/>
  <c r="M597" i="18"/>
  <c r="L597" i="18"/>
  <c r="K597" i="18"/>
  <c r="J597" i="18"/>
  <c r="I597" i="18"/>
  <c r="H597" i="18"/>
  <c r="G597" i="18"/>
  <c r="F597" i="18"/>
  <c r="E597" i="18"/>
  <c r="D597" i="18"/>
  <c r="D596" i="18"/>
  <c r="D595" i="18"/>
  <c r="AA594" i="18"/>
  <c r="Z594" i="18"/>
  <c r="Y594" i="18"/>
  <c r="X594" i="18"/>
  <c r="X593" i="18" s="1"/>
  <c r="W594" i="18"/>
  <c r="V594" i="18"/>
  <c r="U594" i="18"/>
  <c r="T594" i="18"/>
  <c r="T593" i="18" s="1"/>
  <c r="S594" i="18"/>
  <c r="S593" i="18" s="1"/>
  <c r="R594" i="18"/>
  <c r="Q594" i="18"/>
  <c r="P594" i="18"/>
  <c r="P593" i="18" s="1"/>
  <c r="O594" i="18"/>
  <c r="N594" i="18"/>
  <c r="M594" i="18"/>
  <c r="L594" i="18"/>
  <c r="L593" i="18" s="1"/>
  <c r="K594" i="18"/>
  <c r="J594" i="18"/>
  <c r="I594" i="18"/>
  <c r="H594" i="18"/>
  <c r="H593" i="18" s="1"/>
  <c r="G594" i="18"/>
  <c r="F594" i="18"/>
  <c r="E594" i="18"/>
  <c r="AA593" i="18"/>
  <c r="U593" i="18"/>
  <c r="M593" i="18"/>
  <c r="K593" i="18"/>
  <c r="E593" i="18"/>
  <c r="D592" i="18"/>
  <c r="AA591" i="18"/>
  <c r="Z591" i="18"/>
  <c r="Y591" i="18"/>
  <c r="X591" i="18"/>
  <c r="W591" i="18"/>
  <c r="V591" i="18"/>
  <c r="U591" i="18"/>
  <c r="T591" i="18"/>
  <c r="S591" i="18"/>
  <c r="R591" i="18"/>
  <c r="Q591" i="18"/>
  <c r="P591" i="18"/>
  <c r="O591" i="18"/>
  <c r="N591" i="18"/>
  <c r="M591" i="18"/>
  <c r="L591" i="18"/>
  <c r="K591" i="18"/>
  <c r="J591" i="18"/>
  <c r="I591" i="18"/>
  <c r="H591" i="18"/>
  <c r="G591" i="18"/>
  <c r="F591" i="18"/>
  <c r="E591" i="18"/>
  <c r="D591" i="18"/>
  <c r="D590" i="18"/>
  <c r="D589" i="18"/>
  <c r="AA588" i="18"/>
  <c r="Z588" i="18"/>
  <c r="Y588" i="18"/>
  <c r="X588" i="18"/>
  <c r="W588" i="18"/>
  <c r="V588" i="18"/>
  <c r="U588" i="18"/>
  <c r="T588" i="18"/>
  <c r="S588" i="18"/>
  <c r="R588" i="18"/>
  <c r="Q588" i="18"/>
  <c r="P588" i="18"/>
  <c r="O588" i="18"/>
  <c r="N588" i="18"/>
  <c r="M588" i="18"/>
  <c r="L588" i="18"/>
  <c r="K588" i="18"/>
  <c r="J588" i="18"/>
  <c r="I588" i="18"/>
  <c r="H588" i="18"/>
  <c r="G588" i="18"/>
  <c r="F588" i="18"/>
  <c r="E588" i="18"/>
  <c r="D587" i="18"/>
  <c r="D586" i="18"/>
  <c r="D585" i="18"/>
  <c r="AA584" i="18"/>
  <c r="Z584" i="18"/>
  <c r="Y584" i="18"/>
  <c r="X584" i="18"/>
  <c r="W584" i="18"/>
  <c r="V584" i="18"/>
  <c r="U584" i="18"/>
  <c r="T584" i="18"/>
  <c r="S584" i="18"/>
  <c r="R584" i="18"/>
  <c r="Q584" i="18"/>
  <c r="P584" i="18"/>
  <c r="O584" i="18"/>
  <c r="N584" i="18"/>
  <c r="M584" i="18"/>
  <c r="L584" i="18"/>
  <c r="K584" i="18"/>
  <c r="J584" i="18"/>
  <c r="I584" i="18"/>
  <c r="H584" i="18"/>
  <c r="G584" i="18"/>
  <c r="F584" i="18"/>
  <c r="E584" i="18"/>
  <c r="D583" i="18"/>
  <c r="AA582" i="18"/>
  <c r="Z582" i="18"/>
  <c r="Y582" i="18"/>
  <c r="Y581" i="18" s="1"/>
  <c r="X582" i="18"/>
  <c r="W582" i="18"/>
  <c r="V582" i="18"/>
  <c r="U582" i="18"/>
  <c r="T582" i="18"/>
  <c r="S582" i="18"/>
  <c r="R582" i="18"/>
  <c r="Q582" i="18"/>
  <c r="Q581" i="18" s="1"/>
  <c r="P582" i="18"/>
  <c r="O582" i="18"/>
  <c r="N582" i="18"/>
  <c r="M582" i="18"/>
  <c r="M581" i="18" s="1"/>
  <c r="L582" i="18"/>
  <c r="K582" i="18"/>
  <c r="J582" i="18"/>
  <c r="I582" i="18"/>
  <c r="H582" i="18"/>
  <c r="G582" i="18"/>
  <c r="F582" i="18"/>
  <c r="E582" i="18"/>
  <c r="E581" i="18" s="1"/>
  <c r="D582" i="18"/>
  <c r="D580" i="18"/>
  <c r="D577" i="18" s="1"/>
  <c r="D579" i="18"/>
  <c r="D578" i="18"/>
  <c r="AA577" i="18"/>
  <c r="Z577" i="18"/>
  <c r="Y577" i="18"/>
  <c r="X577" i="18"/>
  <c r="W577" i="18"/>
  <c r="V577" i="18"/>
  <c r="U577" i="18"/>
  <c r="T577" i="18"/>
  <c r="S577" i="18"/>
  <c r="R577" i="18"/>
  <c r="Q577" i="18"/>
  <c r="P577" i="18"/>
  <c r="O577" i="18"/>
  <c r="N577" i="18"/>
  <c r="M577" i="18"/>
  <c r="L577" i="18"/>
  <c r="K577" i="18"/>
  <c r="J577" i="18"/>
  <c r="I577" i="18"/>
  <c r="H577" i="18"/>
  <c r="G577" i="18"/>
  <c r="F577" i="18"/>
  <c r="E577" i="18"/>
  <c r="D576" i="18"/>
  <c r="D575" i="18"/>
  <c r="D574" i="18"/>
  <c r="AA573" i="18"/>
  <c r="Z573" i="18"/>
  <c r="Y573" i="18"/>
  <c r="X573" i="18"/>
  <c r="W573" i="18"/>
  <c r="V573" i="18"/>
  <c r="U573" i="18"/>
  <c r="T573" i="18"/>
  <c r="S573" i="18"/>
  <c r="R573" i="18"/>
  <c r="Q573" i="18"/>
  <c r="P573" i="18"/>
  <c r="O573" i="18"/>
  <c r="N573" i="18"/>
  <c r="M573" i="18"/>
  <c r="L573" i="18"/>
  <c r="K573" i="18"/>
  <c r="J573" i="18"/>
  <c r="I573" i="18"/>
  <c r="H573" i="18"/>
  <c r="G573" i="18"/>
  <c r="F573" i="18"/>
  <c r="E573" i="18"/>
  <c r="D572" i="18"/>
  <c r="D571" i="18"/>
  <c r="D570" i="18"/>
  <c r="D569" i="18"/>
  <c r="D568" i="18"/>
  <c r="AA567" i="18"/>
  <c r="Z567" i="18"/>
  <c r="Y567" i="18"/>
  <c r="X567" i="18"/>
  <c r="W567" i="18"/>
  <c r="V567" i="18"/>
  <c r="U567" i="18"/>
  <c r="T567" i="18"/>
  <c r="S567" i="18"/>
  <c r="R567" i="18"/>
  <c r="Q567" i="18"/>
  <c r="P567" i="18"/>
  <c r="O567" i="18"/>
  <c r="N567" i="18"/>
  <c r="M567" i="18"/>
  <c r="L567" i="18"/>
  <c r="K567" i="18"/>
  <c r="J567" i="18"/>
  <c r="I567" i="18"/>
  <c r="H567" i="18"/>
  <c r="G567" i="18"/>
  <c r="F567" i="18"/>
  <c r="E567" i="18"/>
  <c r="D566" i="18"/>
  <c r="D565" i="18"/>
  <c r="D564" i="18"/>
  <c r="D563" i="18"/>
  <c r="D562" i="18"/>
  <c r="D561" i="18"/>
  <c r="D560" i="18"/>
  <c r="D559" i="18"/>
  <c r="D558" i="18"/>
  <c r="AA557" i="18"/>
  <c r="AA556" i="18" s="1"/>
  <c r="Z557" i="18"/>
  <c r="Y557" i="18"/>
  <c r="X557" i="18"/>
  <c r="W557" i="18"/>
  <c r="W556" i="18" s="1"/>
  <c r="V557" i="18"/>
  <c r="U557" i="18"/>
  <c r="T557" i="18"/>
  <c r="S557" i="18"/>
  <c r="S556" i="18" s="1"/>
  <c r="R557" i="18"/>
  <c r="Q557" i="18"/>
  <c r="P557" i="18"/>
  <c r="O557" i="18"/>
  <c r="O556" i="18" s="1"/>
  <c r="N557" i="18"/>
  <c r="M557" i="18"/>
  <c r="L557" i="18"/>
  <c r="K557" i="18"/>
  <c r="K556" i="18" s="1"/>
  <c r="J557" i="18"/>
  <c r="I557" i="18"/>
  <c r="H557" i="18"/>
  <c r="G557" i="18"/>
  <c r="G556" i="18" s="1"/>
  <c r="F557" i="18"/>
  <c r="E557" i="18"/>
  <c r="Y556" i="18"/>
  <c r="U556" i="18"/>
  <c r="Q556" i="18"/>
  <c r="I556" i="18"/>
  <c r="E556" i="18"/>
  <c r="D555" i="18"/>
  <c r="AA554" i="18"/>
  <c r="Z554" i="18"/>
  <c r="Y554" i="18"/>
  <c r="X554" i="18"/>
  <c r="W554" i="18"/>
  <c r="V554" i="18"/>
  <c r="U554" i="18"/>
  <c r="T554" i="18"/>
  <c r="S554" i="18"/>
  <c r="R554" i="18"/>
  <c r="Q554" i="18"/>
  <c r="P554" i="18"/>
  <c r="O554" i="18"/>
  <c r="N554" i="18"/>
  <c r="M554" i="18"/>
  <c r="L554" i="18"/>
  <c r="K554" i="18"/>
  <c r="J554" i="18"/>
  <c r="I554" i="18"/>
  <c r="H554" i="18"/>
  <c r="G554" i="18"/>
  <c r="F554" i="18"/>
  <c r="E554" i="18"/>
  <c r="D554" i="18"/>
  <c r="D553" i="18"/>
  <c r="D552" i="18"/>
  <c r="D551" i="18"/>
  <c r="AA550" i="18"/>
  <c r="Z550" i="18"/>
  <c r="Y550" i="18"/>
  <c r="X550" i="18"/>
  <c r="W550" i="18"/>
  <c r="V550" i="18"/>
  <c r="U550" i="18"/>
  <c r="T550" i="18"/>
  <c r="S550" i="18"/>
  <c r="R550" i="18"/>
  <c r="Q550" i="18"/>
  <c r="P550" i="18"/>
  <c r="O550" i="18"/>
  <c r="N550" i="18"/>
  <c r="M550" i="18"/>
  <c r="L550" i="18"/>
  <c r="K550" i="18"/>
  <c r="J550" i="18"/>
  <c r="I550" i="18"/>
  <c r="H550" i="18"/>
  <c r="G550" i="18"/>
  <c r="F550" i="18"/>
  <c r="E550" i="18"/>
  <c r="D549" i="18"/>
  <c r="D548" i="18"/>
  <c r="AA547" i="18"/>
  <c r="Z547" i="18"/>
  <c r="Y547" i="18"/>
  <c r="X547" i="18"/>
  <c r="W547" i="18"/>
  <c r="V547" i="18"/>
  <c r="U547" i="18"/>
  <c r="T547" i="18"/>
  <c r="S547" i="18"/>
  <c r="R547" i="18"/>
  <c r="Q547" i="18"/>
  <c r="P547" i="18"/>
  <c r="O547" i="18"/>
  <c r="N547" i="18"/>
  <c r="M547" i="18"/>
  <c r="L547" i="18"/>
  <c r="K547" i="18"/>
  <c r="J547" i="18"/>
  <c r="I547" i="18"/>
  <c r="H547" i="18"/>
  <c r="G547" i="18"/>
  <c r="F547" i="18"/>
  <c r="E547" i="18"/>
  <c r="D546" i="18"/>
  <c r="D545" i="18"/>
  <c r="D544" i="18"/>
  <c r="D543" i="18"/>
  <c r="AA542" i="18"/>
  <c r="Z542" i="18"/>
  <c r="Y542" i="18"/>
  <c r="X542" i="18"/>
  <c r="W542" i="18"/>
  <c r="V542" i="18"/>
  <c r="U542" i="18"/>
  <c r="T542" i="18"/>
  <c r="S542" i="18"/>
  <c r="R542" i="18"/>
  <c r="Q542" i="18"/>
  <c r="P542" i="18"/>
  <c r="O542" i="18"/>
  <c r="N542" i="18"/>
  <c r="M542" i="18"/>
  <c r="L542" i="18"/>
  <c r="K542" i="18"/>
  <c r="J542" i="18"/>
  <c r="I542" i="18"/>
  <c r="H542" i="18"/>
  <c r="G542" i="18"/>
  <c r="F542" i="18"/>
  <c r="E542" i="18"/>
  <c r="D541" i="18"/>
  <c r="D540" i="18"/>
  <c r="AA539" i="18"/>
  <c r="Z539" i="18"/>
  <c r="Y539" i="18"/>
  <c r="X539" i="18"/>
  <c r="W539" i="18"/>
  <c r="V539" i="18"/>
  <c r="U539" i="18"/>
  <c r="T539" i="18"/>
  <c r="S539" i="18"/>
  <c r="R539" i="18"/>
  <c r="Q539" i="18"/>
  <c r="P539" i="18"/>
  <c r="O539" i="18"/>
  <c r="N539" i="18"/>
  <c r="M539" i="18"/>
  <c r="L539" i="18"/>
  <c r="K539" i="18"/>
  <c r="J539" i="18"/>
  <c r="I539" i="18"/>
  <c r="H539" i="18"/>
  <c r="G539" i="18"/>
  <c r="F539" i="18"/>
  <c r="E539" i="18"/>
  <c r="D538" i="18"/>
  <c r="D537" i="18"/>
  <c r="D536" i="18"/>
  <c r="D535" i="18"/>
  <c r="D534" i="18"/>
  <c r="D533" i="18"/>
  <c r="AA532" i="18"/>
  <c r="Z532" i="18"/>
  <c r="Y532" i="18"/>
  <c r="X532" i="18"/>
  <c r="W532" i="18"/>
  <c r="V532" i="18"/>
  <c r="U532" i="18"/>
  <c r="T532" i="18"/>
  <c r="S532" i="18"/>
  <c r="R532" i="18"/>
  <c r="Q532" i="18"/>
  <c r="P532" i="18"/>
  <c r="O532" i="18"/>
  <c r="N532" i="18"/>
  <c r="M532" i="18"/>
  <c r="L532" i="18"/>
  <c r="K532" i="18"/>
  <c r="J532" i="18"/>
  <c r="I532" i="18"/>
  <c r="H532" i="18"/>
  <c r="G532" i="18"/>
  <c r="F532" i="18"/>
  <c r="E532" i="18"/>
  <c r="D531" i="18"/>
  <c r="D530" i="18"/>
  <c r="D529" i="18"/>
  <c r="D528" i="18"/>
  <c r="AA527" i="18"/>
  <c r="Z527" i="18"/>
  <c r="Y527" i="18"/>
  <c r="X527" i="18"/>
  <c r="W527" i="18"/>
  <c r="V527" i="18"/>
  <c r="U527" i="18"/>
  <c r="T527" i="18"/>
  <c r="S527" i="18"/>
  <c r="R527" i="18"/>
  <c r="Q527" i="18"/>
  <c r="P527" i="18"/>
  <c r="O527" i="18"/>
  <c r="N527" i="18"/>
  <c r="M527" i="18"/>
  <c r="L527" i="18"/>
  <c r="K527" i="18"/>
  <c r="J527" i="18"/>
  <c r="I527" i="18"/>
  <c r="H527" i="18"/>
  <c r="G527" i="18"/>
  <c r="F527" i="18"/>
  <c r="E527" i="18"/>
  <c r="D526" i="18"/>
  <c r="D525" i="18"/>
  <c r="D524" i="18"/>
  <c r="AA523" i="18"/>
  <c r="Z523" i="18"/>
  <c r="Z522" i="18" s="1"/>
  <c r="Y523" i="18"/>
  <c r="X523" i="18"/>
  <c r="X522" i="18" s="1"/>
  <c r="W523" i="18"/>
  <c r="V523" i="18"/>
  <c r="U523" i="18"/>
  <c r="T523" i="18"/>
  <c r="T522" i="18" s="1"/>
  <c r="S523" i="18"/>
  <c r="R523" i="18"/>
  <c r="R522" i="18" s="1"/>
  <c r="Q523" i="18"/>
  <c r="P523" i="18"/>
  <c r="P522" i="18" s="1"/>
  <c r="O523" i="18"/>
  <c r="N523" i="18"/>
  <c r="N522" i="18" s="1"/>
  <c r="M523" i="18"/>
  <c r="L523" i="18"/>
  <c r="L522" i="18" s="1"/>
  <c r="K523" i="18"/>
  <c r="J523" i="18"/>
  <c r="J522" i="18" s="1"/>
  <c r="I523" i="18"/>
  <c r="H523" i="18"/>
  <c r="H522" i="18" s="1"/>
  <c r="G523" i="18"/>
  <c r="F523" i="18"/>
  <c r="E523" i="18"/>
  <c r="D523" i="18"/>
  <c r="F522" i="18"/>
  <c r="D521" i="18"/>
  <c r="D520" i="18"/>
  <c r="D519" i="18"/>
  <c r="D518" i="18"/>
  <c r="D517" i="18"/>
  <c r="D516" i="18"/>
  <c r="D515" i="18"/>
  <c r="D514" i="18"/>
  <c r="AA513" i="18"/>
  <c r="Z513" i="18"/>
  <c r="Y513" i="18"/>
  <c r="X513" i="18"/>
  <c r="W513" i="18"/>
  <c r="V513" i="18"/>
  <c r="U513" i="18"/>
  <c r="T513" i="18"/>
  <c r="S513" i="18"/>
  <c r="R513" i="18"/>
  <c r="Q513" i="18"/>
  <c r="P513" i="18"/>
  <c r="O513" i="18"/>
  <c r="N513" i="18"/>
  <c r="M513" i="18"/>
  <c r="L513" i="18"/>
  <c r="K513" i="18"/>
  <c r="J513" i="18"/>
  <c r="I513" i="18"/>
  <c r="H513" i="18"/>
  <c r="G513" i="18"/>
  <c r="F513" i="18"/>
  <c r="E513" i="18"/>
  <c r="D513" i="18"/>
  <c r="D512" i="18"/>
  <c r="D511" i="18"/>
  <c r="D510" i="18"/>
  <c r="D509" i="18"/>
  <c r="D508" i="18"/>
  <c r="AA507" i="18"/>
  <c r="Z507" i="18"/>
  <c r="Y507" i="18"/>
  <c r="X507" i="18"/>
  <c r="W507" i="18"/>
  <c r="V507" i="18"/>
  <c r="U507" i="18"/>
  <c r="T507" i="18"/>
  <c r="S507" i="18"/>
  <c r="R507" i="18"/>
  <c r="Q507" i="18"/>
  <c r="P507" i="18"/>
  <c r="O507" i="18"/>
  <c r="N507" i="18"/>
  <c r="M507" i="18"/>
  <c r="L507" i="18"/>
  <c r="K507" i="18"/>
  <c r="J507" i="18"/>
  <c r="I507" i="18"/>
  <c r="H507" i="18"/>
  <c r="G507" i="18"/>
  <c r="F507" i="18"/>
  <c r="E507" i="18"/>
  <c r="D506" i="18"/>
  <c r="D505" i="18"/>
  <c r="D504" i="18"/>
  <c r="D503" i="18"/>
  <c r="D502" i="18"/>
  <c r="D501" i="18"/>
  <c r="D500" i="18"/>
  <c r="D499" i="18"/>
  <c r="AA498" i="18"/>
  <c r="Z498" i="18"/>
  <c r="Y498" i="18"/>
  <c r="X498" i="18"/>
  <c r="W498" i="18"/>
  <c r="V498" i="18"/>
  <c r="U498" i="18"/>
  <c r="T498" i="18"/>
  <c r="S498" i="18"/>
  <c r="R498" i="18"/>
  <c r="Q498" i="18"/>
  <c r="P498" i="18"/>
  <c r="O498" i="18"/>
  <c r="N498" i="18"/>
  <c r="M498" i="18"/>
  <c r="L498" i="18"/>
  <c r="K498" i="18"/>
  <c r="J498" i="18"/>
  <c r="I498" i="18"/>
  <c r="H498" i="18"/>
  <c r="G498" i="18"/>
  <c r="F498" i="18"/>
  <c r="E498" i="18"/>
  <c r="D497" i="18"/>
  <c r="D496" i="18"/>
  <c r="D495" i="18"/>
  <c r="AA494" i="18"/>
  <c r="Z494" i="18"/>
  <c r="Z493" i="18" s="1"/>
  <c r="Y494" i="18"/>
  <c r="X494" i="18"/>
  <c r="X493" i="18" s="1"/>
  <c r="W494" i="18"/>
  <c r="V494" i="18"/>
  <c r="U494" i="18"/>
  <c r="T494" i="18"/>
  <c r="S494" i="18"/>
  <c r="R494" i="18"/>
  <c r="R493" i="18" s="1"/>
  <c r="Q494" i="18"/>
  <c r="P494" i="18"/>
  <c r="O494" i="18"/>
  <c r="N494" i="18"/>
  <c r="N493" i="18" s="1"/>
  <c r="M494" i="18"/>
  <c r="L494" i="18"/>
  <c r="K494" i="18"/>
  <c r="J494" i="18"/>
  <c r="J493" i="18" s="1"/>
  <c r="I494" i="18"/>
  <c r="H494" i="18"/>
  <c r="H493" i="18" s="1"/>
  <c r="G494" i="18"/>
  <c r="F494" i="18"/>
  <c r="F493" i="18" s="1"/>
  <c r="E494" i="18"/>
  <c r="V493" i="18"/>
  <c r="G493" i="18"/>
  <c r="D491" i="18"/>
  <c r="AA490" i="18"/>
  <c r="Z490" i="18"/>
  <c r="Y490" i="18"/>
  <c r="X490" i="18"/>
  <c r="W490" i="18"/>
  <c r="V490" i="18"/>
  <c r="U490" i="18"/>
  <c r="T490" i="18"/>
  <c r="S490" i="18"/>
  <c r="R490" i="18"/>
  <c r="Q490" i="18"/>
  <c r="P490" i="18"/>
  <c r="O490" i="18"/>
  <c r="N490" i="18"/>
  <c r="M490" i="18"/>
  <c r="L490" i="18"/>
  <c r="K490" i="18"/>
  <c r="J490" i="18"/>
  <c r="I490" i="18"/>
  <c r="H490" i="18"/>
  <c r="G490" i="18"/>
  <c r="F490" i="18"/>
  <c r="E490" i="18"/>
  <c r="D490" i="18"/>
  <c r="D489" i="18"/>
  <c r="D488" i="18"/>
  <c r="D487" i="18"/>
  <c r="D486" i="18"/>
  <c r="D485" i="18"/>
  <c r="D484" i="18"/>
  <c r="D483" i="18"/>
  <c r="AA482" i="18"/>
  <c r="Z482" i="18"/>
  <c r="Y482" i="18"/>
  <c r="X482" i="18"/>
  <c r="W482" i="18"/>
  <c r="V482" i="18"/>
  <c r="U482" i="18"/>
  <c r="T482" i="18"/>
  <c r="S482" i="18"/>
  <c r="R482" i="18"/>
  <c r="Q482" i="18"/>
  <c r="P482" i="18"/>
  <c r="O482" i="18"/>
  <c r="N482" i="18"/>
  <c r="M482" i="18"/>
  <c r="L482" i="18"/>
  <c r="K482" i="18"/>
  <c r="J482" i="18"/>
  <c r="I482" i="18"/>
  <c r="H482" i="18"/>
  <c r="G482" i="18"/>
  <c r="F482" i="18"/>
  <c r="E482" i="18"/>
  <c r="D481" i="18"/>
  <c r="AA480" i="18"/>
  <c r="Z480" i="18"/>
  <c r="Y480" i="18"/>
  <c r="X480" i="18"/>
  <c r="W480" i="18"/>
  <c r="V480" i="18"/>
  <c r="U480" i="18"/>
  <c r="T480" i="18"/>
  <c r="S480" i="18"/>
  <c r="R480" i="18"/>
  <c r="Q480" i="18"/>
  <c r="P480" i="18"/>
  <c r="O480" i="18"/>
  <c r="N480" i="18"/>
  <c r="M480" i="18"/>
  <c r="L480" i="18"/>
  <c r="K480" i="18"/>
  <c r="J480" i="18"/>
  <c r="I480" i="18"/>
  <c r="H480" i="18"/>
  <c r="G480" i="18"/>
  <c r="F480" i="18"/>
  <c r="E480" i="18"/>
  <c r="D480" i="18"/>
  <c r="D479" i="18"/>
  <c r="AA478" i="18"/>
  <c r="Z478" i="18"/>
  <c r="Y478" i="18"/>
  <c r="X478" i="18"/>
  <c r="W478" i="18"/>
  <c r="V478" i="18"/>
  <c r="U478" i="18"/>
  <c r="T478" i="18"/>
  <c r="S478" i="18"/>
  <c r="R478" i="18"/>
  <c r="Q478" i="18"/>
  <c r="P478" i="18"/>
  <c r="O478" i="18"/>
  <c r="N478" i="18"/>
  <c r="M478" i="18"/>
  <c r="L478" i="18"/>
  <c r="K478" i="18"/>
  <c r="J478" i="18"/>
  <c r="I478" i="18"/>
  <c r="H478" i="18"/>
  <c r="G478" i="18"/>
  <c r="F478" i="18"/>
  <c r="E478" i="18"/>
  <c r="D478" i="18"/>
  <c r="D477" i="18"/>
  <c r="AA476" i="18"/>
  <c r="Z476" i="18"/>
  <c r="Y476" i="18"/>
  <c r="X476" i="18"/>
  <c r="W476" i="18"/>
  <c r="V476" i="18"/>
  <c r="U476" i="18"/>
  <c r="T476" i="18"/>
  <c r="S476" i="18"/>
  <c r="R476" i="18"/>
  <c r="Q476" i="18"/>
  <c r="P476" i="18"/>
  <c r="O476" i="18"/>
  <c r="N476" i="18"/>
  <c r="M476" i="18"/>
  <c r="L476" i="18"/>
  <c r="K476" i="18"/>
  <c r="J476" i="18"/>
  <c r="I476" i="18"/>
  <c r="H476" i="18"/>
  <c r="G476" i="18"/>
  <c r="F476" i="18"/>
  <c r="E476" i="18"/>
  <c r="D476" i="18"/>
  <c r="D474" i="18"/>
  <c r="D473" i="18"/>
  <c r="D472" i="18"/>
  <c r="D471" i="18"/>
  <c r="AA470" i="18"/>
  <c r="Z470" i="18"/>
  <c r="Y470" i="18"/>
  <c r="X470" i="18"/>
  <c r="W470" i="18"/>
  <c r="V470" i="18"/>
  <c r="U470" i="18"/>
  <c r="T470" i="18"/>
  <c r="S470" i="18"/>
  <c r="R470" i="18"/>
  <c r="Q470" i="18"/>
  <c r="P470" i="18"/>
  <c r="O470" i="18"/>
  <c r="N470" i="18"/>
  <c r="M470" i="18"/>
  <c r="L470" i="18"/>
  <c r="K470" i="18"/>
  <c r="J470" i="18"/>
  <c r="I470" i="18"/>
  <c r="H470" i="18"/>
  <c r="G470" i="18"/>
  <c r="F470" i="18"/>
  <c r="E470" i="18"/>
  <c r="D469" i="18"/>
  <c r="D468" i="18"/>
  <c r="D467" i="18"/>
  <c r="D466" i="18"/>
  <c r="AA465" i="18"/>
  <c r="Z465" i="18"/>
  <c r="Y465" i="18"/>
  <c r="X465" i="18"/>
  <c r="W465" i="18"/>
  <c r="V465" i="18"/>
  <c r="U465" i="18"/>
  <c r="T465" i="18"/>
  <c r="S465" i="18"/>
  <c r="R465" i="18"/>
  <c r="Q465" i="18"/>
  <c r="P465" i="18"/>
  <c r="O465" i="18"/>
  <c r="N465" i="18"/>
  <c r="M465" i="18"/>
  <c r="L465" i="18"/>
  <c r="K465" i="18"/>
  <c r="J465" i="18"/>
  <c r="I465" i="18"/>
  <c r="H465" i="18"/>
  <c r="G465" i="18"/>
  <c r="F465" i="18"/>
  <c r="E465" i="18"/>
  <c r="D464" i="18"/>
  <c r="D463" i="18"/>
  <c r="D461" i="18" s="1"/>
  <c r="D462" i="18"/>
  <c r="AA461" i="18"/>
  <c r="Z461" i="18"/>
  <c r="Y461" i="18"/>
  <c r="Y460" i="18" s="1"/>
  <c r="X461" i="18"/>
  <c r="W461" i="18"/>
  <c r="V461" i="18"/>
  <c r="U461" i="18"/>
  <c r="T461" i="18"/>
  <c r="S461" i="18"/>
  <c r="R461" i="18"/>
  <c r="Q461" i="18"/>
  <c r="Q460" i="18" s="1"/>
  <c r="P461" i="18"/>
  <c r="O461" i="18"/>
  <c r="N461" i="18"/>
  <c r="M461" i="18"/>
  <c r="L461" i="18"/>
  <c r="K461" i="18"/>
  <c r="J461" i="18"/>
  <c r="I461" i="18"/>
  <c r="I460" i="18" s="1"/>
  <c r="H461" i="18"/>
  <c r="G461" i="18"/>
  <c r="F461" i="18"/>
  <c r="E461" i="18"/>
  <c r="N460" i="18"/>
  <c r="F460" i="18"/>
  <c r="D457" i="18"/>
  <c r="D456" i="18"/>
  <c r="AA455" i="18"/>
  <c r="Z455" i="18"/>
  <c r="Y455" i="18"/>
  <c r="X455" i="18"/>
  <c r="W455" i="18"/>
  <c r="V455" i="18"/>
  <c r="U455" i="18"/>
  <c r="T455" i="18"/>
  <c r="S455" i="18"/>
  <c r="R455" i="18"/>
  <c r="Q455" i="18"/>
  <c r="P455" i="18"/>
  <c r="O455" i="18"/>
  <c r="N455" i="18"/>
  <c r="M455" i="18"/>
  <c r="L455" i="18"/>
  <c r="K455" i="18"/>
  <c r="J455" i="18"/>
  <c r="I455" i="18"/>
  <c r="H455" i="18"/>
  <c r="G455" i="18"/>
  <c r="F455" i="18"/>
  <c r="E455" i="18"/>
  <c r="D454" i="18"/>
  <c r="D452" i="18" s="1"/>
  <c r="D453" i="18"/>
  <c r="AA452" i="18"/>
  <c r="Z452" i="18"/>
  <c r="Y452" i="18"/>
  <c r="X452" i="18"/>
  <c r="W452" i="18"/>
  <c r="V452" i="18"/>
  <c r="U452" i="18"/>
  <c r="T452" i="18"/>
  <c r="S452" i="18"/>
  <c r="R452" i="18"/>
  <c r="Q452" i="18"/>
  <c r="P452" i="18"/>
  <c r="O452" i="18"/>
  <c r="N452" i="18"/>
  <c r="M452" i="18"/>
  <c r="L452" i="18"/>
  <c r="K452" i="18"/>
  <c r="J452" i="18"/>
  <c r="I452" i="18"/>
  <c r="H452" i="18"/>
  <c r="G452" i="18"/>
  <c r="F452" i="18"/>
  <c r="E452" i="18"/>
  <c r="D451" i="18"/>
  <c r="D450" i="18"/>
  <c r="D449" i="18"/>
  <c r="D448" i="18"/>
  <c r="D447" i="18"/>
  <c r="AA446" i="18"/>
  <c r="Z446" i="18"/>
  <c r="Y446" i="18"/>
  <c r="X446" i="18"/>
  <c r="W446" i="18"/>
  <c r="V446" i="18"/>
  <c r="U446" i="18"/>
  <c r="T446" i="18"/>
  <c r="S446" i="18"/>
  <c r="R446" i="18"/>
  <c r="Q446" i="18"/>
  <c r="P446" i="18"/>
  <c r="O446" i="18"/>
  <c r="N446" i="18"/>
  <c r="M446" i="18"/>
  <c r="L446" i="18"/>
  <c r="K446" i="18"/>
  <c r="J446" i="18"/>
  <c r="I446" i="18"/>
  <c r="H446" i="18"/>
  <c r="G446" i="18"/>
  <c r="F446" i="18"/>
  <c r="E446" i="18"/>
  <c r="D445" i="18"/>
  <c r="D444" i="18"/>
  <c r="D443" i="18"/>
  <c r="D442" i="18"/>
  <c r="AA441" i="18"/>
  <c r="Z441" i="18"/>
  <c r="Y441" i="18"/>
  <c r="Y440" i="18" s="1"/>
  <c r="X441" i="18"/>
  <c r="W441" i="18"/>
  <c r="V441" i="18"/>
  <c r="U441" i="18"/>
  <c r="T441" i="18"/>
  <c r="S441" i="18"/>
  <c r="R441" i="18"/>
  <c r="Q441" i="18"/>
  <c r="Q440" i="18" s="1"/>
  <c r="P441" i="18"/>
  <c r="O441" i="18"/>
  <c r="N441" i="18"/>
  <c r="M441" i="18"/>
  <c r="M440" i="18" s="1"/>
  <c r="L441" i="18"/>
  <c r="K441" i="18"/>
  <c r="J441" i="18"/>
  <c r="I441" i="18"/>
  <c r="I440" i="18" s="1"/>
  <c r="H441" i="18"/>
  <c r="G441" i="18"/>
  <c r="F441" i="18"/>
  <c r="E441" i="18"/>
  <c r="W440" i="18"/>
  <c r="K440" i="18"/>
  <c r="D439" i="18"/>
  <c r="AA438" i="18"/>
  <c r="Z438" i="18"/>
  <c r="Y438" i="18"/>
  <c r="X438" i="18"/>
  <c r="W438" i="18"/>
  <c r="V438" i="18"/>
  <c r="U438" i="18"/>
  <c r="T438" i="18"/>
  <c r="S438" i="18"/>
  <c r="R438" i="18"/>
  <c r="Q438" i="18"/>
  <c r="P438" i="18"/>
  <c r="O438" i="18"/>
  <c r="N438" i="18"/>
  <c r="M438" i="18"/>
  <c r="L438" i="18"/>
  <c r="K438" i="18"/>
  <c r="J438" i="18"/>
  <c r="I438" i="18"/>
  <c r="H438" i="18"/>
  <c r="G438" i="18"/>
  <c r="F438" i="18"/>
  <c r="E438" i="18"/>
  <c r="D438" i="18"/>
  <c r="D437" i="18"/>
  <c r="AA436" i="18"/>
  <c r="Z436" i="18"/>
  <c r="Y436" i="18"/>
  <c r="X436" i="18"/>
  <c r="W436" i="18"/>
  <c r="V436" i="18"/>
  <c r="U436" i="18"/>
  <c r="T436" i="18"/>
  <c r="S436" i="18"/>
  <c r="R436" i="18"/>
  <c r="Q436" i="18"/>
  <c r="P436" i="18"/>
  <c r="O436" i="18"/>
  <c r="N436" i="18"/>
  <c r="M436" i="18"/>
  <c r="L436" i="18"/>
  <c r="K436" i="18"/>
  <c r="J436" i="18"/>
  <c r="I436" i="18"/>
  <c r="H436" i="18"/>
  <c r="G436" i="18"/>
  <c r="F436" i="18"/>
  <c r="E436" i="18"/>
  <c r="D436" i="18"/>
  <c r="D435" i="18"/>
  <c r="AA434" i="18"/>
  <c r="Z434" i="18"/>
  <c r="Y434" i="18"/>
  <c r="X434" i="18"/>
  <c r="W434" i="18"/>
  <c r="V434" i="18"/>
  <c r="U434" i="18"/>
  <c r="T434" i="18"/>
  <c r="S434" i="18"/>
  <c r="R434" i="18"/>
  <c r="Q434" i="18"/>
  <c r="P434" i="18"/>
  <c r="O434" i="18"/>
  <c r="N434" i="18"/>
  <c r="M434" i="18"/>
  <c r="L434" i="18"/>
  <c r="K434" i="18"/>
  <c r="J434" i="18"/>
  <c r="I434" i="18"/>
  <c r="H434" i="18"/>
  <c r="G434" i="18"/>
  <c r="F434" i="18"/>
  <c r="E434" i="18"/>
  <c r="D434" i="18"/>
  <c r="D433" i="18"/>
  <c r="AA432" i="18"/>
  <c r="Z432" i="18"/>
  <c r="Y432" i="18"/>
  <c r="X432" i="18"/>
  <c r="W432" i="18"/>
  <c r="V432" i="18"/>
  <c r="U432" i="18"/>
  <c r="T432" i="18"/>
  <c r="S432" i="18"/>
  <c r="R432" i="18"/>
  <c r="Q432" i="18"/>
  <c r="P432" i="18"/>
  <c r="O432" i="18"/>
  <c r="N432" i="18"/>
  <c r="M432" i="18"/>
  <c r="L432" i="18"/>
  <c r="K432" i="18"/>
  <c r="J432" i="18"/>
  <c r="I432" i="18"/>
  <c r="H432" i="18"/>
  <c r="G432" i="18"/>
  <c r="F432" i="18"/>
  <c r="E432" i="18"/>
  <c r="D432" i="18"/>
  <c r="D431" i="18"/>
  <c r="D429" i="18" s="1"/>
  <c r="D428" i="18" s="1"/>
  <c r="D430" i="18"/>
  <c r="AA429" i="18"/>
  <c r="Z429" i="18"/>
  <c r="Y429" i="18"/>
  <c r="X429" i="18"/>
  <c r="W429" i="18"/>
  <c r="V429" i="18"/>
  <c r="U429" i="18"/>
  <c r="T429" i="18"/>
  <c r="S429" i="18"/>
  <c r="R429" i="18"/>
  <c r="Q429" i="18"/>
  <c r="P429" i="18"/>
  <c r="O429" i="18"/>
  <c r="N429" i="18"/>
  <c r="M429" i="18"/>
  <c r="M428" i="18" s="1"/>
  <c r="L429" i="18"/>
  <c r="K429" i="18"/>
  <c r="J429" i="18"/>
  <c r="I429" i="18"/>
  <c r="H429" i="18"/>
  <c r="G429" i="18"/>
  <c r="F429" i="18"/>
  <c r="E429" i="18"/>
  <c r="W428" i="18"/>
  <c r="D427" i="18"/>
  <c r="D426" i="18"/>
  <c r="D425" i="18"/>
  <c r="AA424" i="18"/>
  <c r="Z424" i="18"/>
  <c r="Y424" i="18"/>
  <c r="X424" i="18"/>
  <c r="W424" i="18"/>
  <c r="V424" i="18"/>
  <c r="U424" i="18"/>
  <c r="T424" i="18"/>
  <c r="S424" i="18"/>
  <c r="R424" i="18"/>
  <c r="Q424" i="18"/>
  <c r="P424" i="18"/>
  <c r="O424" i="18"/>
  <c r="N424" i="18"/>
  <c r="M424" i="18"/>
  <c r="L424" i="18"/>
  <c r="K424" i="18"/>
  <c r="J424" i="18"/>
  <c r="I424" i="18"/>
  <c r="H424" i="18"/>
  <c r="G424" i="18"/>
  <c r="F424" i="18"/>
  <c r="E424" i="18"/>
  <c r="D423" i="18"/>
  <c r="D422" i="18"/>
  <c r="D421" i="18"/>
  <c r="D420" i="18"/>
  <c r="D419" i="18"/>
  <c r="D418" i="18"/>
  <c r="D417" i="18"/>
  <c r="D416" i="18"/>
  <c r="AA415" i="18"/>
  <c r="Z415" i="18"/>
  <c r="Y415" i="18"/>
  <c r="X415" i="18"/>
  <c r="W415" i="18"/>
  <c r="V415" i="18"/>
  <c r="U415" i="18"/>
  <c r="T415" i="18"/>
  <c r="S415" i="18"/>
  <c r="R415" i="18"/>
  <c r="Q415" i="18"/>
  <c r="P415" i="18"/>
  <c r="O415" i="18"/>
  <c r="N415" i="18"/>
  <c r="M415" i="18"/>
  <c r="L415" i="18"/>
  <c r="K415" i="18"/>
  <c r="J415" i="18"/>
  <c r="I415" i="18"/>
  <c r="H415" i="18"/>
  <c r="G415" i="18"/>
  <c r="F415" i="18"/>
  <c r="E415" i="18"/>
  <c r="AA414" i="18"/>
  <c r="Z414" i="18"/>
  <c r="Y414" i="18"/>
  <c r="X414" i="18"/>
  <c r="W414" i="18"/>
  <c r="V414" i="18"/>
  <c r="U414" i="18"/>
  <c r="T414" i="18"/>
  <c r="S414" i="18"/>
  <c r="R414" i="18"/>
  <c r="Q414" i="18"/>
  <c r="P414" i="18"/>
  <c r="O414" i="18"/>
  <c r="N414" i="18"/>
  <c r="M414" i="18"/>
  <c r="L414" i="18"/>
  <c r="K414" i="18"/>
  <c r="J414" i="18"/>
  <c r="I414" i="18"/>
  <c r="H414" i="18"/>
  <c r="G414" i="18"/>
  <c r="F414" i="18"/>
  <c r="E414" i="18"/>
  <c r="D413" i="18"/>
  <c r="AA412" i="18"/>
  <c r="Z412" i="18"/>
  <c r="Y412" i="18"/>
  <c r="X412" i="18"/>
  <c r="W412" i="18"/>
  <c r="V412" i="18"/>
  <c r="U412" i="18"/>
  <c r="T412" i="18"/>
  <c r="S412" i="18"/>
  <c r="R412" i="18"/>
  <c r="Q412" i="18"/>
  <c r="P412" i="18"/>
  <c r="O412" i="18"/>
  <c r="N412" i="18"/>
  <c r="M412" i="18"/>
  <c r="L412" i="18"/>
  <c r="K412" i="18"/>
  <c r="J412" i="18"/>
  <c r="I412" i="18"/>
  <c r="H412" i="18"/>
  <c r="G412" i="18"/>
  <c r="F412" i="18"/>
  <c r="E412" i="18"/>
  <c r="D412" i="18"/>
  <c r="D411" i="18"/>
  <c r="D410" i="18"/>
  <c r="AA409" i="18"/>
  <c r="Z409" i="18"/>
  <c r="Y409" i="18"/>
  <c r="X409" i="18"/>
  <c r="W409" i="18"/>
  <c r="V409" i="18"/>
  <c r="U409" i="18"/>
  <c r="T409" i="18"/>
  <c r="S409" i="18"/>
  <c r="R409" i="18"/>
  <c r="Q409" i="18"/>
  <c r="P409" i="18"/>
  <c r="O409" i="18"/>
  <c r="N409" i="18"/>
  <c r="M409" i="18"/>
  <c r="L409" i="18"/>
  <c r="K409" i="18"/>
  <c r="J409" i="18"/>
  <c r="I409" i="18"/>
  <c r="H409" i="18"/>
  <c r="G409" i="18"/>
  <c r="F409" i="18"/>
  <c r="E409" i="18"/>
  <c r="D409" i="18"/>
  <c r="D408" i="18"/>
  <c r="D407" i="18"/>
  <c r="D406" i="18"/>
  <c r="D405" i="18"/>
  <c r="D404" i="18"/>
  <c r="D403" i="18"/>
  <c r="D402" i="18"/>
  <c r="D401" i="18"/>
  <c r="D399" i="18" s="1"/>
  <c r="D398" i="18" s="1"/>
  <c r="D400" i="18"/>
  <c r="AA399" i="18"/>
  <c r="Z399" i="18"/>
  <c r="Y399" i="18"/>
  <c r="X399" i="18"/>
  <c r="W399" i="18"/>
  <c r="V399" i="18"/>
  <c r="U399" i="18"/>
  <c r="T399" i="18"/>
  <c r="S399" i="18"/>
  <c r="R399" i="18"/>
  <c r="Q399" i="18"/>
  <c r="P399" i="18"/>
  <c r="O399" i="18"/>
  <c r="N399" i="18"/>
  <c r="M399" i="18"/>
  <c r="L399" i="18"/>
  <c r="K399" i="18"/>
  <c r="J399" i="18"/>
  <c r="I399" i="18"/>
  <c r="H399" i="18"/>
  <c r="G399" i="18"/>
  <c r="F399" i="18"/>
  <c r="E399" i="18"/>
  <c r="D396" i="18"/>
  <c r="AA395" i="18"/>
  <c r="Z395" i="18"/>
  <c r="Y395" i="18"/>
  <c r="X395" i="18"/>
  <c r="W395" i="18"/>
  <c r="V395" i="18"/>
  <c r="U395" i="18"/>
  <c r="T395" i="18"/>
  <c r="S395" i="18"/>
  <c r="R395" i="18"/>
  <c r="Q395" i="18"/>
  <c r="P395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D394" i="18"/>
  <c r="D393" i="18"/>
  <c r="D392" i="18"/>
  <c r="D389" i="18" s="1"/>
  <c r="D391" i="18"/>
  <c r="D390" i="18"/>
  <c r="AA389" i="18"/>
  <c r="Z389" i="18"/>
  <c r="Y389" i="18"/>
  <c r="X389" i="18"/>
  <c r="W389" i="18"/>
  <c r="V389" i="18"/>
  <c r="U389" i="18"/>
  <c r="T389" i="18"/>
  <c r="S389" i="18"/>
  <c r="R389" i="18"/>
  <c r="Q389" i="18"/>
  <c r="P389" i="18"/>
  <c r="O389" i="18"/>
  <c r="N389" i="18"/>
  <c r="M389" i="18"/>
  <c r="L389" i="18"/>
  <c r="K389" i="18"/>
  <c r="J389" i="18"/>
  <c r="I389" i="18"/>
  <c r="H389" i="18"/>
  <c r="G389" i="18"/>
  <c r="F389" i="18"/>
  <c r="E389" i="18"/>
  <c r="D388" i="18"/>
  <c r="D387" i="18"/>
  <c r="D386" i="18"/>
  <c r="D385" i="18"/>
  <c r="D384" i="18"/>
  <c r="D383" i="18"/>
  <c r="D382" i="18"/>
  <c r="D379" i="18" s="1"/>
  <c r="D378" i="18" s="1"/>
  <c r="D381" i="18"/>
  <c r="D380" i="18"/>
  <c r="AA379" i="18"/>
  <c r="Z379" i="18"/>
  <c r="Y379" i="18"/>
  <c r="X379" i="18"/>
  <c r="X378" i="18" s="1"/>
  <c r="W379" i="18"/>
  <c r="V379" i="18"/>
  <c r="U379" i="18"/>
  <c r="T379" i="18"/>
  <c r="T378" i="18" s="1"/>
  <c r="S379" i="18"/>
  <c r="R379" i="18"/>
  <c r="Q379" i="18"/>
  <c r="P379" i="18"/>
  <c r="P378" i="18" s="1"/>
  <c r="O379" i="18"/>
  <c r="N379" i="18"/>
  <c r="M379" i="18"/>
  <c r="L379" i="18"/>
  <c r="L378" i="18" s="1"/>
  <c r="K379" i="18"/>
  <c r="J379" i="18"/>
  <c r="I379" i="18"/>
  <c r="H379" i="18"/>
  <c r="H378" i="18" s="1"/>
  <c r="G379" i="18"/>
  <c r="F379" i="18"/>
  <c r="E379" i="18"/>
  <c r="W378" i="18"/>
  <c r="G378" i="18"/>
  <c r="D377" i="18"/>
  <c r="AA376" i="18"/>
  <c r="Z376" i="18"/>
  <c r="Y376" i="18"/>
  <c r="X376" i="18"/>
  <c r="W376" i="18"/>
  <c r="V376" i="18"/>
  <c r="U376" i="18"/>
  <c r="T376" i="18"/>
  <c r="S376" i="18"/>
  <c r="R376" i="18"/>
  <c r="Q376" i="18"/>
  <c r="P376" i="18"/>
  <c r="O376" i="18"/>
  <c r="N376" i="18"/>
  <c r="M376" i="18"/>
  <c r="L376" i="18"/>
  <c r="K376" i="18"/>
  <c r="J376" i="18"/>
  <c r="I376" i="18"/>
  <c r="H376" i="18"/>
  <c r="G376" i="18"/>
  <c r="F376" i="18"/>
  <c r="E376" i="18"/>
  <c r="D376" i="18"/>
  <c r="D375" i="18"/>
  <c r="D374" i="18"/>
  <c r="D373" i="18"/>
  <c r="D372" i="18"/>
  <c r="AA371" i="18"/>
  <c r="Z371" i="18"/>
  <c r="Y371" i="18"/>
  <c r="X371" i="18"/>
  <c r="W371" i="18"/>
  <c r="V371" i="18"/>
  <c r="U371" i="18"/>
  <c r="T371" i="18"/>
  <c r="S371" i="18"/>
  <c r="R371" i="18"/>
  <c r="Q371" i="18"/>
  <c r="P371" i="18"/>
  <c r="O371" i="18"/>
  <c r="N371" i="18"/>
  <c r="M371" i="18"/>
  <c r="L371" i="18"/>
  <c r="K371" i="18"/>
  <c r="J371" i="18"/>
  <c r="I371" i="18"/>
  <c r="H371" i="18"/>
  <c r="G371" i="18"/>
  <c r="F371" i="18"/>
  <c r="E371" i="18"/>
  <c r="D370" i="18"/>
  <c r="D369" i="18"/>
  <c r="D368" i="18"/>
  <c r="AA367" i="18"/>
  <c r="Z367" i="18"/>
  <c r="Y367" i="18"/>
  <c r="X367" i="18"/>
  <c r="W367" i="18"/>
  <c r="V367" i="18"/>
  <c r="U367" i="18"/>
  <c r="T367" i="18"/>
  <c r="S367" i="18"/>
  <c r="R367" i="18"/>
  <c r="Q367" i="18"/>
  <c r="P367" i="18"/>
  <c r="O367" i="18"/>
  <c r="N367" i="18"/>
  <c r="M367" i="18"/>
  <c r="L367" i="18"/>
  <c r="K367" i="18"/>
  <c r="J367" i="18"/>
  <c r="I367" i="18"/>
  <c r="H367" i="18"/>
  <c r="G367" i="18"/>
  <c r="F367" i="18"/>
  <c r="E367" i="18"/>
  <c r="D366" i="18"/>
  <c r="D365" i="18"/>
  <c r="D364" i="18"/>
  <c r="D363" i="18"/>
  <c r="D362" i="18"/>
  <c r="AA361" i="18"/>
  <c r="Z361" i="18"/>
  <c r="Y361" i="18"/>
  <c r="X361" i="18"/>
  <c r="W361" i="18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E361" i="18"/>
  <c r="D360" i="18"/>
  <c r="D359" i="18"/>
  <c r="D358" i="18"/>
  <c r="D357" i="18"/>
  <c r="D356" i="18"/>
  <c r="D355" i="18"/>
  <c r="D354" i="18"/>
  <c r="D353" i="18"/>
  <c r="AA352" i="18"/>
  <c r="Z352" i="18"/>
  <c r="Y352" i="18"/>
  <c r="X352" i="18"/>
  <c r="X351" i="18" s="1"/>
  <c r="X350" i="18" s="1"/>
  <c r="W352" i="18"/>
  <c r="V352" i="18"/>
  <c r="U352" i="18"/>
  <c r="T352" i="18"/>
  <c r="T351" i="18" s="1"/>
  <c r="S352" i="18"/>
  <c r="R352" i="18"/>
  <c r="Q352" i="18"/>
  <c r="P352" i="18"/>
  <c r="O352" i="18"/>
  <c r="N352" i="18"/>
  <c r="M352" i="18"/>
  <c r="L352" i="18"/>
  <c r="L351" i="18" s="1"/>
  <c r="K352" i="18"/>
  <c r="J352" i="18"/>
  <c r="I352" i="18"/>
  <c r="H352" i="18"/>
  <c r="H351" i="18" s="1"/>
  <c r="H350" i="18" s="1"/>
  <c r="G352" i="18"/>
  <c r="F352" i="18"/>
  <c r="E352" i="18"/>
  <c r="P351" i="18"/>
  <c r="D349" i="18"/>
  <c r="AA348" i="18"/>
  <c r="Z348" i="18"/>
  <c r="Y348" i="18"/>
  <c r="X348" i="18"/>
  <c r="W348" i="18"/>
  <c r="V348" i="18"/>
  <c r="U348" i="18"/>
  <c r="T348" i="18"/>
  <c r="S348" i="18"/>
  <c r="R348" i="18"/>
  <c r="Q348" i="18"/>
  <c r="P348" i="18"/>
  <c r="O348" i="18"/>
  <c r="N348" i="18"/>
  <c r="M348" i="18"/>
  <c r="L348" i="18"/>
  <c r="K348" i="18"/>
  <c r="J348" i="18"/>
  <c r="I348" i="18"/>
  <c r="I341" i="18" s="1"/>
  <c r="H348" i="18"/>
  <c r="G348" i="18"/>
  <c r="F348" i="18"/>
  <c r="E348" i="18"/>
  <c r="E341" i="18" s="1"/>
  <c r="D348" i="18"/>
  <c r="D347" i="18"/>
  <c r="AA346" i="18"/>
  <c r="Z346" i="18"/>
  <c r="Y346" i="18"/>
  <c r="X346" i="18"/>
  <c r="W346" i="18"/>
  <c r="V346" i="18"/>
  <c r="V341" i="18" s="1"/>
  <c r="U346" i="18"/>
  <c r="T346" i="18"/>
  <c r="S346" i="18"/>
  <c r="R346" i="18"/>
  <c r="Q346" i="18"/>
  <c r="P346" i="18"/>
  <c r="O346" i="18"/>
  <c r="N346" i="18"/>
  <c r="M346" i="18"/>
  <c r="L346" i="18"/>
  <c r="K346" i="18"/>
  <c r="J346" i="18"/>
  <c r="J341" i="18" s="1"/>
  <c r="I346" i="18"/>
  <c r="H346" i="18"/>
  <c r="G346" i="18"/>
  <c r="F346" i="18"/>
  <c r="E346" i="18"/>
  <c r="D346" i="18"/>
  <c r="D345" i="18"/>
  <c r="AA344" i="18"/>
  <c r="AA341" i="18" s="1"/>
  <c r="Z344" i="18"/>
  <c r="Y344" i="18"/>
  <c r="X344" i="18"/>
  <c r="W344" i="18"/>
  <c r="W341" i="18" s="1"/>
  <c r="V344" i="18"/>
  <c r="U344" i="18"/>
  <c r="T344" i="18"/>
  <c r="S344" i="18"/>
  <c r="S341" i="18" s="1"/>
  <c r="R344" i="18"/>
  <c r="Q344" i="18"/>
  <c r="P344" i="18"/>
  <c r="O344" i="18"/>
  <c r="O341" i="18" s="1"/>
  <c r="N344" i="18"/>
  <c r="M344" i="18"/>
  <c r="L344" i="18"/>
  <c r="K344" i="18"/>
  <c r="K341" i="18" s="1"/>
  <c r="J344" i="18"/>
  <c r="I344" i="18"/>
  <c r="H344" i="18"/>
  <c r="G344" i="18"/>
  <c r="G341" i="18" s="1"/>
  <c r="F344" i="18"/>
  <c r="E344" i="18"/>
  <c r="D344" i="18"/>
  <c r="D343" i="18"/>
  <c r="AA342" i="18"/>
  <c r="Z342" i="18"/>
  <c r="Y342" i="18"/>
  <c r="X342" i="18"/>
  <c r="X341" i="18" s="1"/>
  <c r="W342" i="18"/>
  <c r="V342" i="18"/>
  <c r="U342" i="18"/>
  <c r="T342" i="18"/>
  <c r="T341" i="18" s="1"/>
  <c r="S342" i="18"/>
  <c r="R342" i="18"/>
  <c r="Q342" i="18"/>
  <c r="P342" i="18"/>
  <c r="P341" i="18" s="1"/>
  <c r="O342" i="18"/>
  <c r="N342" i="18"/>
  <c r="M342" i="18"/>
  <c r="L342" i="18"/>
  <c r="L341" i="18" s="1"/>
  <c r="K342" i="18"/>
  <c r="J342" i="18"/>
  <c r="I342" i="18"/>
  <c r="H342" i="18"/>
  <c r="H341" i="18" s="1"/>
  <c r="G342" i="18"/>
  <c r="F342" i="18"/>
  <c r="E342" i="18"/>
  <c r="D342" i="18"/>
  <c r="D341" i="18" s="1"/>
  <c r="D340" i="18"/>
  <c r="D339" i="18"/>
  <c r="D338" i="18"/>
  <c r="D337" i="18"/>
  <c r="D336" i="18"/>
  <c r="D335" i="18"/>
  <c r="D334" i="18"/>
  <c r="D333" i="18"/>
  <c r="D332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0" i="18"/>
  <c r="D329" i="18"/>
  <c r="D328" i="18"/>
  <c r="D327" i="18"/>
  <c r="D326" i="18"/>
  <c r="D325" i="18"/>
  <c r="D324" i="18"/>
  <c r="D323" i="18"/>
  <c r="D322" i="18"/>
  <c r="AA321" i="18"/>
  <c r="AA320" i="18" s="1"/>
  <c r="Z321" i="18"/>
  <c r="Z320" i="18" s="1"/>
  <c r="Y321" i="18"/>
  <c r="X321" i="18"/>
  <c r="W321" i="18"/>
  <c r="W320" i="18" s="1"/>
  <c r="V321" i="18"/>
  <c r="V320" i="18" s="1"/>
  <c r="U321" i="18"/>
  <c r="T321" i="18"/>
  <c r="T320" i="18" s="1"/>
  <c r="S321" i="18"/>
  <c r="S320" i="18" s="1"/>
  <c r="R321" i="18"/>
  <c r="R320" i="18" s="1"/>
  <c r="Q321" i="18"/>
  <c r="P321" i="18"/>
  <c r="O321" i="18"/>
  <c r="O320" i="18" s="1"/>
  <c r="N321" i="18"/>
  <c r="N320" i="18" s="1"/>
  <c r="M321" i="18"/>
  <c r="L321" i="18"/>
  <c r="L320" i="18" s="1"/>
  <c r="K321" i="18"/>
  <c r="J321" i="18"/>
  <c r="J320" i="18" s="1"/>
  <c r="I321" i="18"/>
  <c r="H321" i="18"/>
  <c r="H320" i="18" s="1"/>
  <c r="G321" i="18"/>
  <c r="G320" i="18" s="1"/>
  <c r="F321" i="18"/>
  <c r="F320" i="18" s="1"/>
  <c r="E321" i="18"/>
  <c r="X320" i="18"/>
  <c r="P320" i="18"/>
  <c r="K320" i="18"/>
  <c r="D319" i="18"/>
  <c r="AA318" i="18"/>
  <c r="Z318" i="18"/>
  <c r="Y318" i="18"/>
  <c r="X318" i="18"/>
  <c r="W318" i="18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D317" i="18"/>
  <c r="AA316" i="18"/>
  <c r="Z316" i="18"/>
  <c r="Y316" i="18"/>
  <c r="X316" i="18"/>
  <c r="W316" i="18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D315" i="18"/>
  <c r="AA314" i="18"/>
  <c r="Z314" i="18"/>
  <c r="Y314" i="18"/>
  <c r="X314" i="18"/>
  <c r="W314" i="18"/>
  <c r="V314" i="18"/>
  <c r="U314" i="18"/>
  <c r="T314" i="18"/>
  <c r="S314" i="18"/>
  <c r="R314" i="18"/>
  <c r="Q314" i="18"/>
  <c r="P314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AA313" i="18"/>
  <c r="Z313" i="18"/>
  <c r="Y313" i="18"/>
  <c r="X313" i="18"/>
  <c r="W313" i="18"/>
  <c r="V313" i="18"/>
  <c r="U313" i="18"/>
  <c r="T313" i="18"/>
  <c r="S313" i="18"/>
  <c r="R313" i="18"/>
  <c r="Q313" i="18"/>
  <c r="P313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D312" i="18"/>
  <c r="AA311" i="18"/>
  <c r="Z311" i="18"/>
  <c r="Y311" i="18"/>
  <c r="X311" i="18"/>
  <c r="W311" i="18"/>
  <c r="V311" i="18"/>
  <c r="U311" i="18"/>
  <c r="T311" i="18"/>
  <c r="S311" i="18"/>
  <c r="R311" i="18"/>
  <c r="Q311" i="18"/>
  <c r="P311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D310" i="18"/>
  <c r="AA309" i="18"/>
  <c r="Z309" i="18"/>
  <c r="Y309" i="18"/>
  <c r="Y308" i="18" s="1"/>
  <c r="X309" i="18"/>
  <c r="W309" i="18"/>
  <c r="V309" i="18"/>
  <c r="U309" i="18"/>
  <c r="U308" i="18" s="1"/>
  <c r="T309" i="18"/>
  <c r="S309" i="18"/>
  <c r="R309" i="18"/>
  <c r="Q309" i="18"/>
  <c r="P309" i="18"/>
  <c r="O309" i="18"/>
  <c r="N309" i="18"/>
  <c r="M309" i="18"/>
  <c r="M308" i="18" s="1"/>
  <c r="L309" i="18"/>
  <c r="K309" i="18"/>
  <c r="J309" i="18"/>
  <c r="I309" i="18"/>
  <c r="I308" i="18" s="1"/>
  <c r="H309" i="18"/>
  <c r="H308" i="18" s="1"/>
  <c r="G309" i="18"/>
  <c r="G308" i="18" s="1"/>
  <c r="F309" i="18"/>
  <c r="E309" i="18"/>
  <c r="E308" i="18" s="1"/>
  <c r="D309" i="18"/>
  <c r="Q308" i="18"/>
  <c r="D307" i="18"/>
  <c r="D306" i="18"/>
  <c r="D305" i="18"/>
  <c r="D304" i="18"/>
  <c r="D303" i="18"/>
  <c r="D302" i="18"/>
  <c r="D301" i="18"/>
  <c r="AA300" i="18"/>
  <c r="Z300" i="18"/>
  <c r="Y300" i="18"/>
  <c r="X300" i="18"/>
  <c r="W300" i="18"/>
  <c r="V300" i="18"/>
  <c r="U300" i="18"/>
  <c r="T300" i="18"/>
  <c r="S300" i="18"/>
  <c r="R300" i="18"/>
  <c r="Q300" i="18"/>
  <c r="P300" i="18"/>
  <c r="O300" i="18"/>
  <c r="N300" i="18"/>
  <c r="M300" i="18"/>
  <c r="L300" i="18"/>
  <c r="K300" i="18"/>
  <c r="J300" i="18"/>
  <c r="I300" i="18"/>
  <c r="H300" i="18"/>
  <c r="G300" i="18"/>
  <c r="F300" i="18"/>
  <c r="E300" i="18"/>
  <c r="D299" i="18"/>
  <c r="D298" i="18"/>
  <c r="D297" i="18"/>
  <c r="D296" i="18"/>
  <c r="D295" i="18"/>
  <c r="D294" i="18"/>
  <c r="D293" i="18"/>
  <c r="AA292" i="18"/>
  <c r="AA291" i="18" s="1"/>
  <c r="Z292" i="18"/>
  <c r="Y292" i="18"/>
  <c r="X292" i="18"/>
  <c r="W292" i="18"/>
  <c r="V292" i="18"/>
  <c r="U292" i="18"/>
  <c r="T292" i="18"/>
  <c r="S292" i="18"/>
  <c r="S291" i="18" s="1"/>
  <c r="R292" i="18"/>
  <c r="Q292" i="18"/>
  <c r="P292" i="18"/>
  <c r="O292" i="18"/>
  <c r="N292" i="18"/>
  <c r="M292" i="18"/>
  <c r="L292" i="18"/>
  <c r="K292" i="18"/>
  <c r="K291" i="18" s="1"/>
  <c r="J292" i="18"/>
  <c r="I292" i="18"/>
  <c r="H292" i="18"/>
  <c r="G292" i="18"/>
  <c r="G291" i="18" s="1"/>
  <c r="F292" i="18"/>
  <c r="E292" i="18"/>
  <c r="Y291" i="18"/>
  <c r="R291" i="18"/>
  <c r="F291" i="18"/>
  <c r="D290" i="18"/>
  <c r="D289" i="18"/>
  <c r="AA288" i="18"/>
  <c r="Z288" i="18"/>
  <c r="Y288" i="18"/>
  <c r="X288" i="18"/>
  <c r="W288" i="18"/>
  <c r="V288" i="18"/>
  <c r="U288" i="18"/>
  <c r="T288" i="18"/>
  <c r="S288" i="18"/>
  <c r="R288" i="18"/>
  <c r="Q288" i="18"/>
  <c r="P288" i="18"/>
  <c r="P284" i="18" s="1"/>
  <c r="O288" i="18"/>
  <c r="N288" i="18"/>
  <c r="M288" i="18"/>
  <c r="L288" i="18"/>
  <c r="L284" i="18" s="1"/>
  <c r="K288" i="18"/>
  <c r="J288" i="18"/>
  <c r="I288" i="18"/>
  <c r="H288" i="18"/>
  <c r="H284" i="18" s="1"/>
  <c r="G288" i="18"/>
  <c r="F288" i="18"/>
  <c r="E288" i="18"/>
  <c r="D287" i="18"/>
  <c r="D285" i="18" s="1"/>
  <c r="D286" i="18"/>
  <c r="AA285" i="18"/>
  <c r="AA284" i="18" s="1"/>
  <c r="Z285" i="18"/>
  <c r="Z284" i="18" s="1"/>
  <c r="Y285" i="18"/>
  <c r="Y284" i="18" s="1"/>
  <c r="X285" i="18"/>
  <c r="W285" i="18"/>
  <c r="W284" i="18" s="1"/>
  <c r="V285" i="18"/>
  <c r="V284" i="18" s="1"/>
  <c r="U285" i="18"/>
  <c r="T285" i="18"/>
  <c r="S285" i="18"/>
  <c r="S284" i="18" s="1"/>
  <c r="R285" i="18"/>
  <c r="Q285" i="18"/>
  <c r="P285" i="18"/>
  <c r="O285" i="18"/>
  <c r="O284" i="18" s="1"/>
  <c r="N285" i="18"/>
  <c r="M285" i="18"/>
  <c r="M284" i="18" s="1"/>
  <c r="L285" i="18"/>
  <c r="K285" i="18"/>
  <c r="K284" i="18" s="1"/>
  <c r="J285" i="18"/>
  <c r="I285" i="18"/>
  <c r="I284" i="18" s="1"/>
  <c r="H285" i="18"/>
  <c r="G285" i="18"/>
  <c r="G284" i="18" s="1"/>
  <c r="F285" i="18"/>
  <c r="F284" i="18" s="1"/>
  <c r="E285" i="18"/>
  <c r="E284" i="18" s="1"/>
  <c r="R284" i="18"/>
  <c r="N284" i="18"/>
  <c r="J284" i="18"/>
  <c r="D283" i="18"/>
  <c r="D281" i="18" s="1"/>
  <c r="D282" i="18"/>
  <c r="AA281" i="18"/>
  <c r="Z281" i="18"/>
  <c r="Y281" i="18"/>
  <c r="Y277" i="18" s="1"/>
  <c r="X281" i="18"/>
  <c r="W281" i="18"/>
  <c r="V281" i="18"/>
  <c r="U281" i="18"/>
  <c r="U277" i="18" s="1"/>
  <c r="T281" i="18"/>
  <c r="S281" i="18"/>
  <c r="R281" i="18"/>
  <c r="Q281" i="18"/>
  <c r="Q277" i="18" s="1"/>
  <c r="P281" i="18"/>
  <c r="O281" i="18"/>
  <c r="N281" i="18"/>
  <c r="M281" i="18"/>
  <c r="M277" i="18" s="1"/>
  <c r="L281" i="18"/>
  <c r="K281" i="18"/>
  <c r="J281" i="18"/>
  <c r="I281" i="18"/>
  <c r="I277" i="18" s="1"/>
  <c r="H281" i="18"/>
  <c r="G281" i="18"/>
  <c r="F281" i="18"/>
  <c r="E281" i="18"/>
  <c r="E277" i="18" s="1"/>
  <c r="D280" i="18"/>
  <c r="D279" i="18"/>
  <c r="AA278" i="18"/>
  <c r="AA277" i="18" s="1"/>
  <c r="Z278" i="18"/>
  <c r="Z277" i="18" s="1"/>
  <c r="Y278" i="18"/>
  <c r="X278" i="18"/>
  <c r="W278" i="18"/>
  <c r="W277" i="18" s="1"/>
  <c r="V278" i="18"/>
  <c r="V277" i="18" s="1"/>
  <c r="U278" i="18"/>
  <c r="T278" i="18"/>
  <c r="S278" i="18"/>
  <c r="S277" i="18" s="1"/>
  <c r="R278" i="18"/>
  <c r="R277" i="18" s="1"/>
  <c r="Q278" i="18"/>
  <c r="P278" i="18"/>
  <c r="O278" i="18"/>
  <c r="O277" i="18" s="1"/>
  <c r="N278" i="18"/>
  <c r="N277" i="18" s="1"/>
  <c r="M278" i="18"/>
  <c r="L278" i="18"/>
  <c r="K278" i="18"/>
  <c r="K277" i="18" s="1"/>
  <c r="J278" i="18"/>
  <c r="J277" i="18" s="1"/>
  <c r="I278" i="18"/>
  <c r="H278" i="18"/>
  <c r="G278" i="18"/>
  <c r="G277" i="18" s="1"/>
  <c r="F278" i="18"/>
  <c r="F277" i="18" s="1"/>
  <c r="E278" i="18"/>
  <c r="D275" i="18"/>
  <c r="AA274" i="18"/>
  <c r="Z274" i="18"/>
  <c r="Y274" i="18"/>
  <c r="X274" i="18"/>
  <c r="W274" i="18"/>
  <c r="V274" i="18"/>
  <c r="U274" i="18"/>
  <c r="T274" i="18"/>
  <c r="S274" i="18"/>
  <c r="R274" i="18"/>
  <c r="Q274" i="18"/>
  <c r="P274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AA273" i="18"/>
  <c r="Z273" i="18"/>
  <c r="Y273" i="18"/>
  <c r="X273" i="18"/>
  <c r="W273" i="18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D272" i="18"/>
  <c r="D271" i="18"/>
  <c r="AA270" i="18"/>
  <c r="Z270" i="18"/>
  <c r="Y270" i="18"/>
  <c r="X270" i="18"/>
  <c r="W270" i="18"/>
  <c r="V270" i="18"/>
  <c r="U270" i="18"/>
  <c r="T270" i="18"/>
  <c r="S270" i="18"/>
  <c r="R270" i="18"/>
  <c r="Q270" i="18"/>
  <c r="P270" i="18"/>
  <c r="O270" i="18"/>
  <c r="N270" i="18"/>
  <c r="M270" i="18"/>
  <c r="L270" i="18"/>
  <c r="K270" i="18"/>
  <c r="J270" i="18"/>
  <c r="I270" i="18"/>
  <c r="H270" i="18"/>
  <c r="G270" i="18"/>
  <c r="F270" i="18"/>
  <c r="E270" i="18"/>
  <c r="D269" i="18"/>
  <c r="D267" i="18" s="1"/>
  <c r="D268" i="18"/>
  <c r="AA267" i="18"/>
  <c r="Z267" i="18"/>
  <c r="Y267" i="18"/>
  <c r="X267" i="18"/>
  <c r="W267" i="18"/>
  <c r="V267" i="18"/>
  <c r="U267" i="18"/>
  <c r="T267" i="18"/>
  <c r="S267" i="18"/>
  <c r="R267" i="18"/>
  <c r="Q267" i="18"/>
  <c r="P267" i="18"/>
  <c r="O267" i="18"/>
  <c r="N267" i="18"/>
  <c r="M267" i="18"/>
  <c r="L267" i="18"/>
  <c r="K267" i="18"/>
  <c r="J267" i="18"/>
  <c r="I267" i="18"/>
  <c r="H267" i="18"/>
  <c r="G267" i="18"/>
  <c r="G262" i="18" s="1"/>
  <c r="F267" i="18"/>
  <c r="E267" i="18"/>
  <c r="D266" i="18"/>
  <c r="D265" i="18"/>
  <c r="D264" i="18"/>
  <c r="AA263" i="18"/>
  <c r="Z263" i="18"/>
  <c r="Y263" i="18"/>
  <c r="X263" i="18"/>
  <c r="W263" i="18"/>
  <c r="V263" i="18"/>
  <c r="U263" i="18"/>
  <c r="T263" i="18"/>
  <c r="S263" i="18"/>
  <c r="R263" i="18"/>
  <c r="Q263" i="18"/>
  <c r="P263" i="18"/>
  <c r="O263" i="18"/>
  <c r="N263" i="18"/>
  <c r="N262" i="18" s="1"/>
  <c r="M263" i="18"/>
  <c r="L263" i="18"/>
  <c r="K263" i="18"/>
  <c r="J263" i="18"/>
  <c r="I263" i="18"/>
  <c r="H263" i="18"/>
  <c r="G263" i="18"/>
  <c r="F263" i="18"/>
  <c r="E263" i="18"/>
  <c r="D261" i="18"/>
  <c r="AA260" i="18"/>
  <c r="Z260" i="18"/>
  <c r="Y260" i="18"/>
  <c r="X260" i="18"/>
  <c r="W260" i="18"/>
  <c r="V260" i="18"/>
  <c r="U260" i="18"/>
  <c r="T260" i="18"/>
  <c r="T255" i="18" s="1"/>
  <c r="S260" i="18"/>
  <c r="R260" i="18"/>
  <c r="Q260" i="18"/>
  <c r="P260" i="18"/>
  <c r="O260" i="18"/>
  <c r="N260" i="18"/>
  <c r="M260" i="18"/>
  <c r="L260" i="18"/>
  <c r="K260" i="18"/>
  <c r="J260" i="18"/>
  <c r="I260" i="18"/>
  <c r="H260" i="18"/>
  <c r="G260" i="18"/>
  <c r="F260" i="18"/>
  <c r="F255" i="18" s="1"/>
  <c r="E260" i="18"/>
  <c r="D260" i="18"/>
  <c r="D259" i="18"/>
  <c r="D258" i="18"/>
  <c r="D257" i="18"/>
  <c r="AA256" i="18"/>
  <c r="Z256" i="18"/>
  <c r="Y256" i="18"/>
  <c r="Y255" i="18" s="1"/>
  <c r="X256" i="18"/>
  <c r="W256" i="18"/>
  <c r="V256" i="18"/>
  <c r="U256" i="18"/>
  <c r="U255" i="18" s="1"/>
  <c r="T256" i="18"/>
  <c r="S256" i="18"/>
  <c r="R256" i="18"/>
  <c r="Q256" i="18"/>
  <c r="Q255" i="18" s="1"/>
  <c r="P256" i="18"/>
  <c r="O256" i="18"/>
  <c r="N256" i="18"/>
  <c r="M256" i="18"/>
  <c r="M255" i="18" s="1"/>
  <c r="L256" i="18"/>
  <c r="K256" i="18"/>
  <c r="J256" i="18"/>
  <c r="I256" i="18"/>
  <c r="I255" i="18" s="1"/>
  <c r="H256" i="18"/>
  <c r="H255" i="18" s="1"/>
  <c r="G256" i="18"/>
  <c r="F256" i="18"/>
  <c r="E256" i="18"/>
  <c r="E255" i="18" s="1"/>
  <c r="L255" i="18"/>
  <c r="D253" i="18"/>
  <c r="D250" i="18" s="1"/>
  <c r="D252" i="18"/>
  <c r="D251" i="18"/>
  <c r="AA250" i="18"/>
  <c r="Z250" i="18"/>
  <c r="Y250" i="18"/>
  <c r="X250" i="18"/>
  <c r="W250" i="18"/>
  <c r="V250" i="18"/>
  <c r="U250" i="18"/>
  <c r="T250" i="18"/>
  <c r="S250" i="18"/>
  <c r="R250" i="18"/>
  <c r="Q250" i="18"/>
  <c r="P250" i="18"/>
  <c r="O250" i="18"/>
  <c r="N250" i="18"/>
  <c r="M250" i="18"/>
  <c r="L250" i="18"/>
  <c r="K250" i="18"/>
  <c r="J250" i="18"/>
  <c r="I250" i="18"/>
  <c r="H250" i="18"/>
  <c r="G250" i="18"/>
  <c r="F250" i="18"/>
  <c r="E250" i="18"/>
  <c r="D249" i="18"/>
  <c r="D248" i="18"/>
  <c r="D247" i="18"/>
  <c r="D246" i="18"/>
  <c r="AA245" i="18"/>
  <c r="Z245" i="18"/>
  <c r="Y245" i="18"/>
  <c r="X245" i="18"/>
  <c r="W245" i="18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I245" i="18"/>
  <c r="H245" i="18"/>
  <c r="G245" i="18"/>
  <c r="F245" i="18"/>
  <c r="E245" i="18"/>
  <c r="D244" i="18"/>
  <c r="D243" i="18"/>
  <c r="AA242" i="18"/>
  <c r="Z242" i="18"/>
  <c r="Y242" i="18"/>
  <c r="X242" i="18"/>
  <c r="W242" i="18"/>
  <c r="V242" i="18"/>
  <c r="U242" i="18"/>
  <c r="T242" i="18"/>
  <c r="S242" i="18"/>
  <c r="R242" i="18"/>
  <c r="Q242" i="18"/>
  <c r="P242" i="18"/>
  <c r="O242" i="18"/>
  <c r="N242" i="18"/>
  <c r="M242" i="18"/>
  <c r="L242" i="18"/>
  <c r="K242" i="18"/>
  <c r="J242" i="18"/>
  <c r="I242" i="18"/>
  <c r="H242" i="18"/>
  <c r="G242" i="18"/>
  <c r="F242" i="18"/>
  <c r="E242" i="18"/>
  <c r="D241" i="18"/>
  <c r="D239" i="18" s="1"/>
  <c r="D240" i="18"/>
  <c r="AA239" i="18"/>
  <c r="Z239" i="18"/>
  <c r="Y239" i="18"/>
  <c r="X239" i="18"/>
  <c r="W239" i="18"/>
  <c r="V239" i="18"/>
  <c r="U239" i="18"/>
  <c r="U238" i="18" s="1"/>
  <c r="T239" i="18"/>
  <c r="S239" i="18"/>
  <c r="R239" i="18"/>
  <c r="Q239" i="18"/>
  <c r="P239" i="18"/>
  <c r="O239" i="18"/>
  <c r="N239" i="18"/>
  <c r="M239" i="18"/>
  <c r="L239" i="18"/>
  <c r="K239" i="18"/>
  <c r="J239" i="18"/>
  <c r="I239" i="18"/>
  <c r="H239" i="18"/>
  <c r="G239" i="18"/>
  <c r="F239" i="18"/>
  <c r="E239" i="18"/>
  <c r="Y238" i="18"/>
  <c r="I238" i="18"/>
  <c r="D237" i="18"/>
  <c r="D236" i="18"/>
  <c r="D235" i="18"/>
  <c r="D234" i="18"/>
  <c r="D233" i="18"/>
  <c r="D232" i="18"/>
  <c r="D231" i="18"/>
  <c r="AA230" i="18"/>
  <c r="Z230" i="18"/>
  <c r="Y230" i="18"/>
  <c r="X230" i="18"/>
  <c r="W230" i="18"/>
  <c r="V230" i="18"/>
  <c r="U230" i="18"/>
  <c r="T230" i="18"/>
  <c r="S230" i="18"/>
  <c r="R230" i="18"/>
  <c r="Q230" i="18"/>
  <c r="P230" i="18"/>
  <c r="O230" i="18"/>
  <c r="N230" i="18"/>
  <c r="M230" i="18"/>
  <c r="L230" i="18"/>
  <c r="K230" i="18"/>
  <c r="J230" i="18"/>
  <c r="I230" i="18"/>
  <c r="H230" i="18"/>
  <c r="G230" i="18"/>
  <c r="F230" i="18"/>
  <c r="E230" i="18"/>
  <c r="D229" i="18"/>
  <c r="D228" i="18"/>
  <c r="D227" i="18"/>
  <c r="D226" i="18"/>
  <c r="AA225" i="18"/>
  <c r="Z225" i="18"/>
  <c r="Y225" i="18"/>
  <c r="X225" i="18"/>
  <c r="W225" i="18"/>
  <c r="V225" i="18"/>
  <c r="U225" i="18"/>
  <c r="T225" i="18"/>
  <c r="S225" i="18"/>
  <c r="R225" i="18"/>
  <c r="Q225" i="18"/>
  <c r="P225" i="18"/>
  <c r="O225" i="18"/>
  <c r="N225" i="18"/>
  <c r="M225" i="18"/>
  <c r="L225" i="18"/>
  <c r="K225" i="18"/>
  <c r="J225" i="18"/>
  <c r="I225" i="18"/>
  <c r="H225" i="18"/>
  <c r="G225" i="18"/>
  <c r="F225" i="18"/>
  <c r="E225" i="18"/>
  <c r="D224" i="18"/>
  <c r="AA223" i="18"/>
  <c r="Z223" i="18"/>
  <c r="Y223" i="18"/>
  <c r="X223" i="18"/>
  <c r="W223" i="18"/>
  <c r="V223" i="18"/>
  <c r="U223" i="18"/>
  <c r="T223" i="18"/>
  <c r="S223" i="18"/>
  <c r="R223" i="18"/>
  <c r="Q223" i="18"/>
  <c r="P223" i="18"/>
  <c r="O223" i="18"/>
  <c r="N223" i="18"/>
  <c r="M223" i="18"/>
  <c r="L223" i="18"/>
  <c r="K223" i="18"/>
  <c r="J223" i="18"/>
  <c r="I223" i="18"/>
  <c r="H223" i="18"/>
  <c r="G223" i="18"/>
  <c r="F223" i="18"/>
  <c r="E223" i="18"/>
  <c r="D223" i="18"/>
  <c r="D222" i="18"/>
  <c r="AA221" i="18"/>
  <c r="Z221" i="18"/>
  <c r="Y221" i="18"/>
  <c r="X221" i="18"/>
  <c r="W221" i="18"/>
  <c r="V221" i="18"/>
  <c r="U221" i="18"/>
  <c r="T221" i="18"/>
  <c r="S221" i="18"/>
  <c r="R221" i="18"/>
  <c r="Q221" i="18"/>
  <c r="P221" i="18"/>
  <c r="O221" i="18"/>
  <c r="N221" i="18"/>
  <c r="M221" i="18"/>
  <c r="L221" i="18"/>
  <c r="K221" i="18"/>
  <c r="J221" i="18"/>
  <c r="I221" i="18"/>
  <c r="H221" i="18"/>
  <c r="G221" i="18"/>
  <c r="F221" i="18"/>
  <c r="E221" i="18"/>
  <c r="D221" i="18"/>
  <c r="D220" i="18"/>
  <c r="D219" i="18"/>
  <c r="D218" i="18"/>
  <c r="D217" i="18"/>
  <c r="D216" i="18"/>
  <c r="D215" i="18"/>
  <c r="AA214" i="18"/>
  <c r="Z214" i="18"/>
  <c r="Y214" i="18"/>
  <c r="X214" i="18"/>
  <c r="W214" i="18"/>
  <c r="V214" i="18"/>
  <c r="U214" i="18"/>
  <c r="T214" i="18"/>
  <c r="S214" i="18"/>
  <c r="R214" i="18"/>
  <c r="Q214" i="18"/>
  <c r="P214" i="18"/>
  <c r="O214" i="18"/>
  <c r="N214" i="18"/>
  <c r="M214" i="18"/>
  <c r="L214" i="18"/>
  <c r="K214" i="18"/>
  <c r="J214" i="18"/>
  <c r="I214" i="18"/>
  <c r="H214" i="18"/>
  <c r="G214" i="18"/>
  <c r="F214" i="18"/>
  <c r="E214" i="18"/>
  <c r="D213" i="18"/>
  <c r="D212" i="18"/>
  <c r="D211" i="18"/>
  <c r="AA210" i="18"/>
  <c r="Z210" i="18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09" i="18"/>
  <c r="D208" i="18"/>
  <c r="D207" i="18"/>
  <c r="D206" i="18"/>
  <c r="AA205" i="18"/>
  <c r="AA204" i="18" s="1"/>
  <c r="Z205" i="18"/>
  <c r="Y205" i="18"/>
  <c r="Y204" i="18" s="1"/>
  <c r="X205" i="18"/>
  <c r="W205" i="18"/>
  <c r="V205" i="18"/>
  <c r="U205" i="18"/>
  <c r="U204" i="18" s="1"/>
  <c r="T205" i="18"/>
  <c r="S205" i="18"/>
  <c r="R205" i="18"/>
  <c r="Q205" i="18"/>
  <c r="Q204" i="18" s="1"/>
  <c r="P205" i="18"/>
  <c r="O205" i="18"/>
  <c r="N205" i="18"/>
  <c r="M205" i="18"/>
  <c r="M204" i="18" s="1"/>
  <c r="L205" i="18"/>
  <c r="K205" i="18"/>
  <c r="K204" i="18" s="1"/>
  <c r="J205" i="18"/>
  <c r="I205" i="18"/>
  <c r="I204" i="18" s="1"/>
  <c r="H205" i="18"/>
  <c r="G205" i="18"/>
  <c r="G204" i="18" s="1"/>
  <c r="F205" i="18"/>
  <c r="E205" i="18"/>
  <c r="E204" i="18" s="1"/>
  <c r="W204" i="18"/>
  <c r="N204" i="18"/>
  <c r="D203" i="18"/>
  <c r="D201" i="18" s="1"/>
  <c r="D202" i="18"/>
  <c r="AA201" i="18"/>
  <c r="Z201" i="18"/>
  <c r="Y201" i="18"/>
  <c r="X201" i="18"/>
  <c r="W201" i="18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D200" i="18"/>
  <c r="D199" i="18"/>
  <c r="AA198" i="18"/>
  <c r="Z198" i="18"/>
  <c r="Y198" i="18"/>
  <c r="X198" i="18"/>
  <c r="W198" i="18"/>
  <c r="V198" i="18"/>
  <c r="U198" i="18"/>
  <c r="T198" i="18"/>
  <c r="S198" i="18"/>
  <c r="R198" i="18"/>
  <c r="Q198" i="18"/>
  <c r="P198" i="18"/>
  <c r="O198" i="18"/>
  <c r="N198" i="18"/>
  <c r="M198" i="18"/>
  <c r="L198" i="18"/>
  <c r="K198" i="18"/>
  <c r="J198" i="18"/>
  <c r="I198" i="18"/>
  <c r="H198" i="18"/>
  <c r="G198" i="18"/>
  <c r="F198" i="18"/>
  <c r="E198" i="18"/>
  <c r="D197" i="18"/>
  <c r="D196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4" i="18"/>
  <c r="D193" i="18"/>
  <c r="AA192" i="18"/>
  <c r="Z192" i="18"/>
  <c r="Y192" i="18"/>
  <c r="X192" i="18"/>
  <c r="W192" i="18"/>
  <c r="V192" i="18"/>
  <c r="U192" i="18"/>
  <c r="T192" i="18"/>
  <c r="S192" i="18"/>
  <c r="R192" i="18"/>
  <c r="Q192" i="18"/>
  <c r="P192" i="18"/>
  <c r="O192" i="18"/>
  <c r="N192" i="18"/>
  <c r="M192" i="18"/>
  <c r="L192" i="18"/>
  <c r="K192" i="18"/>
  <c r="J192" i="18"/>
  <c r="I192" i="18"/>
  <c r="H192" i="18"/>
  <c r="G192" i="18"/>
  <c r="G191" i="18" s="1"/>
  <c r="F192" i="18"/>
  <c r="E192" i="18"/>
  <c r="D189" i="18"/>
  <c r="D188" i="18"/>
  <c r="AA187" i="18"/>
  <c r="Z187" i="18"/>
  <c r="Y187" i="18"/>
  <c r="X187" i="18"/>
  <c r="W187" i="18"/>
  <c r="V187" i="18"/>
  <c r="U187" i="18"/>
  <c r="T187" i="18"/>
  <c r="S187" i="18"/>
  <c r="R187" i="18"/>
  <c r="Q187" i="18"/>
  <c r="P187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D186" i="18"/>
  <c r="AA185" i="18"/>
  <c r="Z185" i="18"/>
  <c r="Y185" i="18"/>
  <c r="X185" i="18"/>
  <c r="W185" i="18"/>
  <c r="V185" i="18"/>
  <c r="U185" i="18"/>
  <c r="T185" i="18"/>
  <c r="S185" i="18"/>
  <c r="R185" i="18"/>
  <c r="Q185" i="18"/>
  <c r="P185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D184" i="18"/>
  <c r="D183" i="18"/>
  <c r="D182" i="18"/>
  <c r="D181" i="18"/>
  <c r="D180" i="18"/>
  <c r="AA179" i="18"/>
  <c r="Z179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8" i="18"/>
  <c r="D177" i="18"/>
  <c r="D176" i="18"/>
  <c r="AA175" i="18"/>
  <c r="Z175" i="18"/>
  <c r="Y175" i="18"/>
  <c r="X175" i="18"/>
  <c r="W175" i="18"/>
  <c r="V175" i="18"/>
  <c r="U175" i="18"/>
  <c r="T175" i="18"/>
  <c r="S175" i="18"/>
  <c r="R175" i="18"/>
  <c r="Q175" i="18"/>
  <c r="P175" i="18"/>
  <c r="O175" i="18"/>
  <c r="N175" i="18"/>
  <c r="M175" i="18"/>
  <c r="L175" i="18"/>
  <c r="K175" i="18"/>
  <c r="J175" i="18"/>
  <c r="I175" i="18"/>
  <c r="H175" i="18"/>
  <c r="G175" i="18"/>
  <c r="F175" i="18"/>
  <c r="E175" i="18"/>
  <c r="D174" i="18"/>
  <c r="AA173" i="18"/>
  <c r="Z173" i="18"/>
  <c r="Y173" i="18"/>
  <c r="X173" i="18"/>
  <c r="W173" i="18"/>
  <c r="V173" i="18"/>
  <c r="U173" i="18"/>
  <c r="T173" i="18"/>
  <c r="S173" i="18"/>
  <c r="R173" i="18"/>
  <c r="Q173" i="18"/>
  <c r="P173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D172" i="18"/>
  <c r="D169" i="18" s="1"/>
  <c r="D171" i="18"/>
  <c r="D170" i="18"/>
  <c r="AA169" i="18"/>
  <c r="Z169" i="18"/>
  <c r="Y169" i="18"/>
  <c r="X169" i="18"/>
  <c r="W169" i="18"/>
  <c r="V169" i="18"/>
  <c r="U169" i="18"/>
  <c r="T169" i="18"/>
  <c r="S169" i="18"/>
  <c r="R169" i="18"/>
  <c r="Q169" i="18"/>
  <c r="P169" i="18"/>
  <c r="O169" i="18"/>
  <c r="N169" i="18"/>
  <c r="M169" i="18"/>
  <c r="L169" i="18"/>
  <c r="K169" i="18"/>
  <c r="J169" i="18"/>
  <c r="I169" i="18"/>
  <c r="H169" i="18"/>
  <c r="G169" i="18"/>
  <c r="F169" i="18"/>
  <c r="E169" i="18"/>
  <c r="D168" i="18"/>
  <c r="D167" i="18"/>
  <c r="D166" i="18"/>
  <c r="D165" i="18"/>
  <c r="D164" i="18"/>
  <c r="AA163" i="18"/>
  <c r="Z163" i="18"/>
  <c r="Z162" i="18" s="1"/>
  <c r="Y163" i="18"/>
  <c r="X163" i="18"/>
  <c r="W163" i="18"/>
  <c r="V163" i="18"/>
  <c r="U163" i="18"/>
  <c r="T163" i="18"/>
  <c r="S163" i="18"/>
  <c r="R163" i="18"/>
  <c r="Q163" i="18"/>
  <c r="Q162" i="18" s="1"/>
  <c r="P163" i="18"/>
  <c r="O163" i="18"/>
  <c r="N163" i="18"/>
  <c r="M163" i="18"/>
  <c r="L163" i="18"/>
  <c r="K163" i="18"/>
  <c r="J163" i="18"/>
  <c r="J162" i="18" s="1"/>
  <c r="I163" i="18"/>
  <c r="H163" i="18"/>
  <c r="G163" i="18"/>
  <c r="F163" i="18"/>
  <c r="F162" i="18" s="1"/>
  <c r="E163" i="18"/>
  <c r="D161" i="18"/>
  <c r="D160" i="18"/>
  <c r="AA159" i="18"/>
  <c r="Z159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AA158" i="18"/>
  <c r="Z158" i="18"/>
  <c r="Y158" i="18"/>
  <c r="X158" i="18"/>
  <c r="W158" i="18"/>
  <c r="V158" i="18"/>
  <c r="U158" i="18"/>
  <c r="T158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D157" i="18"/>
  <c r="D156" i="18"/>
  <c r="D155" i="18"/>
  <c r="D154" i="18"/>
  <c r="D153" i="18"/>
  <c r="D152" i="18"/>
  <c r="D151" i="18"/>
  <c r="D150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8" i="18"/>
  <c r="D147" i="18"/>
  <c r="D146" i="18"/>
  <c r="AA145" i="18"/>
  <c r="Z145" i="18"/>
  <c r="Y145" i="18"/>
  <c r="X145" i="18"/>
  <c r="W145" i="18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G145" i="18"/>
  <c r="F145" i="18"/>
  <c r="E145" i="18"/>
  <c r="D144" i="18"/>
  <c r="D143" i="18"/>
  <c r="D142" i="18"/>
  <c r="D141" i="18"/>
  <c r="D140" i="18"/>
  <c r="D139" i="18"/>
  <c r="D138" i="18"/>
  <c r="D137" i="18"/>
  <c r="D136" i="18"/>
  <c r="AA135" i="18"/>
  <c r="Z135" i="18"/>
  <c r="Y135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I135" i="18"/>
  <c r="H135" i="18"/>
  <c r="G135" i="18"/>
  <c r="F135" i="18"/>
  <c r="E135" i="18"/>
  <c r="D134" i="18"/>
  <c r="D133" i="18"/>
  <c r="D132" i="18"/>
  <c r="D131" i="18"/>
  <c r="AA130" i="18"/>
  <c r="Z130" i="18"/>
  <c r="Y130" i="18"/>
  <c r="X130" i="18"/>
  <c r="W130" i="18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I130" i="18"/>
  <c r="H130" i="18"/>
  <c r="G130" i="18"/>
  <c r="F130" i="18"/>
  <c r="E130" i="18"/>
  <c r="D129" i="18"/>
  <c r="D128" i="18"/>
  <c r="D127" i="18"/>
  <c r="D126" i="18"/>
  <c r="D125" i="18"/>
  <c r="D124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E123" i="18"/>
  <c r="D122" i="18"/>
  <c r="D121" i="18"/>
  <c r="D120" i="18"/>
  <c r="D119" i="18"/>
  <c r="D118" i="18"/>
  <c r="D116" i="18" s="1"/>
  <c r="D117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5" i="18"/>
  <c r="D114" i="18"/>
  <c r="D113" i="18"/>
  <c r="D112" i="18"/>
  <c r="D111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09" i="18"/>
  <c r="D108" i="18"/>
  <c r="D107" i="18"/>
  <c r="D106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4" i="18"/>
  <c r="D103" i="18"/>
  <c r="D102" i="18"/>
  <c r="D101" i="18"/>
  <c r="D100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AA98" i="18"/>
  <c r="D97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D95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D93" i="18"/>
  <c r="D92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0" i="18"/>
  <c r="D89" i="18"/>
  <c r="D88" i="18"/>
  <c r="D87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5" i="18"/>
  <c r="D84" i="18"/>
  <c r="D83" i="18"/>
  <c r="D80" i="18" s="1"/>
  <c r="D82" i="18"/>
  <c r="D81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79" i="18"/>
  <c r="D78" i="18"/>
  <c r="D77" i="18"/>
  <c r="D76" i="18"/>
  <c r="D75" i="18"/>
  <c r="D74" i="18"/>
  <c r="D73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1" i="18"/>
  <c r="D70" i="18"/>
  <c r="D69" i="18"/>
  <c r="D68" i="18"/>
  <c r="D65" i="18" s="1"/>
  <c r="D67" i="18"/>
  <c r="D66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3" i="18"/>
  <c r="D62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0" i="18"/>
  <c r="D59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7" i="18"/>
  <c r="D56" i="18"/>
  <c r="D55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3" i="18"/>
  <c r="D52" i="18"/>
  <c r="D51" i="18"/>
  <c r="D50" i="18"/>
  <c r="D49" i="18"/>
  <c r="D48" i="18"/>
  <c r="D47" i="18"/>
  <c r="D46" i="18"/>
  <c r="AA45" i="18"/>
  <c r="AA44" i="18" s="1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N44" i="18" s="1"/>
  <c r="M45" i="18"/>
  <c r="L45" i="18"/>
  <c r="K45" i="18"/>
  <c r="J45" i="18"/>
  <c r="I45" i="18"/>
  <c r="H45" i="18"/>
  <c r="G45" i="18"/>
  <c r="F45" i="18"/>
  <c r="E45" i="18"/>
  <c r="F44" i="18"/>
  <c r="D42" i="18"/>
  <c r="D41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D39" i="18"/>
  <c r="D38" i="18"/>
  <c r="D37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5" i="18"/>
  <c r="AA34" i="18"/>
  <c r="Z34" i="18"/>
  <c r="Y34" i="18"/>
  <c r="Y33" i="18" s="1"/>
  <c r="X34" i="18"/>
  <c r="W34" i="18"/>
  <c r="W33" i="18" s="1"/>
  <c r="V34" i="18"/>
  <c r="U34" i="18"/>
  <c r="U33" i="18" s="1"/>
  <c r="T34" i="18"/>
  <c r="S34" i="18"/>
  <c r="S33" i="18" s="1"/>
  <c r="R34" i="18"/>
  <c r="Q34" i="18"/>
  <c r="Q33" i="18" s="1"/>
  <c r="P34" i="18"/>
  <c r="O34" i="18"/>
  <c r="O33" i="18" s="1"/>
  <c r="N34" i="18"/>
  <c r="M34" i="18"/>
  <c r="M33" i="18" s="1"/>
  <c r="L34" i="18"/>
  <c r="K34" i="18"/>
  <c r="J34" i="18"/>
  <c r="I34" i="18"/>
  <c r="I33" i="18" s="1"/>
  <c r="H34" i="18"/>
  <c r="G34" i="18"/>
  <c r="G33" i="18" s="1"/>
  <c r="F34" i="18"/>
  <c r="E34" i="18"/>
  <c r="E33" i="18" s="1"/>
  <c r="D34" i="18"/>
  <c r="L33" i="18"/>
  <c r="D32" i="18"/>
  <c r="D31" i="18"/>
  <c r="D30" i="18"/>
  <c r="D29" i="18"/>
  <c r="D28" i="18"/>
  <c r="D27" i="18"/>
  <c r="D26" i="18"/>
  <c r="AA25" i="18"/>
  <c r="AA24" i="18" s="1"/>
  <c r="Z25" i="18"/>
  <c r="Z24" i="18" s="1"/>
  <c r="Y25" i="18"/>
  <c r="X25" i="18"/>
  <c r="W25" i="18"/>
  <c r="W24" i="18" s="1"/>
  <c r="V25" i="18"/>
  <c r="V24" i="18" s="1"/>
  <c r="U25" i="18"/>
  <c r="T25" i="18"/>
  <c r="T24" i="18" s="1"/>
  <c r="S25" i="18"/>
  <c r="S24" i="18" s="1"/>
  <c r="R25" i="18"/>
  <c r="R24" i="18" s="1"/>
  <c r="Q25" i="18"/>
  <c r="P25" i="18"/>
  <c r="O25" i="18"/>
  <c r="O24" i="18" s="1"/>
  <c r="N25" i="18"/>
  <c r="N24" i="18" s="1"/>
  <c r="M25" i="18"/>
  <c r="L25" i="18"/>
  <c r="L24" i="18" s="1"/>
  <c r="K25" i="18"/>
  <c r="K24" i="18" s="1"/>
  <c r="J25" i="18"/>
  <c r="J24" i="18" s="1"/>
  <c r="I25" i="18"/>
  <c r="I24" i="18" s="1"/>
  <c r="H25" i="18"/>
  <c r="G25" i="18"/>
  <c r="G24" i="18" s="1"/>
  <c r="F25" i="18"/>
  <c r="F24" i="18" s="1"/>
  <c r="E25" i="18"/>
  <c r="Y24" i="18"/>
  <c r="X24" i="18"/>
  <c r="U24" i="18"/>
  <c r="Q24" i="18"/>
  <c r="P24" i="18"/>
  <c r="M24" i="18"/>
  <c r="H24" i="18"/>
  <c r="E24" i="18"/>
  <c r="D23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D21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D19" i="18"/>
  <c r="D18" i="18"/>
  <c r="D17" i="18"/>
  <c r="D16" i="18"/>
  <c r="D15" i="18"/>
  <c r="D14" i="18"/>
  <c r="D13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1" i="18"/>
  <c r="D10" i="18"/>
  <c r="D9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N7" i="18"/>
  <c r="O437" i="17"/>
  <c r="N437" i="17"/>
  <c r="M437" i="17"/>
  <c r="L437" i="17"/>
  <c r="K437" i="17"/>
  <c r="J437" i="17"/>
  <c r="I437" i="17"/>
  <c r="H437" i="17"/>
  <c r="G437" i="17"/>
  <c r="F437" i="17"/>
  <c r="O433" i="17"/>
  <c r="N433" i="17"/>
  <c r="M433" i="17"/>
  <c r="L433" i="17"/>
  <c r="K433" i="17"/>
  <c r="J433" i="17"/>
  <c r="I433" i="17"/>
  <c r="H433" i="17"/>
  <c r="G433" i="17"/>
  <c r="F433" i="17"/>
  <c r="E433" i="17"/>
  <c r="D433" i="17"/>
  <c r="O430" i="17"/>
  <c r="N430" i="17"/>
  <c r="M430" i="17"/>
  <c r="L430" i="17"/>
  <c r="K430" i="17"/>
  <c r="J430" i="17"/>
  <c r="I430" i="17"/>
  <c r="H430" i="17"/>
  <c r="G430" i="17"/>
  <c r="F430" i="17"/>
  <c r="E430" i="17"/>
  <c r="D430" i="17"/>
  <c r="O427" i="17"/>
  <c r="N427" i="17"/>
  <c r="M427" i="17"/>
  <c r="L427" i="17"/>
  <c r="K427" i="17"/>
  <c r="J427" i="17"/>
  <c r="I427" i="17"/>
  <c r="H427" i="17"/>
  <c r="G427" i="17"/>
  <c r="F427" i="17"/>
  <c r="E427" i="17"/>
  <c r="D427" i="17"/>
  <c r="O424" i="17"/>
  <c r="N424" i="17"/>
  <c r="M424" i="17"/>
  <c r="L424" i="17"/>
  <c r="K424" i="17"/>
  <c r="J424" i="17"/>
  <c r="I424" i="17"/>
  <c r="H424" i="17"/>
  <c r="G424" i="17"/>
  <c r="F424" i="17"/>
  <c r="E424" i="17"/>
  <c r="D424" i="17"/>
  <c r="O423" i="17"/>
  <c r="N423" i="17"/>
  <c r="M423" i="17"/>
  <c r="L423" i="17"/>
  <c r="K423" i="17"/>
  <c r="J423" i="17"/>
  <c r="I423" i="17"/>
  <c r="H423" i="17"/>
  <c r="G423" i="17"/>
  <c r="F423" i="17"/>
  <c r="E423" i="17"/>
  <c r="D423" i="17"/>
  <c r="O415" i="17"/>
  <c r="N415" i="17"/>
  <c r="M415" i="17"/>
  <c r="L415" i="17"/>
  <c r="K415" i="17"/>
  <c r="J415" i="17"/>
  <c r="I415" i="17"/>
  <c r="H415" i="17"/>
  <c r="G415" i="17"/>
  <c r="F415" i="17"/>
  <c r="E415" i="17"/>
  <c r="D415" i="17"/>
  <c r="O410" i="17"/>
  <c r="N410" i="17"/>
  <c r="M410" i="17"/>
  <c r="L410" i="17"/>
  <c r="K410" i="17"/>
  <c r="J410" i="17"/>
  <c r="I410" i="17"/>
  <c r="H410" i="17"/>
  <c r="G410" i="17"/>
  <c r="F410" i="17"/>
  <c r="E410" i="17"/>
  <c r="D410" i="17"/>
  <c r="O404" i="17"/>
  <c r="O403" i="17"/>
  <c r="O402" i="17"/>
  <c r="O401" i="17"/>
  <c r="O400" i="17"/>
  <c r="N400" i="17"/>
  <c r="M400" i="17"/>
  <c r="L400" i="17"/>
  <c r="K400" i="17"/>
  <c r="J400" i="17"/>
  <c r="I400" i="17"/>
  <c r="H400" i="17"/>
  <c r="G400" i="17"/>
  <c r="F400" i="17"/>
  <c r="E400" i="17"/>
  <c r="D400" i="17"/>
  <c r="O399" i="17"/>
  <c r="N399" i="17"/>
  <c r="M399" i="17"/>
  <c r="L399" i="17"/>
  <c r="K399" i="17"/>
  <c r="J399" i="17"/>
  <c r="I399" i="17"/>
  <c r="H399" i="17"/>
  <c r="G399" i="17"/>
  <c r="F399" i="17"/>
  <c r="E399" i="17"/>
  <c r="D399" i="17"/>
  <c r="O398" i="17"/>
  <c r="O394" i="17" s="1"/>
  <c r="O393" i="17" s="1"/>
  <c r="O397" i="17"/>
  <c r="O396" i="17"/>
  <c r="O395" i="17"/>
  <c r="N394" i="17"/>
  <c r="N393" i="17" s="1"/>
  <c r="M394" i="17"/>
  <c r="L394" i="17"/>
  <c r="K394" i="17"/>
  <c r="J394" i="17"/>
  <c r="J393" i="17" s="1"/>
  <c r="I394" i="17"/>
  <c r="H394" i="17"/>
  <c r="G394" i="17"/>
  <c r="F394" i="17"/>
  <c r="F393" i="17" s="1"/>
  <c r="E394" i="17"/>
  <c r="D394" i="17"/>
  <c r="M393" i="17"/>
  <c r="L393" i="17"/>
  <c r="K393" i="17"/>
  <c r="I393" i="17"/>
  <c r="H393" i="17"/>
  <c r="G393" i="17"/>
  <c r="E393" i="17"/>
  <c r="D393" i="17"/>
  <c r="O392" i="17"/>
  <c r="O391" i="17"/>
  <c r="O390" i="17"/>
  <c r="O389" i="17"/>
  <c r="N388" i="17"/>
  <c r="M388" i="17"/>
  <c r="L388" i="17"/>
  <c r="K388" i="17"/>
  <c r="J388" i="17"/>
  <c r="I388" i="17"/>
  <c r="H388" i="17"/>
  <c r="G388" i="17"/>
  <c r="F388" i="17"/>
  <c r="E388" i="17"/>
  <c r="D388" i="17"/>
  <c r="O386" i="17"/>
  <c r="O385" i="17"/>
  <c r="O384" i="17"/>
  <c r="O382" i="17" s="1"/>
  <c r="O383" i="17"/>
  <c r="N382" i="17"/>
  <c r="M382" i="17"/>
  <c r="L382" i="17"/>
  <c r="L381" i="17" s="1"/>
  <c r="K382" i="17"/>
  <c r="J382" i="17"/>
  <c r="I382" i="17"/>
  <c r="H382" i="17"/>
  <c r="H381" i="17" s="1"/>
  <c r="G382" i="17"/>
  <c r="F382" i="17"/>
  <c r="E382" i="17"/>
  <c r="D382" i="17"/>
  <c r="N381" i="17"/>
  <c r="K381" i="17"/>
  <c r="J381" i="17"/>
  <c r="G381" i="17"/>
  <c r="F381" i="17"/>
  <c r="D381" i="17"/>
  <c r="O376" i="17"/>
  <c r="N376" i="17"/>
  <c r="M376" i="17"/>
  <c r="L376" i="17"/>
  <c r="L375" i="17" s="1"/>
  <c r="K376" i="17"/>
  <c r="J376" i="17"/>
  <c r="I376" i="17"/>
  <c r="H376" i="17"/>
  <c r="H375" i="17" s="1"/>
  <c r="G376" i="17"/>
  <c r="F376" i="17"/>
  <c r="E376" i="17"/>
  <c r="D376" i="17"/>
  <c r="D375" i="17" s="1"/>
  <c r="O373" i="17"/>
  <c r="O372" i="17" s="1"/>
  <c r="O371" i="17" s="1"/>
  <c r="N372" i="17"/>
  <c r="M372" i="17"/>
  <c r="L372" i="17"/>
  <c r="L371" i="17" s="1"/>
  <c r="K372" i="17"/>
  <c r="K371" i="17" s="1"/>
  <c r="J372" i="17"/>
  <c r="I372" i="17"/>
  <c r="H372" i="17"/>
  <c r="H371" i="17" s="1"/>
  <c r="G372" i="17"/>
  <c r="G371" i="17" s="1"/>
  <c r="F372" i="17"/>
  <c r="E372" i="17"/>
  <c r="D372" i="17"/>
  <c r="D371" i="17" s="1"/>
  <c r="N371" i="17"/>
  <c r="M371" i="17"/>
  <c r="J371" i="17"/>
  <c r="I371" i="17"/>
  <c r="F371" i="17"/>
  <c r="E371" i="17"/>
  <c r="O368" i="17"/>
  <c r="N368" i="17"/>
  <c r="M368" i="17"/>
  <c r="L368" i="17"/>
  <c r="K368" i="17"/>
  <c r="J368" i="17"/>
  <c r="I368" i="17"/>
  <c r="H368" i="17"/>
  <c r="G368" i="17"/>
  <c r="F368" i="17"/>
  <c r="E368" i="17"/>
  <c r="D368" i="17"/>
  <c r="O367" i="17"/>
  <c r="O366" i="17" s="1"/>
  <c r="O365" i="17" s="1"/>
  <c r="N366" i="17"/>
  <c r="M366" i="17"/>
  <c r="M365" i="17" s="1"/>
  <c r="L366" i="17"/>
  <c r="L365" i="17" s="1"/>
  <c r="K366" i="17"/>
  <c r="J366" i="17"/>
  <c r="I366" i="17"/>
  <c r="I365" i="17" s="1"/>
  <c r="H366" i="17"/>
  <c r="H365" i="17" s="1"/>
  <c r="G366" i="17"/>
  <c r="F366" i="17"/>
  <c r="E366" i="17"/>
  <c r="E365" i="17" s="1"/>
  <c r="D366" i="17"/>
  <c r="D365" i="17" s="1"/>
  <c r="N365" i="17"/>
  <c r="K365" i="17"/>
  <c r="J365" i="17"/>
  <c r="G365" i="17"/>
  <c r="F365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N360" i="17"/>
  <c r="F360" i="17"/>
  <c r="O357" i="17"/>
  <c r="N357" i="17"/>
  <c r="M357" i="17"/>
  <c r="L357" i="17"/>
  <c r="K357" i="17"/>
  <c r="J357" i="17"/>
  <c r="I357" i="17"/>
  <c r="H357" i="17"/>
  <c r="G357" i="17"/>
  <c r="F357" i="17"/>
  <c r="E357" i="17"/>
  <c r="D357" i="17"/>
  <c r="O354" i="17"/>
  <c r="N354" i="17"/>
  <c r="M354" i="17"/>
  <c r="L354" i="17"/>
  <c r="K354" i="17"/>
  <c r="J354" i="17"/>
  <c r="I354" i="17"/>
  <c r="H354" i="17"/>
  <c r="G354" i="17"/>
  <c r="F354" i="17"/>
  <c r="E354" i="17"/>
  <c r="D354" i="17"/>
  <c r="O351" i="17"/>
  <c r="N351" i="17"/>
  <c r="M351" i="17"/>
  <c r="L351" i="17"/>
  <c r="K351" i="17"/>
  <c r="J351" i="17"/>
  <c r="I351" i="17"/>
  <c r="H351" i="17"/>
  <c r="G351" i="17"/>
  <c r="F351" i="17"/>
  <c r="E351" i="17"/>
  <c r="D351" i="17"/>
  <c r="O348" i="17"/>
  <c r="N348" i="17"/>
  <c r="M348" i="17"/>
  <c r="L348" i="17"/>
  <c r="K348" i="17"/>
  <c r="J348" i="17"/>
  <c r="I348" i="17"/>
  <c r="H348" i="17"/>
  <c r="G348" i="17"/>
  <c r="F348" i="17"/>
  <c r="E348" i="17"/>
  <c r="D348" i="17"/>
  <c r="O347" i="17"/>
  <c r="N347" i="17"/>
  <c r="M347" i="17"/>
  <c r="L347" i="17"/>
  <c r="K347" i="17"/>
  <c r="J347" i="17"/>
  <c r="I347" i="17"/>
  <c r="H347" i="17"/>
  <c r="G347" i="17"/>
  <c r="F347" i="17"/>
  <c r="E347" i="17"/>
  <c r="D347" i="17"/>
  <c r="O346" i="17"/>
  <c r="O345" i="17"/>
  <c r="O344" i="17"/>
  <c r="N343" i="17"/>
  <c r="M343" i="17"/>
  <c r="L343" i="17"/>
  <c r="K343" i="17"/>
  <c r="J343" i="17"/>
  <c r="I343" i="17"/>
  <c r="H343" i="17"/>
  <c r="G343" i="17"/>
  <c r="F343" i="17"/>
  <c r="E343" i="17"/>
  <c r="D343" i="17"/>
  <c r="O335" i="17"/>
  <c r="N335" i="17"/>
  <c r="M335" i="17"/>
  <c r="L335" i="17"/>
  <c r="K335" i="17"/>
  <c r="J335" i="17"/>
  <c r="I335" i="17"/>
  <c r="H335" i="17"/>
  <c r="G335" i="17"/>
  <c r="F335" i="17"/>
  <c r="E335" i="17"/>
  <c r="D335" i="17"/>
  <c r="O330" i="17"/>
  <c r="N330" i="17"/>
  <c r="M330" i="17"/>
  <c r="L330" i="17"/>
  <c r="K330" i="17"/>
  <c r="J330" i="17"/>
  <c r="I330" i="17"/>
  <c r="H330" i="17"/>
  <c r="G330" i="17"/>
  <c r="F330" i="17"/>
  <c r="E330" i="17"/>
  <c r="D330" i="17"/>
  <c r="O323" i="17"/>
  <c r="N323" i="17"/>
  <c r="M323" i="17"/>
  <c r="L323" i="17"/>
  <c r="K323" i="17"/>
  <c r="J323" i="17"/>
  <c r="I323" i="17"/>
  <c r="H323" i="17"/>
  <c r="G323" i="17"/>
  <c r="F323" i="17"/>
  <c r="E323" i="17"/>
  <c r="D323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O315" i="17"/>
  <c r="O314" i="17"/>
  <c r="N313" i="17"/>
  <c r="N312" i="17" s="1"/>
  <c r="M313" i="17"/>
  <c r="M312" i="17" s="1"/>
  <c r="L313" i="17"/>
  <c r="K313" i="17"/>
  <c r="J313" i="17"/>
  <c r="J312" i="17" s="1"/>
  <c r="I313" i="17"/>
  <c r="I312" i="17" s="1"/>
  <c r="H313" i="17"/>
  <c r="G313" i="17"/>
  <c r="F313" i="17"/>
  <c r="F312" i="17" s="1"/>
  <c r="E313" i="17"/>
  <c r="E312" i="17" s="1"/>
  <c r="E306" i="17" s="1"/>
  <c r="D313" i="17"/>
  <c r="L312" i="17"/>
  <c r="K312" i="17"/>
  <c r="H312" i="17"/>
  <c r="G312" i="17"/>
  <c r="D312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O301" i="17"/>
  <c r="N301" i="17"/>
  <c r="M301" i="17"/>
  <c r="L301" i="17"/>
  <c r="K301" i="17"/>
  <c r="J301" i="17"/>
  <c r="I301" i="17"/>
  <c r="H301" i="17"/>
  <c r="G301" i="17"/>
  <c r="F301" i="17"/>
  <c r="E301" i="17"/>
  <c r="D301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O297" i="17"/>
  <c r="N297" i="17"/>
  <c r="M297" i="17"/>
  <c r="L297" i="17"/>
  <c r="K297" i="17"/>
  <c r="J297" i="17"/>
  <c r="I297" i="17"/>
  <c r="H297" i="17"/>
  <c r="G297" i="17"/>
  <c r="F297" i="17"/>
  <c r="E297" i="17"/>
  <c r="D297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O291" i="17"/>
  <c r="O290" i="17" s="1"/>
  <c r="O288" i="17" s="1"/>
  <c r="N291" i="17"/>
  <c r="N290" i="17" s="1"/>
  <c r="N288" i="17" s="1"/>
  <c r="M290" i="17"/>
  <c r="M288" i="17" s="1"/>
  <c r="L290" i="17"/>
  <c r="K290" i="17"/>
  <c r="K288" i="17" s="1"/>
  <c r="J290" i="17"/>
  <c r="I290" i="17"/>
  <c r="I288" i="17" s="1"/>
  <c r="H290" i="17"/>
  <c r="G290" i="17"/>
  <c r="G288" i="17" s="1"/>
  <c r="F290" i="17"/>
  <c r="F288" i="17" s="1"/>
  <c r="E290" i="17"/>
  <c r="E288" i="17" s="1"/>
  <c r="D290" i="17"/>
  <c r="L288" i="17"/>
  <c r="J288" i="17"/>
  <c r="H288" i="17"/>
  <c r="D288" i="17"/>
  <c r="O283" i="17"/>
  <c r="N283" i="17"/>
  <c r="M283" i="17"/>
  <c r="L283" i="17"/>
  <c r="K283" i="17"/>
  <c r="J283" i="17"/>
  <c r="I283" i="17"/>
  <c r="H283" i="17"/>
  <c r="G283" i="17"/>
  <c r="F283" i="17"/>
  <c r="E283" i="17"/>
  <c r="D283" i="17"/>
  <c r="O281" i="17"/>
  <c r="N281" i="17"/>
  <c r="O280" i="17"/>
  <c r="N280" i="17"/>
  <c r="N279" i="17" s="1"/>
  <c r="O279" i="17"/>
  <c r="M279" i="17"/>
  <c r="L279" i="17"/>
  <c r="K279" i="17"/>
  <c r="K272" i="17" s="1"/>
  <c r="J279" i="17"/>
  <c r="I279" i="17"/>
  <c r="H279" i="17"/>
  <c r="G279" i="17"/>
  <c r="F279" i="17"/>
  <c r="E279" i="17"/>
  <c r="D279" i="17"/>
  <c r="O277" i="17"/>
  <c r="N277" i="17"/>
  <c r="O276" i="17"/>
  <c r="N276" i="17"/>
  <c r="O275" i="17"/>
  <c r="N275" i="17"/>
  <c r="O274" i="17"/>
  <c r="N274" i="17"/>
  <c r="O273" i="17"/>
  <c r="O272" i="17" s="1"/>
  <c r="M273" i="17"/>
  <c r="M272" i="17" s="1"/>
  <c r="L273" i="17"/>
  <c r="L272" i="17" s="1"/>
  <c r="K273" i="17"/>
  <c r="J273" i="17"/>
  <c r="J272" i="17" s="1"/>
  <c r="I273" i="17"/>
  <c r="H273" i="17"/>
  <c r="H272" i="17" s="1"/>
  <c r="G273" i="17"/>
  <c r="F273" i="17"/>
  <c r="F272" i="17" s="1"/>
  <c r="E273" i="17"/>
  <c r="D273" i="17"/>
  <c r="D272" i="17" s="1"/>
  <c r="I272" i="17"/>
  <c r="G272" i="17"/>
  <c r="E272" i="17"/>
  <c r="O270" i="17"/>
  <c r="O269" i="17" s="1"/>
  <c r="N270" i="17"/>
  <c r="N269" i="17" s="1"/>
  <c r="M269" i="17"/>
  <c r="L269" i="17"/>
  <c r="K269" i="17"/>
  <c r="J269" i="17"/>
  <c r="I269" i="17"/>
  <c r="H269" i="17"/>
  <c r="G269" i="17"/>
  <c r="F269" i="17"/>
  <c r="E269" i="17"/>
  <c r="D269" i="17"/>
  <c r="O268" i="17"/>
  <c r="O267" i="17" s="1"/>
  <c r="N268" i="17"/>
  <c r="N267" i="17" s="1"/>
  <c r="M267" i="17"/>
  <c r="L267" i="17"/>
  <c r="K267" i="17"/>
  <c r="J267" i="17"/>
  <c r="I267" i="17"/>
  <c r="H267" i="17"/>
  <c r="G267" i="17"/>
  <c r="F267" i="17"/>
  <c r="E267" i="17"/>
  <c r="D267" i="17"/>
  <c r="O262" i="17"/>
  <c r="N262" i="17"/>
  <c r="O261" i="17"/>
  <c r="N261" i="17"/>
  <c r="O260" i="17"/>
  <c r="N260" i="17"/>
  <c r="M259" i="17"/>
  <c r="M258" i="17" s="1"/>
  <c r="L259" i="17"/>
  <c r="K259" i="17"/>
  <c r="J259" i="17"/>
  <c r="J258" i="17" s="1"/>
  <c r="I259" i="17"/>
  <c r="I258" i="17" s="1"/>
  <c r="H259" i="17"/>
  <c r="G259" i="17"/>
  <c r="F259" i="17"/>
  <c r="F258" i="17" s="1"/>
  <c r="E259" i="17"/>
  <c r="E258" i="17" s="1"/>
  <c r="E248" i="17" s="1"/>
  <c r="D259" i="17"/>
  <c r="O255" i="17"/>
  <c r="N255" i="17"/>
  <c r="O254" i="17"/>
  <c r="N254" i="17"/>
  <c r="M253" i="17"/>
  <c r="L253" i="17"/>
  <c r="K253" i="17"/>
  <c r="J253" i="17"/>
  <c r="I253" i="17"/>
  <c r="I249" i="17" s="1"/>
  <c r="H253" i="17"/>
  <c r="G253" i="17"/>
  <c r="F253" i="17"/>
  <c r="E253" i="17"/>
  <c r="D253" i="17"/>
  <c r="O252" i="17"/>
  <c r="N252" i="17"/>
  <c r="O251" i="17"/>
  <c r="N251" i="17"/>
  <c r="N250" i="17"/>
  <c r="M250" i="17"/>
  <c r="L250" i="17"/>
  <c r="K250" i="17"/>
  <c r="J250" i="17"/>
  <c r="J249" i="17" s="1"/>
  <c r="I250" i="17"/>
  <c r="H250" i="17"/>
  <c r="G250" i="17"/>
  <c r="F250" i="17"/>
  <c r="F249" i="17" s="1"/>
  <c r="E250" i="17"/>
  <c r="D250" i="17"/>
  <c r="D249" i="17" s="1"/>
  <c r="M249" i="17"/>
  <c r="L249" i="17"/>
  <c r="H249" i="17"/>
  <c r="G249" i="17"/>
  <c r="E249" i="17"/>
  <c r="O245" i="17"/>
  <c r="N245" i="17"/>
  <c r="N243" i="17" s="1"/>
  <c r="N239" i="17" s="1"/>
  <c r="O244" i="17"/>
  <c r="O243" i="17" s="1"/>
  <c r="O239" i="17" s="1"/>
  <c r="N244" i="17"/>
  <c r="M243" i="17"/>
  <c r="L243" i="17"/>
  <c r="L239" i="17" s="1"/>
  <c r="K243" i="17"/>
  <c r="K239" i="17" s="1"/>
  <c r="J243" i="17"/>
  <c r="J239" i="17" s="1"/>
  <c r="I243" i="17"/>
  <c r="H243" i="17"/>
  <c r="G243" i="17"/>
  <c r="G239" i="17" s="1"/>
  <c r="G232" i="17" s="1"/>
  <c r="F243" i="17"/>
  <c r="F239" i="17" s="1"/>
  <c r="E243" i="17"/>
  <c r="D243" i="17"/>
  <c r="D239" i="17" s="1"/>
  <c r="M239" i="17"/>
  <c r="I239" i="17"/>
  <c r="H239" i="17"/>
  <c r="E239" i="17"/>
  <c r="O236" i="17"/>
  <c r="N236" i="17"/>
  <c r="N234" i="17" s="1"/>
  <c r="N233" i="17" s="1"/>
  <c r="N232" i="17" s="1"/>
  <c r="O235" i="17"/>
  <c r="N235" i="17"/>
  <c r="M234" i="17"/>
  <c r="M233" i="17" s="1"/>
  <c r="L234" i="17"/>
  <c r="L233" i="17" s="1"/>
  <c r="L232" i="17" s="1"/>
  <c r="K234" i="17"/>
  <c r="J234" i="17"/>
  <c r="J233" i="17" s="1"/>
  <c r="I234" i="17"/>
  <c r="H234" i="17"/>
  <c r="H233" i="17" s="1"/>
  <c r="G234" i="17"/>
  <c r="F234" i="17"/>
  <c r="F233" i="17" s="1"/>
  <c r="E234" i="17"/>
  <c r="D234" i="17"/>
  <c r="K233" i="17"/>
  <c r="I233" i="17"/>
  <c r="I232" i="17" s="1"/>
  <c r="G233" i="17"/>
  <c r="E233" i="17"/>
  <c r="E232" i="17" s="1"/>
  <c r="E231" i="17" s="1"/>
  <c r="D233" i="17"/>
  <c r="H230" i="17"/>
  <c r="O229" i="17"/>
  <c r="N229" i="17"/>
  <c r="M229" i="17"/>
  <c r="L229" i="17"/>
  <c r="K229" i="17"/>
  <c r="J229" i="17"/>
  <c r="I229" i="17"/>
  <c r="H229" i="17"/>
  <c r="G229" i="17"/>
  <c r="F229" i="17"/>
  <c r="E229" i="17"/>
  <c r="D229" i="17"/>
  <c r="O228" i="17"/>
  <c r="N228" i="17"/>
  <c r="M228" i="17"/>
  <c r="L228" i="17"/>
  <c r="L216" i="17" s="1"/>
  <c r="K228" i="17"/>
  <c r="J228" i="17"/>
  <c r="I228" i="17"/>
  <c r="H228" i="17"/>
  <c r="G228" i="17"/>
  <c r="F228" i="17"/>
  <c r="E228" i="17"/>
  <c r="D228" i="17"/>
  <c r="H227" i="17"/>
  <c r="O226" i="17"/>
  <c r="N226" i="17"/>
  <c r="M226" i="17"/>
  <c r="L226" i="17"/>
  <c r="K226" i="17"/>
  <c r="J226" i="17"/>
  <c r="I226" i="17"/>
  <c r="H226" i="17"/>
  <c r="G226" i="17"/>
  <c r="F226" i="17"/>
  <c r="E226" i="17"/>
  <c r="D226" i="17"/>
  <c r="O217" i="17"/>
  <c r="N217" i="17"/>
  <c r="M217" i="17"/>
  <c r="L217" i="17"/>
  <c r="K217" i="17"/>
  <c r="J217" i="17"/>
  <c r="I217" i="17"/>
  <c r="H217" i="17"/>
  <c r="G217" i="17"/>
  <c r="F217" i="17"/>
  <c r="E217" i="17"/>
  <c r="D217" i="17"/>
  <c r="H216" i="17"/>
  <c r="D216" i="17"/>
  <c r="H215" i="17"/>
  <c r="O214" i="17"/>
  <c r="N214" i="17"/>
  <c r="N207" i="17" s="1"/>
  <c r="M214" i="17"/>
  <c r="L214" i="17"/>
  <c r="K214" i="17"/>
  <c r="J214" i="17"/>
  <c r="I214" i="17"/>
  <c r="H214" i="17"/>
  <c r="G214" i="17"/>
  <c r="F214" i="17"/>
  <c r="E214" i="17"/>
  <c r="D214" i="17"/>
  <c r="F212" i="17"/>
  <c r="F211" i="17" s="1"/>
  <c r="E211" i="17"/>
  <c r="D211" i="17"/>
  <c r="D208" i="17" s="1"/>
  <c r="D207" i="17" s="1"/>
  <c r="F210" i="17"/>
  <c r="F209" i="17" s="1"/>
  <c r="E209" i="17"/>
  <c r="D209" i="17"/>
  <c r="O208" i="17"/>
  <c r="O207" i="17" s="1"/>
  <c r="N208" i="17"/>
  <c r="M208" i="17"/>
  <c r="L208" i="17"/>
  <c r="L207" i="17" s="1"/>
  <c r="K208" i="17"/>
  <c r="K207" i="17" s="1"/>
  <c r="J208" i="17"/>
  <c r="I208" i="17"/>
  <c r="H208" i="17"/>
  <c r="G208" i="17"/>
  <c r="G207" i="17" s="1"/>
  <c r="J207" i="17"/>
  <c r="H207" i="17"/>
  <c r="M206" i="17"/>
  <c r="M205" i="17"/>
  <c r="M204" i="17"/>
  <c r="M203" i="17"/>
  <c r="M202" i="17" s="1"/>
  <c r="O202" i="17"/>
  <c r="N202" i="17"/>
  <c r="L202" i="17"/>
  <c r="K202" i="17"/>
  <c r="J202" i="17"/>
  <c r="I202" i="17"/>
  <c r="H202" i="17"/>
  <c r="G202" i="17"/>
  <c r="F202" i="17"/>
  <c r="E202" i="17"/>
  <c r="D202" i="17"/>
  <c r="M201" i="17"/>
  <c r="M200" i="17"/>
  <c r="M199" i="17"/>
  <c r="M198" i="17"/>
  <c r="O197" i="17"/>
  <c r="O196" i="17" s="1"/>
  <c r="N197" i="17"/>
  <c r="L197" i="17"/>
  <c r="L196" i="17" s="1"/>
  <c r="K197" i="17"/>
  <c r="K196" i="17" s="1"/>
  <c r="J197" i="17"/>
  <c r="J196" i="17" s="1"/>
  <c r="I197" i="17"/>
  <c r="H197" i="17"/>
  <c r="H196" i="17" s="1"/>
  <c r="G197" i="17"/>
  <c r="G196" i="17" s="1"/>
  <c r="F197" i="17"/>
  <c r="F196" i="17" s="1"/>
  <c r="E197" i="17"/>
  <c r="D197" i="17"/>
  <c r="D196" i="17" s="1"/>
  <c r="N196" i="17"/>
  <c r="I196" i="17"/>
  <c r="E196" i="17"/>
  <c r="G195" i="17"/>
  <c r="O194" i="17"/>
  <c r="N194" i="17"/>
  <c r="M194" i="17"/>
  <c r="L194" i="17"/>
  <c r="K194" i="17"/>
  <c r="J194" i="17"/>
  <c r="I194" i="17"/>
  <c r="H194" i="17"/>
  <c r="G194" i="17"/>
  <c r="F194" i="17"/>
  <c r="E194" i="17"/>
  <c r="D194" i="17"/>
  <c r="G193" i="17"/>
  <c r="G192" i="17"/>
  <c r="G191" i="17" s="1"/>
  <c r="G190" i="17" s="1"/>
  <c r="O191" i="17"/>
  <c r="N191" i="17"/>
  <c r="M191" i="17"/>
  <c r="L191" i="17"/>
  <c r="K191" i="17"/>
  <c r="J191" i="17"/>
  <c r="I191" i="17"/>
  <c r="H191" i="17"/>
  <c r="H190" i="17" s="1"/>
  <c r="F191" i="17"/>
  <c r="E191" i="17"/>
  <c r="D191" i="17"/>
  <c r="D190" i="17" s="1"/>
  <c r="L190" i="17"/>
  <c r="O185" i="17"/>
  <c r="N185" i="17"/>
  <c r="M185" i="17"/>
  <c r="L185" i="17"/>
  <c r="K185" i="17"/>
  <c r="J185" i="17"/>
  <c r="I185" i="17"/>
  <c r="H185" i="17"/>
  <c r="G185" i="17"/>
  <c r="F185" i="17"/>
  <c r="E185" i="17"/>
  <c r="D185" i="17"/>
  <c r="H182" i="17"/>
  <c r="H181" i="17"/>
  <c r="H180" i="17"/>
  <c r="O179" i="17"/>
  <c r="N179" i="17"/>
  <c r="M179" i="17"/>
  <c r="L179" i="17"/>
  <c r="K179" i="17"/>
  <c r="J179" i="17"/>
  <c r="I179" i="17"/>
  <c r="G179" i="17"/>
  <c r="G173" i="17" s="1"/>
  <c r="G166" i="17" s="1"/>
  <c r="F179" i="17"/>
  <c r="E179" i="17"/>
  <c r="D179" i="17"/>
  <c r="H175" i="17"/>
  <c r="O174" i="17"/>
  <c r="N174" i="17"/>
  <c r="M174" i="17"/>
  <c r="L174" i="17"/>
  <c r="L173" i="17" s="1"/>
  <c r="K174" i="17"/>
  <c r="J174" i="17"/>
  <c r="I174" i="17"/>
  <c r="I173" i="17" s="1"/>
  <c r="H174" i="17"/>
  <c r="G174" i="17"/>
  <c r="F174" i="17"/>
  <c r="E174" i="17"/>
  <c r="D174" i="17"/>
  <c r="D173" i="17" s="1"/>
  <c r="M173" i="17"/>
  <c r="E173" i="17"/>
  <c r="H172" i="17"/>
  <c r="O171" i="17"/>
  <c r="N171" i="17"/>
  <c r="M171" i="17"/>
  <c r="L171" i="17"/>
  <c r="K171" i="17"/>
  <c r="J171" i="17"/>
  <c r="I171" i="17"/>
  <c r="H171" i="17"/>
  <c r="G171" i="17"/>
  <c r="F171" i="17"/>
  <c r="E171" i="17"/>
  <c r="D171" i="17"/>
  <c r="O167" i="17"/>
  <c r="N167" i="17"/>
  <c r="M167" i="17"/>
  <c r="L167" i="17"/>
  <c r="K167" i="17"/>
  <c r="J167" i="17"/>
  <c r="I167" i="17"/>
  <c r="H167" i="17"/>
  <c r="G167" i="17"/>
  <c r="F167" i="17"/>
  <c r="E167" i="17"/>
  <c r="E166" i="17" s="1"/>
  <c r="D167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G150" i="17"/>
  <c r="O149" i="17"/>
  <c r="N149" i="17"/>
  <c r="M149" i="17"/>
  <c r="M142" i="17" s="1"/>
  <c r="L149" i="17"/>
  <c r="K149" i="17"/>
  <c r="J149" i="17"/>
  <c r="I149" i="17"/>
  <c r="I142" i="17" s="1"/>
  <c r="H149" i="17"/>
  <c r="G149" i="17"/>
  <c r="F149" i="17"/>
  <c r="E149" i="17"/>
  <c r="E142" i="17" s="1"/>
  <c r="D149" i="17"/>
  <c r="G148" i="17"/>
  <c r="O147" i="17"/>
  <c r="N147" i="17"/>
  <c r="M147" i="17"/>
  <c r="L147" i="17"/>
  <c r="K147" i="17"/>
  <c r="K142" i="17" s="1"/>
  <c r="J147" i="17"/>
  <c r="I147" i="17"/>
  <c r="H147" i="17"/>
  <c r="G147" i="17"/>
  <c r="G142" i="17" s="1"/>
  <c r="F147" i="17"/>
  <c r="E147" i="17"/>
  <c r="D147" i="17"/>
  <c r="O142" i="17"/>
  <c r="L142" i="17"/>
  <c r="H142" i="17"/>
  <c r="D142" i="17"/>
  <c r="H141" i="17"/>
  <c r="O140" i="17"/>
  <c r="N140" i="17"/>
  <c r="M140" i="17"/>
  <c r="L140" i="17"/>
  <c r="K140" i="17"/>
  <c r="J140" i="17"/>
  <c r="I140" i="17"/>
  <c r="H140" i="17"/>
  <c r="G140" i="17"/>
  <c r="F140" i="17"/>
  <c r="E140" i="17"/>
  <c r="D140" i="17"/>
  <c r="G139" i="17"/>
  <c r="G138" i="17" s="1"/>
  <c r="O138" i="17"/>
  <c r="N138" i="17"/>
  <c r="M138" i="17"/>
  <c r="L138" i="17"/>
  <c r="K138" i="17"/>
  <c r="J138" i="17"/>
  <c r="I138" i="17"/>
  <c r="H138" i="17"/>
  <c r="F138" i="17"/>
  <c r="E138" i="17"/>
  <c r="D138" i="17"/>
  <c r="G137" i="17"/>
  <c r="G136" i="17" s="1"/>
  <c r="O136" i="17"/>
  <c r="N136" i="17"/>
  <c r="M136" i="17"/>
  <c r="L136" i="17"/>
  <c r="K136" i="17"/>
  <c r="J136" i="17"/>
  <c r="I136" i="17"/>
  <c r="H136" i="17"/>
  <c r="F136" i="17"/>
  <c r="E136" i="17"/>
  <c r="D136" i="17"/>
  <c r="G135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G133" i="17"/>
  <c r="G132" i="17"/>
  <c r="O131" i="17"/>
  <c r="N131" i="17"/>
  <c r="M131" i="17"/>
  <c r="L131" i="17"/>
  <c r="K131" i="17"/>
  <c r="J131" i="17"/>
  <c r="I131" i="17"/>
  <c r="H131" i="17"/>
  <c r="F131" i="17"/>
  <c r="E131" i="17"/>
  <c r="D131" i="17"/>
  <c r="G130" i="17"/>
  <c r="G129" i="17" s="1"/>
  <c r="O129" i="17"/>
  <c r="N129" i="17"/>
  <c r="M129" i="17"/>
  <c r="L129" i="17"/>
  <c r="K129" i="17"/>
  <c r="J129" i="17"/>
  <c r="I129" i="17"/>
  <c r="H129" i="17"/>
  <c r="F129" i="17"/>
  <c r="E129" i="17"/>
  <c r="D129" i="17"/>
  <c r="I126" i="17"/>
  <c r="I125" i="17" s="1"/>
  <c r="O125" i="17"/>
  <c r="N125" i="17"/>
  <c r="M125" i="17"/>
  <c r="L125" i="17"/>
  <c r="K125" i="17"/>
  <c r="J125" i="17"/>
  <c r="H125" i="17"/>
  <c r="G125" i="17"/>
  <c r="F125" i="17"/>
  <c r="E125" i="17"/>
  <c r="D125" i="17"/>
  <c r="I124" i="17"/>
  <c r="I123" i="17" s="1"/>
  <c r="O123" i="17"/>
  <c r="N123" i="17"/>
  <c r="M123" i="17"/>
  <c r="L123" i="17"/>
  <c r="K123" i="17"/>
  <c r="J123" i="17"/>
  <c r="H123" i="17"/>
  <c r="G123" i="17"/>
  <c r="F123" i="17"/>
  <c r="E123" i="17"/>
  <c r="D123" i="17"/>
  <c r="J122" i="17"/>
  <c r="J121" i="17" s="1"/>
  <c r="O121" i="17"/>
  <c r="N121" i="17"/>
  <c r="M121" i="17"/>
  <c r="L121" i="17"/>
  <c r="K121" i="17"/>
  <c r="I121" i="17"/>
  <c r="H121" i="17"/>
  <c r="G121" i="17"/>
  <c r="F121" i="17"/>
  <c r="E121" i="17"/>
  <c r="D121" i="17"/>
  <c r="J120" i="17"/>
  <c r="J119" i="17" s="1"/>
  <c r="O119" i="17"/>
  <c r="N119" i="17"/>
  <c r="M119" i="17"/>
  <c r="L119" i="17"/>
  <c r="K119" i="17"/>
  <c r="I119" i="17"/>
  <c r="H119" i="17"/>
  <c r="G119" i="17"/>
  <c r="F119" i="17"/>
  <c r="E119" i="17"/>
  <c r="D119" i="17"/>
  <c r="I117" i="17"/>
  <c r="I116" i="17"/>
  <c r="I115" i="17"/>
  <c r="O114" i="17"/>
  <c r="O108" i="17" s="1"/>
  <c r="N114" i="17"/>
  <c r="M114" i="17"/>
  <c r="L114" i="17"/>
  <c r="K114" i="17"/>
  <c r="J114" i="17"/>
  <c r="H114" i="17"/>
  <c r="G114" i="17"/>
  <c r="F114" i="17"/>
  <c r="E114" i="17"/>
  <c r="D114" i="17"/>
  <c r="I113" i="17"/>
  <c r="I112" i="17"/>
  <c r="I111" i="17"/>
  <c r="I110" i="17"/>
  <c r="O109" i="17"/>
  <c r="N109" i="17"/>
  <c r="M109" i="17"/>
  <c r="M108" i="17" s="1"/>
  <c r="L109" i="17"/>
  <c r="K109" i="17"/>
  <c r="J109" i="17"/>
  <c r="H109" i="17"/>
  <c r="H108" i="17" s="1"/>
  <c r="G109" i="17"/>
  <c r="G108" i="17" s="1"/>
  <c r="F109" i="17"/>
  <c r="E109" i="17"/>
  <c r="D109" i="17"/>
  <c r="D108" i="17" s="1"/>
  <c r="L108" i="17"/>
  <c r="K108" i="17"/>
  <c r="F108" i="17"/>
  <c r="J107" i="17"/>
  <c r="J106" i="17"/>
  <c r="J105" i="17" s="1"/>
  <c r="O105" i="17"/>
  <c r="N105" i="17"/>
  <c r="M105" i="17"/>
  <c r="L105" i="17"/>
  <c r="K105" i="17"/>
  <c r="I105" i="17"/>
  <c r="H105" i="17"/>
  <c r="G105" i="17"/>
  <c r="F105" i="17"/>
  <c r="E105" i="17"/>
  <c r="D105" i="17"/>
  <c r="J104" i="17"/>
  <c r="J103" i="17"/>
  <c r="O102" i="17"/>
  <c r="N102" i="17"/>
  <c r="M102" i="17"/>
  <c r="L102" i="17"/>
  <c r="K102" i="17"/>
  <c r="K101" i="17" s="1"/>
  <c r="I102" i="17"/>
  <c r="H102" i="17"/>
  <c r="G102" i="17"/>
  <c r="F102" i="17"/>
  <c r="F101" i="17" s="1"/>
  <c r="E102" i="17"/>
  <c r="D102" i="17"/>
  <c r="O101" i="17"/>
  <c r="N101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J97" i="17"/>
  <c r="J96" i="17"/>
  <c r="J95" i="17"/>
  <c r="O94" i="17"/>
  <c r="N94" i="17"/>
  <c r="M94" i="17"/>
  <c r="L94" i="17"/>
  <c r="K94" i="17"/>
  <c r="I94" i="17"/>
  <c r="H94" i="17"/>
  <c r="G94" i="17"/>
  <c r="F94" i="17"/>
  <c r="E94" i="17"/>
  <c r="D94" i="17"/>
  <c r="J93" i="17"/>
  <c r="J92" i="17"/>
  <c r="J91" i="17"/>
  <c r="J90" i="17" s="1"/>
  <c r="O90" i="17"/>
  <c r="N90" i="17"/>
  <c r="M90" i="17"/>
  <c r="L90" i="17"/>
  <c r="K90" i="17"/>
  <c r="I90" i="17"/>
  <c r="H90" i="17"/>
  <c r="H89" i="17" s="1"/>
  <c r="G90" i="17"/>
  <c r="G89" i="17" s="1"/>
  <c r="F90" i="17"/>
  <c r="E90" i="17"/>
  <c r="D90" i="17"/>
  <c r="D89" i="17" s="1"/>
  <c r="O89" i="17"/>
  <c r="O86" i="17"/>
  <c r="N86" i="17"/>
  <c r="M86" i="17"/>
  <c r="J86" i="17"/>
  <c r="I86" i="17"/>
  <c r="H86" i="17"/>
  <c r="G86" i="17"/>
  <c r="F86" i="17"/>
  <c r="E86" i="17"/>
  <c r="D86" i="17"/>
  <c r="I85" i="17"/>
  <c r="I84" i="17"/>
  <c r="I83" i="17"/>
  <c r="L82" i="17"/>
  <c r="L80" i="17" s="1"/>
  <c r="K81" i="17"/>
  <c r="O80" i="17"/>
  <c r="N80" i="17"/>
  <c r="M80" i="17"/>
  <c r="K80" i="17"/>
  <c r="J80" i="17"/>
  <c r="H80" i="17"/>
  <c r="G80" i="17"/>
  <c r="F80" i="17"/>
  <c r="E80" i="17"/>
  <c r="D80" i="17"/>
  <c r="I79" i="17"/>
  <c r="I78" i="17"/>
  <c r="I77" i="17"/>
  <c r="I76" i="17"/>
  <c r="L75" i="17"/>
  <c r="K74" i="17"/>
  <c r="K73" i="17" s="1"/>
  <c r="O73" i="17"/>
  <c r="N73" i="17"/>
  <c r="M73" i="17"/>
  <c r="L73" i="17"/>
  <c r="J73" i="17"/>
  <c r="H73" i="17"/>
  <c r="G73" i="17"/>
  <c r="F73" i="17"/>
  <c r="E73" i="17"/>
  <c r="D73" i="17"/>
  <c r="J72" i="17"/>
  <c r="J71" i="17" s="1"/>
  <c r="O71" i="17"/>
  <c r="N71" i="17"/>
  <c r="M71" i="17"/>
  <c r="L71" i="17"/>
  <c r="K71" i="17"/>
  <c r="I71" i="17"/>
  <c r="H71" i="17"/>
  <c r="G71" i="17"/>
  <c r="F71" i="17"/>
  <c r="E71" i="17"/>
  <c r="D71" i="17"/>
  <c r="J70" i="17"/>
  <c r="J69" i="17" s="1"/>
  <c r="O69" i="17"/>
  <c r="N69" i="17"/>
  <c r="M69" i="17"/>
  <c r="L69" i="17"/>
  <c r="K69" i="17"/>
  <c r="I69" i="17"/>
  <c r="H69" i="17"/>
  <c r="G69" i="17"/>
  <c r="F69" i="17"/>
  <c r="E69" i="17"/>
  <c r="D69" i="17"/>
  <c r="J67" i="17"/>
  <c r="J66" i="17"/>
  <c r="J65" i="17" s="1"/>
  <c r="O65" i="17"/>
  <c r="N65" i="17"/>
  <c r="M65" i="17"/>
  <c r="L65" i="17"/>
  <c r="K65" i="17"/>
  <c r="I65" i="17"/>
  <c r="H65" i="17"/>
  <c r="G65" i="17"/>
  <c r="F65" i="17"/>
  <c r="E65" i="17"/>
  <c r="D65" i="17"/>
  <c r="J64" i="17"/>
  <c r="J63" i="17"/>
  <c r="O62" i="17"/>
  <c r="N62" i="17"/>
  <c r="M62" i="17"/>
  <c r="L62" i="17"/>
  <c r="K62" i="17"/>
  <c r="I62" i="17"/>
  <c r="I61" i="17" s="1"/>
  <c r="H62" i="17"/>
  <c r="G62" i="17"/>
  <c r="F62" i="17"/>
  <c r="E62" i="17"/>
  <c r="D62" i="17"/>
  <c r="M61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O16" i="17"/>
  <c r="N16" i="17"/>
  <c r="N15" i="17" s="1"/>
  <c r="M16" i="17"/>
  <c r="L16" i="17"/>
  <c r="K16" i="17"/>
  <c r="J16" i="17"/>
  <c r="J15" i="17" s="1"/>
  <c r="I16" i="17"/>
  <c r="H16" i="17"/>
  <c r="G16" i="17"/>
  <c r="F16" i="17"/>
  <c r="F15" i="17" s="1"/>
  <c r="E16" i="17"/>
  <c r="O15" i="17"/>
  <c r="M15" i="17"/>
  <c r="L15" i="17"/>
  <c r="K15" i="17"/>
  <c r="I15" i="17"/>
  <c r="H15" i="17"/>
  <c r="G15" i="17"/>
  <c r="E15" i="17"/>
  <c r="D778" i="15"/>
  <c r="D777" i="15"/>
  <c r="AA776" i="15"/>
  <c r="Z776" i="15"/>
  <c r="Y776" i="15"/>
  <c r="X776" i="15"/>
  <c r="W776" i="15"/>
  <c r="V776" i="15"/>
  <c r="U776" i="15"/>
  <c r="T776" i="15"/>
  <c r="S776" i="15"/>
  <c r="R776" i="15"/>
  <c r="Q776" i="15"/>
  <c r="P776" i="15"/>
  <c r="O776" i="15"/>
  <c r="N776" i="15"/>
  <c r="M776" i="15"/>
  <c r="L776" i="15"/>
  <c r="K776" i="15"/>
  <c r="J776" i="15"/>
  <c r="I776" i="15"/>
  <c r="H776" i="15"/>
  <c r="G776" i="15"/>
  <c r="F776" i="15"/>
  <c r="E776" i="15"/>
  <c r="D776" i="15"/>
  <c r="D775" i="15"/>
  <c r="D773" i="15" s="1"/>
  <c r="D774" i="15"/>
  <c r="AA773" i="15"/>
  <c r="Z773" i="15"/>
  <c r="Y773" i="15"/>
  <c r="X773" i="15"/>
  <c r="W773" i="15"/>
  <c r="V773" i="15"/>
  <c r="U773" i="15"/>
  <c r="T773" i="15"/>
  <c r="S773" i="15"/>
  <c r="R773" i="15"/>
  <c r="Q773" i="15"/>
  <c r="P773" i="15"/>
  <c r="O773" i="15"/>
  <c r="N773" i="15"/>
  <c r="M773" i="15"/>
  <c r="L773" i="15"/>
  <c r="K773" i="15"/>
  <c r="J773" i="15"/>
  <c r="I773" i="15"/>
  <c r="H773" i="15"/>
  <c r="G773" i="15"/>
  <c r="F773" i="15"/>
  <c r="E773" i="15"/>
  <c r="D772" i="15"/>
  <c r="D770" i="15" s="1"/>
  <c r="D771" i="15"/>
  <c r="AA770" i="15"/>
  <c r="Z770" i="15"/>
  <c r="Z769" i="15" s="1"/>
  <c r="Y770" i="15"/>
  <c r="X770" i="15"/>
  <c r="W770" i="15"/>
  <c r="V770" i="15"/>
  <c r="V769" i="15" s="1"/>
  <c r="U770" i="15"/>
  <c r="T770" i="15"/>
  <c r="S770" i="15"/>
  <c r="R770" i="15"/>
  <c r="R769" i="15" s="1"/>
  <c r="Q770" i="15"/>
  <c r="P770" i="15"/>
  <c r="O770" i="15"/>
  <c r="N770" i="15"/>
  <c r="N769" i="15" s="1"/>
  <c r="M770" i="15"/>
  <c r="L770" i="15"/>
  <c r="K770" i="15"/>
  <c r="J770" i="15"/>
  <c r="J769" i="15" s="1"/>
  <c r="I770" i="15"/>
  <c r="H770" i="15"/>
  <c r="G770" i="15"/>
  <c r="F770" i="15"/>
  <c r="F769" i="15" s="1"/>
  <c r="E770" i="15"/>
  <c r="D768" i="15"/>
  <c r="D767" i="15"/>
  <c r="D766" i="15"/>
  <c r="D765" i="15"/>
  <c r="D764" i="15"/>
  <c r="D763" i="15"/>
  <c r="D762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D760" i="15"/>
  <c r="D759" i="15"/>
  <c r="D758" i="15"/>
  <c r="D757" i="15"/>
  <c r="D753" i="15" s="1"/>
  <c r="D752" i="15" s="1"/>
  <c r="D756" i="15"/>
  <c r="D755" i="15"/>
  <c r="D754" i="15"/>
  <c r="AA753" i="15"/>
  <c r="AA752" i="15" s="1"/>
  <c r="Z753" i="15"/>
  <c r="Y753" i="15"/>
  <c r="X753" i="15"/>
  <c r="W753" i="15"/>
  <c r="W752" i="15" s="1"/>
  <c r="V753" i="15"/>
  <c r="U753" i="15"/>
  <c r="U752" i="15" s="1"/>
  <c r="T753" i="15"/>
  <c r="S753" i="15"/>
  <c r="S752" i="15" s="1"/>
  <c r="R753" i="15"/>
  <c r="Q753" i="15"/>
  <c r="P753" i="15"/>
  <c r="O753" i="15"/>
  <c r="O752" i="15" s="1"/>
  <c r="N753" i="15"/>
  <c r="M753" i="15"/>
  <c r="L753" i="15"/>
  <c r="K753" i="15"/>
  <c r="K752" i="15" s="1"/>
  <c r="J753" i="15"/>
  <c r="I753" i="15"/>
  <c r="H753" i="15"/>
  <c r="G753" i="15"/>
  <c r="G752" i="15" s="1"/>
  <c r="F753" i="15"/>
  <c r="E753" i="15"/>
  <c r="E752" i="15" s="1"/>
  <c r="Z752" i="15"/>
  <c r="Y752" i="15"/>
  <c r="X752" i="15"/>
  <c r="V752" i="15"/>
  <c r="T752" i="15"/>
  <c r="R752" i="15"/>
  <c r="Q752" i="15"/>
  <c r="P752" i="15"/>
  <c r="N752" i="15"/>
  <c r="M752" i="15"/>
  <c r="L752" i="15"/>
  <c r="J752" i="15"/>
  <c r="I752" i="15"/>
  <c r="H752" i="15"/>
  <c r="F752" i="15"/>
  <c r="D751" i="15"/>
  <c r="D750" i="15"/>
  <c r="D749" i="15"/>
  <c r="D748" i="15"/>
  <c r="D747" i="15"/>
  <c r="D746" i="15"/>
  <c r="D745" i="15"/>
  <c r="AA744" i="15"/>
  <c r="Z744" i="15"/>
  <c r="Y744" i="15"/>
  <c r="X744" i="15"/>
  <c r="W744" i="15"/>
  <c r="V744" i="15"/>
  <c r="U744" i="15"/>
  <c r="T744" i="15"/>
  <c r="S744" i="15"/>
  <c r="R744" i="15"/>
  <c r="Q744" i="15"/>
  <c r="P744" i="15"/>
  <c r="O744" i="15"/>
  <c r="N744" i="15"/>
  <c r="M744" i="15"/>
  <c r="L744" i="15"/>
  <c r="K744" i="15"/>
  <c r="J744" i="15"/>
  <c r="I744" i="15"/>
  <c r="H744" i="15"/>
  <c r="G744" i="15"/>
  <c r="F744" i="15"/>
  <c r="E744" i="15"/>
  <c r="D743" i="15"/>
  <c r="D742" i="15"/>
  <c r="D741" i="15"/>
  <c r="D740" i="15"/>
  <c r="D739" i="15"/>
  <c r="AA738" i="15"/>
  <c r="Z738" i="15"/>
  <c r="Z737" i="15" s="1"/>
  <c r="Y738" i="15"/>
  <c r="X738" i="15"/>
  <c r="X737" i="15" s="1"/>
  <c r="W738" i="15"/>
  <c r="W737" i="15" s="1"/>
  <c r="V738" i="15"/>
  <c r="V737" i="15" s="1"/>
  <c r="U738" i="15"/>
  <c r="T738" i="15"/>
  <c r="S738" i="15"/>
  <c r="R738" i="15"/>
  <c r="R737" i="15" s="1"/>
  <c r="Q738" i="15"/>
  <c r="P738" i="15"/>
  <c r="O738" i="15"/>
  <c r="O737" i="15" s="1"/>
  <c r="N738" i="15"/>
  <c r="N737" i="15" s="1"/>
  <c r="M738" i="15"/>
  <c r="L738" i="15"/>
  <c r="L737" i="15" s="1"/>
  <c r="K738" i="15"/>
  <c r="J738" i="15"/>
  <c r="J737" i="15" s="1"/>
  <c r="I738" i="15"/>
  <c r="H738" i="15"/>
  <c r="H737" i="15" s="1"/>
  <c r="G738" i="15"/>
  <c r="G737" i="15" s="1"/>
  <c r="F738" i="15"/>
  <c r="F737" i="15" s="1"/>
  <c r="E738" i="15"/>
  <c r="AA737" i="15"/>
  <c r="T737" i="15"/>
  <c r="S737" i="15"/>
  <c r="P737" i="15"/>
  <c r="K737" i="15"/>
  <c r="D736" i="15"/>
  <c r="D735" i="15"/>
  <c r="D734" i="15"/>
  <c r="D733" i="15"/>
  <c r="AA732" i="15"/>
  <c r="AA731" i="15" s="1"/>
  <c r="Z732" i="15"/>
  <c r="Y732" i="15"/>
  <c r="Y731" i="15" s="1"/>
  <c r="X732" i="15"/>
  <c r="W732" i="15"/>
  <c r="W731" i="15" s="1"/>
  <c r="V732" i="15"/>
  <c r="U732" i="15"/>
  <c r="U731" i="15" s="1"/>
  <c r="T732" i="15"/>
  <c r="S732" i="15"/>
  <c r="S731" i="15" s="1"/>
  <c r="R732" i="15"/>
  <c r="Q732" i="15"/>
  <c r="Q731" i="15" s="1"/>
  <c r="P732" i="15"/>
  <c r="O732" i="15"/>
  <c r="O731" i="15" s="1"/>
  <c r="N732" i="15"/>
  <c r="M732" i="15"/>
  <c r="M731" i="15" s="1"/>
  <c r="L732" i="15"/>
  <c r="K732" i="15"/>
  <c r="K731" i="15" s="1"/>
  <c r="J732" i="15"/>
  <c r="I732" i="15"/>
  <c r="I731" i="15" s="1"/>
  <c r="H732" i="15"/>
  <c r="G732" i="15"/>
  <c r="G731" i="15" s="1"/>
  <c r="F732" i="15"/>
  <c r="E732" i="15"/>
  <c r="E731" i="15" s="1"/>
  <c r="Z731" i="15"/>
  <c r="X731" i="15"/>
  <c r="V731" i="15"/>
  <c r="T731" i="15"/>
  <c r="R731" i="15"/>
  <c r="P731" i="15"/>
  <c r="N731" i="15"/>
  <c r="L731" i="15"/>
  <c r="J731" i="15"/>
  <c r="H731" i="15"/>
  <c r="F731" i="15"/>
  <c r="D730" i="15"/>
  <c r="D729" i="15"/>
  <c r="D728" i="15"/>
  <c r="D727" i="15"/>
  <c r="AA726" i="15"/>
  <c r="Z726" i="15"/>
  <c r="Y726" i="15"/>
  <c r="X726" i="15"/>
  <c r="W726" i="15"/>
  <c r="V726" i="15"/>
  <c r="U726" i="15"/>
  <c r="T726" i="15"/>
  <c r="S726" i="15"/>
  <c r="R726" i="15"/>
  <c r="Q726" i="15"/>
  <c r="P726" i="15"/>
  <c r="O726" i="15"/>
  <c r="N726" i="15"/>
  <c r="M726" i="15"/>
  <c r="L726" i="15"/>
  <c r="K726" i="15"/>
  <c r="J726" i="15"/>
  <c r="I726" i="15"/>
  <c r="H726" i="15"/>
  <c r="G726" i="15"/>
  <c r="F726" i="15"/>
  <c r="E726" i="15"/>
  <c r="D724" i="15"/>
  <c r="D723" i="15"/>
  <c r="D722" i="15"/>
  <c r="D721" i="15"/>
  <c r="AA720" i="15"/>
  <c r="Z720" i="15"/>
  <c r="Z719" i="15" s="1"/>
  <c r="Y720" i="15"/>
  <c r="X720" i="15"/>
  <c r="W720" i="15"/>
  <c r="V720" i="15"/>
  <c r="V719" i="15" s="1"/>
  <c r="U720" i="15"/>
  <c r="T720" i="15"/>
  <c r="T719" i="15" s="1"/>
  <c r="S720" i="15"/>
  <c r="R720" i="15"/>
  <c r="R719" i="15" s="1"/>
  <c r="Q720" i="15"/>
  <c r="P720" i="15"/>
  <c r="O720" i="15"/>
  <c r="N720" i="15"/>
  <c r="N719" i="15" s="1"/>
  <c r="M720" i="15"/>
  <c r="L720" i="15"/>
  <c r="L719" i="15" s="1"/>
  <c r="K720" i="15"/>
  <c r="J720" i="15"/>
  <c r="J719" i="15" s="1"/>
  <c r="I720" i="15"/>
  <c r="H720" i="15"/>
  <c r="G720" i="15"/>
  <c r="F720" i="15"/>
  <c r="F719" i="15" s="1"/>
  <c r="E720" i="15"/>
  <c r="AA719" i="15"/>
  <c r="Y719" i="15"/>
  <c r="X719" i="15"/>
  <c r="W719" i="15"/>
  <c r="U719" i="15"/>
  <c r="S719" i="15"/>
  <c r="Q719" i="15"/>
  <c r="P719" i="15"/>
  <c r="O719" i="15"/>
  <c r="M719" i="15"/>
  <c r="K719" i="15"/>
  <c r="I719" i="15"/>
  <c r="H719" i="15"/>
  <c r="G719" i="15"/>
  <c r="E719" i="15"/>
  <c r="D718" i="15"/>
  <c r="D717" i="15"/>
  <c r="D714" i="15" s="1"/>
  <c r="D716" i="15"/>
  <c r="D715" i="15"/>
  <c r="AA714" i="15"/>
  <c r="Z714" i="15"/>
  <c r="Y714" i="15"/>
  <c r="X714" i="15"/>
  <c r="W714" i="15"/>
  <c r="V714" i="15"/>
  <c r="U714" i="15"/>
  <c r="T714" i="15"/>
  <c r="S714" i="15"/>
  <c r="R714" i="15"/>
  <c r="Q714" i="15"/>
  <c r="P714" i="15"/>
  <c r="O714" i="15"/>
  <c r="N714" i="15"/>
  <c r="M714" i="15"/>
  <c r="L714" i="15"/>
  <c r="K714" i="15"/>
  <c r="J714" i="15"/>
  <c r="I714" i="15"/>
  <c r="H714" i="15"/>
  <c r="G714" i="15"/>
  <c r="F714" i="15"/>
  <c r="E714" i="15"/>
  <c r="D712" i="15"/>
  <c r="D711" i="15"/>
  <c r="AA710" i="15"/>
  <c r="AA709" i="15" s="1"/>
  <c r="Z710" i="15"/>
  <c r="Y710" i="15"/>
  <c r="Y709" i="15" s="1"/>
  <c r="X710" i="15"/>
  <c r="W710" i="15"/>
  <c r="W709" i="15" s="1"/>
  <c r="V710" i="15"/>
  <c r="U710" i="15"/>
  <c r="U709" i="15" s="1"/>
  <c r="T710" i="15"/>
  <c r="S710" i="15"/>
  <c r="S709" i="15" s="1"/>
  <c r="R710" i="15"/>
  <c r="Q710" i="15"/>
  <c r="Q709" i="15" s="1"/>
  <c r="P710" i="15"/>
  <c r="O710" i="15"/>
  <c r="O709" i="15" s="1"/>
  <c r="N710" i="15"/>
  <c r="M710" i="15"/>
  <c r="M709" i="15" s="1"/>
  <c r="L710" i="15"/>
  <c r="K710" i="15"/>
  <c r="K709" i="15" s="1"/>
  <c r="J710" i="15"/>
  <c r="I710" i="15"/>
  <c r="I709" i="15" s="1"/>
  <c r="H710" i="15"/>
  <c r="G710" i="15"/>
  <c r="G709" i="15" s="1"/>
  <c r="F710" i="15"/>
  <c r="E710" i="15"/>
  <c r="Z709" i="15"/>
  <c r="X709" i="15"/>
  <c r="V709" i="15"/>
  <c r="T709" i="15"/>
  <c r="R709" i="15"/>
  <c r="P709" i="15"/>
  <c r="N709" i="15"/>
  <c r="L709" i="15"/>
  <c r="J709" i="15"/>
  <c r="H709" i="15"/>
  <c r="F709" i="15"/>
  <c r="D708" i="15"/>
  <c r="D707" i="15"/>
  <c r="AA706" i="15"/>
  <c r="Z706" i="15"/>
  <c r="Y706" i="15"/>
  <c r="X706" i="15"/>
  <c r="W706" i="15"/>
  <c r="V706" i="15"/>
  <c r="U706" i="15"/>
  <c r="T706" i="15"/>
  <c r="S706" i="15"/>
  <c r="R706" i="15"/>
  <c r="Q706" i="15"/>
  <c r="P706" i="15"/>
  <c r="O706" i="15"/>
  <c r="N706" i="15"/>
  <c r="M706" i="15"/>
  <c r="L706" i="15"/>
  <c r="K706" i="15"/>
  <c r="J706" i="15"/>
  <c r="I706" i="15"/>
  <c r="H706" i="15"/>
  <c r="G706" i="15"/>
  <c r="F706" i="15"/>
  <c r="E706" i="15"/>
  <c r="D705" i="15"/>
  <c r="AA704" i="15"/>
  <c r="Z704" i="15"/>
  <c r="Z703" i="15" s="1"/>
  <c r="Z698" i="15" s="1"/>
  <c r="Y704" i="15"/>
  <c r="X704" i="15"/>
  <c r="X703" i="15" s="1"/>
  <c r="W704" i="15"/>
  <c r="V704" i="15"/>
  <c r="V703" i="15" s="1"/>
  <c r="V698" i="15" s="1"/>
  <c r="U704" i="15"/>
  <c r="T704" i="15"/>
  <c r="T703" i="15" s="1"/>
  <c r="S704" i="15"/>
  <c r="R704" i="15"/>
  <c r="R703" i="15" s="1"/>
  <c r="Q704" i="15"/>
  <c r="P704" i="15"/>
  <c r="P703" i="15" s="1"/>
  <c r="O704" i="15"/>
  <c r="N704" i="15"/>
  <c r="N703" i="15" s="1"/>
  <c r="M704" i="15"/>
  <c r="L704" i="15"/>
  <c r="L703" i="15" s="1"/>
  <c r="L698" i="15" s="1"/>
  <c r="K704" i="15"/>
  <c r="J704" i="15"/>
  <c r="J703" i="15" s="1"/>
  <c r="J698" i="15" s="1"/>
  <c r="I704" i="15"/>
  <c r="H704" i="15"/>
  <c r="H703" i="15" s="1"/>
  <c r="H698" i="15" s="1"/>
  <c r="G704" i="15"/>
  <c r="F704" i="15"/>
  <c r="F703" i="15" s="1"/>
  <c r="E704" i="15"/>
  <c r="AA703" i="15"/>
  <c r="Y703" i="15"/>
  <c r="W703" i="15"/>
  <c r="U703" i="15"/>
  <c r="S703" i="15"/>
  <c r="Q703" i="15"/>
  <c r="O703" i="15"/>
  <c r="M703" i="15"/>
  <c r="K703" i="15"/>
  <c r="I703" i="15"/>
  <c r="G703" i="15"/>
  <c r="E703" i="15"/>
  <c r="D702" i="15"/>
  <c r="D701" i="15"/>
  <c r="D700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7" i="15"/>
  <c r="D696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4" i="15"/>
  <c r="D692" i="15" s="1"/>
  <c r="D693" i="15"/>
  <c r="AA692" i="15"/>
  <c r="Z692" i="15"/>
  <c r="Y692" i="15"/>
  <c r="X692" i="15"/>
  <c r="W692" i="15"/>
  <c r="V692" i="15"/>
  <c r="U692" i="15"/>
  <c r="T692" i="15"/>
  <c r="S692" i="15"/>
  <c r="R692" i="15"/>
  <c r="Q692" i="15"/>
  <c r="P692" i="15"/>
  <c r="O692" i="15"/>
  <c r="N692" i="15"/>
  <c r="M692" i="15"/>
  <c r="L692" i="15"/>
  <c r="K692" i="15"/>
  <c r="J692" i="15"/>
  <c r="I692" i="15"/>
  <c r="H692" i="15"/>
  <c r="G692" i="15"/>
  <c r="F692" i="15"/>
  <c r="E692" i="15"/>
  <c r="D691" i="15"/>
  <c r="D689" i="15" s="1"/>
  <c r="D690" i="15"/>
  <c r="AA689" i="15"/>
  <c r="Z689" i="15"/>
  <c r="Y689" i="15"/>
  <c r="Y685" i="15" s="1"/>
  <c r="X689" i="15"/>
  <c r="W689" i="15"/>
  <c r="V689" i="15"/>
  <c r="U689" i="15"/>
  <c r="U685" i="15" s="1"/>
  <c r="T689" i="15"/>
  <c r="S689" i="15"/>
  <c r="R689" i="15"/>
  <c r="Q689" i="15"/>
  <c r="Q685" i="15" s="1"/>
  <c r="P689" i="15"/>
  <c r="O689" i="15"/>
  <c r="N689" i="15"/>
  <c r="M689" i="15"/>
  <c r="M685" i="15" s="1"/>
  <c r="L689" i="15"/>
  <c r="K689" i="15"/>
  <c r="J689" i="15"/>
  <c r="I689" i="15"/>
  <c r="I685" i="15" s="1"/>
  <c r="H689" i="15"/>
  <c r="G689" i="15"/>
  <c r="F689" i="15"/>
  <c r="E689" i="15"/>
  <c r="E685" i="15" s="1"/>
  <c r="D688" i="15"/>
  <c r="D687" i="15"/>
  <c r="AA686" i="15"/>
  <c r="Z686" i="15"/>
  <c r="Y686" i="15"/>
  <c r="X686" i="15"/>
  <c r="W686" i="15"/>
  <c r="V686" i="15"/>
  <c r="U686" i="15"/>
  <c r="T686" i="15"/>
  <c r="T685" i="15" s="1"/>
  <c r="S686" i="15"/>
  <c r="R686" i="15"/>
  <c r="Q686" i="15"/>
  <c r="P686" i="15"/>
  <c r="P685" i="15" s="1"/>
  <c r="O686" i="15"/>
  <c r="N686" i="15"/>
  <c r="M686" i="15"/>
  <c r="L686" i="15"/>
  <c r="L685" i="15" s="1"/>
  <c r="K686" i="15"/>
  <c r="J686" i="15"/>
  <c r="I686" i="15"/>
  <c r="H686" i="15"/>
  <c r="H685" i="15" s="1"/>
  <c r="G686" i="15"/>
  <c r="F686" i="15"/>
  <c r="E686" i="15"/>
  <c r="D686" i="15"/>
  <c r="X685" i="15"/>
  <c r="V685" i="15"/>
  <c r="D684" i="15"/>
  <c r="D683" i="15"/>
  <c r="D682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0" i="15"/>
  <c r="D679" i="15"/>
  <c r="D678" i="15"/>
  <c r="D677" i="15"/>
  <c r="D676" i="15"/>
  <c r="D675" i="15"/>
  <c r="D674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2" i="15"/>
  <c r="D671" i="15"/>
  <c r="D670" i="15"/>
  <c r="D669" i="15"/>
  <c r="AA668" i="15"/>
  <c r="Z668" i="15"/>
  <c r="Y668" i="15"/>
  <c r="X668" i="15"/>
  <c r="W668" i="15"/>
  <c r="V668" i="15"/>
  <c r="U668" i="15"/>
  <c r="T668" i="15"/>
  <c r="S668" i="15"/>
  <c r="R668" i="15"/>
  <c r="Q668" i="15"/>
  <c r="P668" i="15"/>
  <c r="O668" i="15"/>
  <c r="N668" i="15"/>
  <c r="M668" i="15"/>
  <c r="L668" i="15"/>
  <c r="K668" i="15"/>
  <c r="J668" i="15"/>
  <c r="I668" i="15"/>
  <c r="H668" i="15"/>
  <c r="G668" i="15"/>
  <c r="F668" i="15"/>
  <c r="E668" i="15"/>
  <c r="D667" i="15"/>
  <c r="D666" i="15"/>
  <c r="D665" i="15"/>
  <c r="D664" i="15"/>
  <c r="D663" i="15"/>
  <c r="D661" i="15" s="1"/>
  <c r="D662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0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D658" i="15"/>
  <c r="D657" i="15"/>
  <c r="D656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4" i="15"/>
  <c r="D653" i="15"/>
  <c r="D652" i="15"/>
  <c r="AA651" i="15"/>
  <c r="AA650" i="15" s="1"/>
  <c r="Z651" i="15"/>
  <c r="Y651" i="15"/>
  <c r="Y650" i="15" s="1"/>
  <c r="X651" i="15"/>
  <c r="X650" i="15" s="1"/>
  <c r="W651" i="15"/>
  <c r="W650" i="15" s="1"/>
  <c r="V651" i="15"/>
  <c r="U651" i="15"/>
  <c r="U650" i="15" s="1"/>
  <c r="T651" i="15"/>
  <c r="T650" i="15" s="1"/>
  <c r="S651" i="15"/>
  <c r="S650" i="15" s="1"/>
  <c r="R651" i="15"/>
  <c r="Q651" i="15"/>
  <c r="Q650" i="15" s="1"/>
  <c r="P651" i="15"/>
  <c r="P650" i="15" s="1"/>
  <c r="O651" i="15"/>
  <c r="O650" i="15" s="1"/>
  <c r="N651" i="15"/>
  <c r="M651" i="15"/>
  <c r="M650" i="15" s="1"/>
  <c r="L651" i="15"/>
  <c r="L650" i="15" s="1"/>
  <c r="K651" i="15"/>
  <c r="K650" i="15" s="1"/>
  <c r="J651" i="15"/>
  <c r="I651" i="15"/>
  <c r="I650" i="15" s="1"/>
  <c r="H651" i="15"/>
  <c r="H650" i="15" s="1"/>
  <c r="G651" i="15"/>
  <c r="G650" i="15" s="1"/>
  <c r="F651" i="15"/>
  <c r="E651" i="15"/>
  <c r="E650" i="15" s="1"/>
  <c r="Z650" i="15"/>
  <c r="V650" i="15"/>
  <c r="R650" i="15"/>
  <c r="N650" i="15"/>
  <c r="J650" i="15"/>
  <c r="F650" i="15"/>
  <c r="D649" i="15"/>
  <c r="D648" i="15"/>
  <c r="D647" i="15"/>
  <c r="D646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1" i="15"/>
  <c r="AA640" i="15"/>
  <c r="Z640" i="15"/>
  <c r="Y640" i="15"/>
  <c r="X640" i="15"/>
  <c r="W640" i="15"/>
  <c r="V640" i="15"/>
  <c r="U640" i="15"/>
  <c r="T640" i="15"/>
  <c r="S640" i="15"/>
  <c r="R640" i="15"/>
  <c r="Q640" i="15"/>
  <c r="P640" i="15"/>
  <c r="O640" i="15"/>
  <c r="N640" i="15"/>
  <c r="M640" i="15"/>
  <c r="L640" i="15"/>
  <c r="K640" i="15"/>
  <c r="J640" i="15"/>
  <c r="I640" i="15"/>
  <c r="H640" i="15"/>
  <c r="G640" i="15"/>
  <c r="F640" i="15"/>
  <c r="E640" i="15"/>
  <c r="D640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L639" i="15"/>
  <c r="K639" i="15"/>
  <c r="J639" i="15"/>
  <c r="I639" i="15"/>
  <c r="H639" i="15"/>
  <c r="G639" i="15"/>
  <c r="F639" i="15"/>
  <c r="E639" i="15"/>
  <c r="D639" i="15"/>
  <c r="D638" i="15"/>
  <c r="AA637" i="15"/>
  <c r="Z637" i="15"/>
  <c r="Y637" i="15"/>
  <c r="X637" i="15"/>
  <c r="W637" i="15"/>
  <c r="V637" i="15"/>
  <c r="U637" i="15"/>
  <c r="T637" i="15"/>
  <c r="S637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F637" i="15"/>
  <c r="E637" i="15"/>
  <c r="D637" i="15"/>
  <c r="AA636" i="15"/>
  <c r="Z636" i="15"/>
  <c r="Y636" i="15"/>
  <c r="X636" i="15"/>
  <c r="W636" i="15"/>
  <c r="V636" i="15"/>
  <c r="U636" i="15"/>
  <c r="T636" i="15"/>
  <c r="S636" i="15"/>
  <c r="R636" i="15"/>
  <c r="Q636" i="15"/>
  <c r="P636" i="15"/>
  <c r="O636" i="15"/>
  <c r="N636" i="15"/>
  <c r="M636" i="15"/>
  <c r="L636" i="15"/>
  <c r="K636" i="15"/>
  <c r="J636" i="15"/>
  <c r="I636" i="15"/>
  <c r="H636" i="15"/>
  <c r="G636" i="15"/>
  <c r="F636" i="15"/>
  <c r="E636" i="15"/>
  <c r="D636" i="15"/>
  <c r="D635" i="15"/>
  <c r="AA634" i="15"/>
  <c r="Z634" i="15"/>
  <c r="Y634" i="15"/>
  <c r="X634" i="15"/>
  <c r="W634" i="15"/>
  <c r="V634" i="15"/>
  <c r="U634" i="15"/>
  <c r="T634" i="15"/>
  <c r="S634" i="15"/>
  <c r="R634" i="15"/>
  <c r="Q634" i="15"/>
  <c r="P634" i="15"/>
  <c r="O634" i="15"/>
  <c r="N634" i="15"/>
  <c r="M634" i="15"/>
  <c r="L634" i="15"/>
  <c r="K634" i="15"/>
  <c r="J634" i="15"/>
  <c r="I634" i="15"/>
  <c r="H634" i="15"/>
  <c r="G634" i="15"/>
  <c r="F634" i="15"/>
  <c r="E634" i="15"/>
  <c r="D634" i="15"/>
  <c r="AA633" i="15"/>
  <c r="Z633" i="15"/>
  <c r="Y633" i="15"/>
  <c r="X633" i="15"/>
  <c r="W633" i="15"/>
  <c r="V633" i="15"/>
  <c r="U633" i="15"/>
  <c r="T633" i="15"/>
  <c r="S633" i="15"/>
  <c r="R633" i="15"/>
  <c r="Q633" i="15"/>
  <c r="P633" i="15"/>
  <c r="O633" i="15"/>
  <c r="N633" i="15"/>
  <c r="M633" i="15"/>
  <c r="L633" i="15"/>
  <c r="K633" i="15"/>
  <c r="J633" i="15"/>
  <c r="I633" i="15"/>
  <c r="H633" i="15"/>
  <c r="G633" i="15"/>
  <c r="F633" i="15"/>
  <c r="E633" i="15"/>
  <c r="D633" i="15"/>
  <c r="D632" i="15"/>
  <c r="AA631" i="15"/>
  <c r="Z631" i="15"/>
  <c r="Y631" i="15"/>
  <c r="X631" i="15"/>
  <c r="W631" i="15"/>
  <c r="V631" i="15"/>
  <c r="U631" i="15"/>
  <c r="T631" i="15"/>
  <c r="S631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F631" i="15"/>
  <c r="E631" i="15"/>
  <c r="D631" i="15"/>
  <c r="AA630" i="15"/>
  <c r="Z630" i="15"/>
  <c r="Y630" i="15"/>
  <c r="X630" i="15"/>
  <c r="W630" i="15"/>
  <c r="V630" i="15"/>
  <c r="V629" i="15" s="1"/>
  <c r="U630" i="15"/>
  <c r="T630" i="15"/>
  <c r="S630" i="15"/>
  <c r="R630" i="15"/>
  <c r="Q630" i="15"/>
  <c r="P630" i="15"/>
  <c r="O630" i="15"/>
  <c r="N630" i="15"/>
  <c r="M630" i="15"/>
  <c r="L630" i="15"/>
  <c r="K630" i="15"/>
  <c r="J630" i="15"/>
  <c r="I630" i="15"/>
  <c r="H630" i="15"/>
  <c r="G630" i="15"/>
  <c r="F630" i="15"/>
  <c r="E630" i="15"/>
  <c r="D630" i="15"/>
  <c r="D628" i="15"/>
  <c r="AA627" i="15"/>
  <c r="Z627" i="15"/>
  <c r="Y627" i="15"/>
  <c r="X627" i="15"/>
  <c r="W627" i="15"/>
  <c r="V627" i="15"/>
  <c r="U627" i="15"/>
  <c r="T627" i="15"/>
  <c r="S627" i="15"/>
  <c r="R627" i="15"/>
  <c r="Q627" i="15"/>
  <c r="P627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AA626" i="15"/>
  <c r="Z626" i="15"/>
  <c r="Y626" i="15"/>
  <c r="X626" i="15"/>
  <c r="W626" i="15"/>
  <c r="V626" i="15"/>
  <c r="U626" i="15"/>
  <c r="T626" i="15"/>
  <c r="S626" i="15"/>
  <c r="R626" i="15"/>
  <c r="Q626" i="15"/>
  <c r="P626" i="15"/>
  <c r="O626" i="15"/>
  <c r="N626" i="15"/>
  <c r="M626" i="15"/>
  <c r="L626" i="15"/>
  <c r="K626" i="15"/>
  <c r="J626" i="15"/>
  <c r="I626" i="15"/>
  <c r="H626" i="15"/>
  <c r="G626" i="15"/>
  <c r="F626" i="15"/>
  <c r="E626" i="15"/>
  <c r="D626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F625" i="15"/>
  <c r="E625" i="15"/>
  <c r="D625" i="15"/>
  <c r="D624" i="15"/>
  <c r="D623" i="15"/>
  <c r="D622" i="15"/>
  <c r="D621" i="15"/>
  <c r="D620" i="15"/>
  <c r="D619" i="15"/>
  <c r="D618" i="15"/>
  <c r="AA617" i="15"/>
  <c r="Z617" i="15"/>
  <c r="Y617" i="15"/>
  <c r="Y615" i="15" s="1"/>
  <c r="Y614" i="15" s="1"/>
  <c r="X617" i="15"/>
  <c r="W617" i="15"/>
  <c r="W615" i="15" s="1"/>
  <c r="W614" i="15" s="1"/>
  <c r="V617" i="15"/>
  <c r="V615" i="15" s="1"/>
  <c r="V614" i="15" s="1"/>
  <c r="U617" i="15"/>
  <c r="U615" i="15" s="1"/>
  <c r="U614" i="15" s="1"/>
  <c r="T617" i="15"/>
  <c r="S617" i="15"/>
  <c r="R617" i="15"/>
  <c r="R615" i="15" s="1"/>
  <c r="R614" i="15" s="1"/>
  <c r="Q617" i="15"/>
  <c r="Q615" i="15" s="1"/>
  <c r="Q614" i="15" s="1"/>
  <c r="P617" i="15"/>
  <c r="O617" i="15"/>
  <c r="O615" i="15" s="1"/>
  <c r="O614" i="15" s="1"/>
  <c r="N617" i="15"/>
  <c r="N615" i="15" s="1"/>
  <c r="N614" i="15" s="1"/>
  <c r="M617" i="15"/>
  <c r="M615" i="15" s="1"/>
  <c r="M614" i="15" s="1"/>
  <c r="L617" i="15"/>
  <c r="K617" i="15"/>
  <c r="K615" i="15" s="1"/>
  <c r="K614" i="15" s="1"/>
  <c r="J617" i="15"/>
  <c r="J615" i="15" s="1"/>
  <c r="J614" i="15" s="1"/>
  <c r="I617" i="15"/>
  <c r="I615" i="15" s="1"/>
  <c r="I614" i="15" s="1"/>
  <c r="H617" i="15"/>
  <c r="G617" i="15"/>
  <c r="G615" i="15" s="1"/>
  <c r="F617" i="15"/>
  <c r="F615" i="15" s="1"/>
  <c r="F614" i="15" s="1"/>
  <c r="E617" i="15"/>
  <c r="E615" i="15" s="1"/>
  <c r="E614" i="15" s="1"/>
  <c r="D616" i="15"/>
  <c r="AA615" i="15"/>
  <c r="Z615" i="15"/>
  <c r="Z614" i="15" s="1"/>
  <c r="X615" i="15"/>
  <c r="X614" i="15" s="1"/>
  <c r="T615" i="15"/>
  <c r="S615" i="15"/>
  <c r="S614" i="15" s="1"/>
  <c r="P615" i="15"/>
  <c r="P614" i="15" s="1"/>
  <c r="L615" i="15"/>
  <c r="L614" i="15" s="1"/>
  <c r="H615" i="15"/>
  <c r="H614" i="15" s="1"/>
  <c r="AA614" i="15"/>
  <c r="T614" i="15"/>
  <c r="G614" i="15"/>
  <c r="D613" i="15"/>
  <c r="AA612" i="15"/>
  <c r="Z612" i="15"/>
  <c r="Y612" i="15"/>
  <c r="X612" i="15"/>
  <c r="W612" i="15"/>
  <c r="V612" i="15"/>
  <c r="U612" i="15"/>
  <c r="T612" i="15"/>
  <c r="S612" i="15"/>
  <c r="R612" i="15"/>
  <c r="Q612" i="15"/>
  <c r="P612" i="15"/>
  <c r="O612" i="15"/>
  <c r="N612" i="15"/>
  <c r="M612" i="15"/>
  <c r="L612" i="15"/>
  <c r="K612" i="15"/>
  <c r="J612" i="15"/>
  <c r="I612" i="15"/>
  <c r="H612" i="15"/>
  <c r="G612" i="15"/>
  <c r="F612" i="15"/>
  <c r="E612" i="15"/>
  <c r="D612" i="15"/>
  <c r="D611" i="15"/>
  <c r="D610" i="15"/>
  <c r="D609" i="15"/>
  <c r="D608" i="15"/>
  <c r="D607" i="15"/>
  <c r="D606" i="15"/>
  <c r="D605" i="15"/>
  <c r="AA604" i="15"/>
  <c r="Z604" i="15"/>
  <c r="Y604" i="15"/>
  <c r="X604" i="15"/>
  <c r="W604" i="15"/>
  <c r="V604" i="15"/>
  <c r="U604" i="15"/>
  <c r="T604" i="15"/>
  <c r="S604" i="15"/>
  <c r="R604" i="15"/>
  <c r="Q604" i="15"/>
  <c r="P604" i="15"/>
  <c r="O604" i="15"/>
  <c r="N604" i="15"/>
  <c r="M604" i="15"/>
  <c r="L604" i="15"/>
  <c r="K604" i="15"/>
  <c r="J604" i="15"/>
  <c r="I604" i="15"/>
  <c r="H604" i="15"/>
  <c r="G604" i="15"/>
  <c r="F604" i="15"/>
  <c r="E604" i="15"/>
  <c r="D603" i="15"/>
  <c r="AA602" i="15"/>
  <c r="Z602" i="15"/>
  <c r="Y602" i="15"/>
  <c r="X602" i="15"/>
  <c r="W602" i="15"/>
  <c r="V602" i="15"/>
  <c r="U602" i="15"/>
  <c r="T602" i="15"/>
  <c r="S602" i="15"/>
  <c r="R602" i="15"/>
  <c r="Q602" i="15"/>
  <c r="P602" i="15"/>
  <c r="O602" i="15"/>
  <c r="N602" i="15"/>
  <c r="M602" i="15"/>
  <c r="L602" i="15"/>
  <c r="K602" i="15"/>
  <c r="J602" i="15"/>
  <c r="I602" i="15"/>
  <c r="H602" i="15"/>
  <c r="G602" i="15"/>
  <c r="F602" i="15"/>
  <c r="E602" i="15"/>
  <c r="D602" i="15"/>
  <c r="D601" i="15"/>
  <c r="AA600" i="15"/>
  <c r="Z600" i="15"/>
  <c r="Y600" i="15"/>
  <c r="Y599" i="15" s="1"/>
  <c r="X600" i="15"/>
  <c r="W600" i="15"/>
  <c r="V600" i="15"/>
  <c r="U600" i="15"/>
  <c r="U599" i="15" s="1"/>
  <c r="T600" i="15"/>
  <c r="S600" i="15"/>
  <c r="R600" i="15"/>
  <c r="Q600" i="15"/>
  <c r="P600" i="15"/>
  <c r="O600" i="15"/>
  <c r="N600" i="15"/>
  <c r="M600" i="15"/>
  <c r="L600" i="15"/>
  <c r="K600" i="15"/>
  <c r="J600" i="15"/>
  <c r="I600" i="15"/>
  <c r="H600" i="15"/>
  <c r="G600" i="15"/>
  <c r="F600" i="15"/>
  <c r="E600" i="15"/>
  <c r="D600" i="15"/>
  <c r="D598" i="15"/>
  <c r="AA597" i="15"/>
  <c r="Z597" i="15"/>
  <c r="Y597" i="15"/>
  <c r="X597" i="15"/>
  <c r="W597" i="15"/>
  <c r="V597" i="15"/>
  <c r="U597" i="15"/>
  <c r="T597" i="15"/>
  <c r="S597" i="15"/>
  <c r="R597" i="15"/>
  <c r="Q597" i="15"/>
  <c r="P597" i="15"/>
  <c r="O597" i="15"/>
  <c r="N597" i="15"/>
  <c r="M597" i="15"/>
  <c r="L597" i="15"/>
  <c r="K597" i="15"/>
  <c r="J597" i="15"/>
  <c r="I597" i="15"/>
  <c r="H597" i="15"/>
  <c r="G597" i="15"/>
  <c r="F597" i="15"/>
  <c r="E597" i="15"/>
  <c r="D597" i="15"/>
  <c r="D596" i="15"/>
  <c r="D595" i="15"/>
  <c r="AA594" i="15"/>
  <c r="Z594" i="15"/>
  <c r="Y594" i="15"/>
  <c r="Y593" i="15" s="1"/>
  <c r="X594" i="15"/>
  <c r="W594" i="15"/>
  <c r="V594" i="15"/>
  <c r="U594" i="15"/>
  <c r="U593" i="15" s="1"/>
  <c r="T594" i="15"/>
  <c r="S594" i="15"/>
  <c r="R594" i="15"/>
  <c r="R593" i="15" s="1"/>
  <c r="Q594" i="15"/>
  <c r="Q593" i="15" s="1"/>
  <c r="P594" i="15"/>
  <c r="O594" i="15"/>
  <c r="N594" i="15"/>
  <c r="N593" i="15" s="1"/>
  <c r="M594" i="15"/>
  <c r="M593" i="15" s="1"/>
  <c r="L594" i="15"/>
  <c r="K594" i="15"/>
  <c r="J594" i="15"/>
  <c r="J593" i="15" s="1"/>
  <c r="I594" i="15"/>
  <c r="I593" i="15" s="1"/>
  <c r="H594" i="15"/>
  <c r="G594" i="15"/>
  <c r="F594" i="15"/>
  <c r="F593" i="15" s="1"/>
  <c r="E594" i="15"/>
  <c r="E593" i="15" s="1"/>
  <c r="W593" i="15"/>
  <c r="V593" i="15"/>
  <c r="O593" i="15"/>
  <c r="H593" i="15"/>
  <c r="D592" i="15"/>
  <c r="AA591" i="15"/>
  <c r="Z591" i="15"/>
  <c r="Y591" i="15"/>
  <c r="X591" i="15"/>
  <c r="W591" i="15"/>
  <c r="V591" i="15"/>
  <c r="U591" i="15"/>
  <c r="T591" i="15"/>
  <c r="S591" i="15"/>
  <c r="R591" i="15"/>
  <c r="Q591" i="15"/>
  <c r="P591" i="15"/>
  <c r="O591" i="15"/>
  <c r="N591" i="15"/>
  <c r="M591" i="15"/>
  <c r="L591" i="15"/>
  <c r="K591" i="15"/>
  <c r="J591" i="15"/>
  <c r="I591" i="15"/>
  <c r="H591" i="15"/>
  <c r="G591" i="15"/>
  <c r="F591" i="15"/>
  <c r="E591" i="15"/>
  <c r="D591" i="15"/>
  <c r="D590" i="15"/>
  <c r="D589" i="15"/>
  <c r="AA588" i="15"/>
  <c r="Z588" i="15"/>
  <c r="Y588" i="15"/>
  <c r="X588" i="15"/>
  <c r="W588" i="15"/>
  <c r="V588" i="15"/>
  <c r="U588" i="15"/>
  <c r="T588" i="15"/>
  <c r="S588" i="15"/>
  <c r="R588" i="15"/>
  <c r="Q588" i="15"/>
  <c r="P588" i="15"/>
  <c r="O588" i="15"/>
  <c r="N588" i="15"/>
  <c r="M588" i="15"/>
  <c r="L588" i="15"/>
  <c r="K588" i="15"/>
  <c r="J588" i="15"/>
  <c r="I588" i="15"/>
  <c r="H588" i="15"/>
  <c r="G588" i="15"/>
  <c r="F588" i="15"/>
  <c r="E588" i="15"/>
  <c r="D587" i="15"/>
  <c r="D586" i="15"/>
  <c r="D585" i="15"/>
  <c r="AA584" i="15"/>
  <c r="Z584" i="15"/>
  <c r="Y584" i="15"/>
  <c r="X584" i="15"/>
  <c r="W584" i="15"/>
  <c r="V584" i="15"/>
  <c r="U584" i="15"/>
  <c r="T584" i="15"/>
  <c r="S584" i="15"/>
  <c r="R584" i="15"/>
  <c r="Q584" i="15"/>
  <c r="P584" i="15"/>
  <c r="O584" i="15"/>
  <c r="N584" i="15"/>
  <c r="M584" i="15"/>
  <c r="L584" i="15"/>
  <c r="K584" i="15"/>
  <c r="J584" i="15"/>
  <c r="I584" i="15"/>
  <c r="H584" i="15"/>
  <c r="G584" i="15"/>
  <c r="F584" i="15"/>
  <c r="E584" i="15"/>
  <c r="D583" i="15"/>
  <c r="AA582" i="15"/>
  <c r="Z582" i="15"/>
  <c r="Z581" i="15" s="1"/>
  <c r="Y582" i="15"/>
  <c r="X582" i="15"/>
  <c r="W582" i="15"/>
  <c r="V582" i="15"/>
  <c r="V581" i="15" s="1"/>
  <c r="U582" i="15"/>
  <c r="U581" i="15" s="1"/>
  <c r="T582" i="15"/>
  <c r="S582" i="15"/>
  <c r="R582" i="15"/>
  <c r="R581" i="15" s="1"/>
  <c r="Q582" i="15"/>
  <c r="Q581" i="15" s="1"/>
  <c r="P582" i="15"/>
  <c r="O582" i="15"/>
  <c r="N582" i="15"/>
  <c r="N581" i="15" s="1"/>
  <c r="M582" i="15"/>
  <c r="L582" i="15"/>
  <c r="K582" i="15"/>
  <c r="J582" i="15"/>
  <c r="J581" i="15" s="1"/>
  <c r="I582" i="15"/>
  <c r="H582" i="15"/>
  <c r="G582" i="15"/>
  <c r="F582" i="15"/>
  <c r="F581" i="15" s="1"/>
  <c r="E582" i="15"/>
  <c r="D582" i="15"/>
  <c r="D580" i="15"/>
  <c r="D579" i="15"/>
  <c r="D578" i="15"/>
  <c r="AA577" i="15"/>
  <c r="Z577" i="15"/>
  <c r="Y577" i="15"/>
  <c r="X577" i="15"/>
  <c r="W577" i="15"/>
  <c r="V577" i="15"/>
  <c r="U577" i="15"/>
  <c r="T577" i="15"/>
  <c r="S577" i="15"/>
  <c r="R577" i="15"/>
  <c r="Q577" i="15"/>
  <c r="P577" i="15"/>
  <c r="O577" i="15"/>
  <c r="N577" i="15"/>
  <c r="M577" i="15"/>
  <c r="L577" i="15"/>
  <c r="K577" i="15"/>
  <c r="J577" i="15"/>
  <c r="I577" i="15"/>
  <c r="H577" i="15"/>
  <c r="G577" i="15"/>
  <c r="F577" i="15"/>
  <c r="E577" i="15"/>
  <c r="D576" i="15"/>
  <c r="D575" i="15"/>
  <c r="D574" i="15"/>
  <c r="AA573" i="15"/>
  <c r="Z573" i="15"/>
  <c r="Y573" i="15"/>
  <c r="X573" i="15"/>
  <c r="W573" i="15"/>
  <c r="V573" i="15"/>
  <c r="U573" i="15"/>
  <c r="T573" i="15"/>
  <c r="S573" i="15"/>
  <c r="R573" i="15"/>
  <c r="Q573" i="15"/>
  <c r="P573" i="15"/>
  <c r="O573" i="15"/>
  <c r="N573" i="15"/>
  <c r="M573" i="15"/>
  <c r="L573" i="15"/>
  <c r="K573" i="15"/>
  <c r="J573" i="15"/>
  <c r="I573" i="15"/>
  <c r="H573" i="15"/>
  <c r="G573" i="15"/>
  <c r="F573" i="15"/>
  <c r="E573" i="15"/>
  <c r="D573" i="15"/>
  <c r="D572" i="15"/>
  <c r="D571" i="15"/>
  <c r="D570" i="15"/>
  <c r="D569" i="15"/>
  <c r="D567" i="15" s="1"/>
  <c r="D568" i="15"/>
  <c r="AA567" i="15"/>
  <c r="Z567" i="15"/>
  <c r="Y567" i="15"/>
  <c r="X567" i="15"/>
  <c r="W567" i="15"/>
  <c r="V567" i="15"/>
  <c r="U567" i="15"/>
  <c r="T567" i="15"/>
  <c r="S567" i="15"/>
  <c r="R567" i="15"/>
  <c r="Q567" i="15"/>
  <c r="P567" i="15"/>
  <c r="O567" i="15"/>
  <c r="N567" i="15"/>
  <c r="M567" i="15"/>
  <c r="L567" i="15"/>
  <c r="K567" i="15"/>
  <c r="J567" i="15"/>
  <c r="I567" i="15"/>
  <c r="H567" i="15"/>
  <c r="G567" i="15"/>
  <c r="F567" i="15"/>
  <c r="E567" i="15"/>
  <c r="D566" i="15"/>
  <c r="D565" i="15"/>
  <c r="D564" i="15"/>
  <c r="D563" i="15"/>
  <c r="D562" i="15"/>
  <c r="D561" i="15"/>
  <c r="D560" i="15"/>
  <c r="D559" i="15"/>
  <c r="D558" i="15"/>
  <c r="AA557" i="15"/>
  <c r="Z557" i="15"/>
  <c r="Y557" i="15"/>
  <c r="Y556" i="15" s="1"/>
  <c r="X557" i="15"/>
  <c r="W557" i="15"/>
  <c r="W556" i="15" s="1"/>
  <c r="V557" i="15"/>
  <c r="U557" i="15"/>
  <c r="T557" i="15"/>
  <c r="S557" i="15"/>
  <c r="R557" i="15"/>
  <c r="Q557" i="15"/>
  <c r="Q556" i="15" s="1"/>
  <c r="P557" i="15"/>
  <c r="O557" i="15"/>
  <c r="O556" i="15" s="1"/>
  <c r="N557" i="15"/>
  <c r="M557" i="15"/>
  <c r="L557" i="15"/>
  <c r="K557" i="15"/>
  <c r="J557" i="15"/>
  <c r="I557" i="15"/>
  <c r="I556" i="15" s="1"/>
  <c r="H557" i="15"/>
  <c r="G557" i="15"/>
  <c r="G556" i="15" s="1"/>
  <c r="F557" i="15"/>
  <c r="E557" i="15"/>
  <c r="AA556" i="15"/>
  <c r="S556" i="15"/>
  <c r="K556" i="15"/>
  <c r="D555" i="15"/>
  <c r="AA554" i="15"/>
  <c r="Z554" i="15"/>
  <c r="Y554" i="15"/>
  <c r="X554" i="15"/>
  <c r="W554" i="15"/>
  <c r="V554" i="15"/>
  <c r="U554" i="15"/>
  <c r="T554" i="15"/>
  <c r="S554" i="15"/>
  <c r="R554" i="15"/>
  <c r="Q554" i="15"/>
  <c r="P554" i="15"/>
  <c r="O554" i="15"/>
  <c r="N554" i="15"/>
  <c r="M554" i="15"/>
  <c r="L554" i="15"/>
  <c r="K554" i="15"/>
  <c r="J554" i="15"/>
  <c r="I554" i="15"/>
  <c r="H554" i="15"/>
  <c r="G554" i="15"/>
  <c r="F554" i="15"/>
  <c r="E554" i="15"/>
  <c r="D554" i="15"/>
  <c r="D553" i="15"/>
  <c r="D552" i="15"/>
  <c r="D551" i="15"/>
  <c r="AA550" i="15"/>
  <c r="Z550" i="15"/>
  <c r="Y550" i="15"/>
  <c r="X550" i="15"/>
  <c r="W550" i="15"/>
  <c r="V550" i="15"/>
  <c r="U550" i="15"/>
  <c r="T550" i="15"/>
  <c r="S550" i="15"/>
  <c r="R550" i="15"/>
  <c r="Q550" i="15"/>
  <c r="P550" i="15"/>
  <c r="O550" i="15"/>
  <c r="N550" i="15"/>
  <c r="M550" i="15"/>
  <c r="L550" i="15"/>
  <c r="K550" i="15"/>
  <c r="J550" i="15"/>
  <c r="I550" i="15"/>
  <c r="H550" i="15"/>
  <c r="G550" i="15"/>
  <c r="F550" i="15"/>
  <c r="E550" i="15"/>
  <c r="D549" i="15"/>
  <c r="D547" i="15" s="1"/>
  <c r="D548" i="15"/>
  <c r="AA547" i="15"/>
  <c r="Z547" i="15"/>
  <c r="Y547" i="15"/>
  <c r="X547" i="15"/>
  <c r="W547" i="15"/>
  <c r="V547" i="15"/>
  <c r="U547" i="15"/>
  <c r="T547" i="15"/>
  <c r="S547" i="15"/>
  <c r="R547" i="15"/>
  <c r="Q547" i="15"/>
  <c r="P547" i="15"/>
  <c r="O547" i="15"/>
  <c r="N547" i="15"/>
  <c r="M547" i="15"/>
  <c r="L547" i="15"/>
  <c r="K547" i="15"/>
  <c r="J547" i="15"/>
  <c r="I547" i="15"/>
  <c r="H547" i="15"/>
  <c r="G547" i="15"/>
  <c r="F547" i="15"/>
  <c r="E547" i="15"/>
  <c r="D546" i="15"/>
  <c r="D545" i="15"/>
  <c r="D544" i="15"/>
  <c r="D543" i="15"/>
  <c r="AA542" i="15"/>
  <c r="Z542" i="15"/>
  <c r="Y542" i="15"/>
  <c r="X542" i="15"/>
  <c r="W542" i="15"/>
  <c r="V542" i="15"/>
  <c r="U542" i="15"/>
  <c r="T542" i="15"/>
  <c r="S542" i="15"/>
  <c r="R542" i="15"/>
  <c r="Q542" i="15"/>
  <c r="P542" i="15"/>
  <c r="O542" i="15"/>
  <c r="N542" i="15"/>
  <c r="M542" i="15"/>
  <c r="L542" i="15"/>
  <c r="K542" i="15"/>
  <c r="J542" i="15"/>
  <c r="I542" i="15"/>
  <c r="H542" i="15"/>
  <c r="G542" i="15"/>
  <c r="F542" i="15"/>
  <c r="E542" i="15"/>
  <c r="D541" i="15"/>
  <c r="D540" i="15"/>
  <c r="AA539" i="15"/>
  <c r="Z539" i="15"/>
  <c r="Y539" i="15"/>
  <c r="X539" i="15"/>
  <c r="W539" i="15"/>
  <c r="V539" i="15"/>
  <c r="U539" i="15"/>
  <c r="T539" i="15"/>
  <c r="S539" i="15"/>
  <c r="R539" i="15"/>
  <c r="Q539" i="15"/>
  <c r="P539" i="15"/>
  <c r="O539" i="15"/>
  <c r="N539" i="15"/>
  <c r="M539" i="15"/>
  <c r="L539" i="15"/>
  <c r="K539" i="15"/>
  <c r="J539" i="15"/>
  <c r="I539" i="15"/>
  <c r="H539" i="15"/>
  <c r="G539" i="15"/>
  <c r="F539" i="15"/>
  <c r="E539" i="15"/>
  <c r="D538" i="15"/>
  <c r="D537" i="15"/>
  <c r="D536" i="15"/>
  <c r="D535" i="15"/>
  <c r="D534" i="15"/>
  <c r="D533" i="15"/>
  <c r="AA532" i="15"/>
  <c r="Z532" i="15"/>
  <c r="Y532" i="15"/>
  <c r="X532" i="15"/>
  <c r="W532" i="15"/>
  <c r="V532" i="15"/>
  <c r="U532" i="15"/>
  <c r="T532" i="15"/>
  <c r="S532" i="15"/>
  <c r="R532" i="15"/>
  <c r="Q532" i="15"/>
  <c r="P532" i="15"/>
  <c r="O532" i="15"/>
  <c r="N532" i="15"/>
  <c r="M532" i="15"/>
  <c r="L532" i="15"/>
  <c r="K532" i="15"/>
  <c r="J532" i="15"/>
  <c r="I532" i="15"/>
  <c r="H532" i="15"/>
  <c r="G532" i="15"/>
  <c r="F532" i="15"/>
  <c r="E532" i="15"/>
  <c r="D531" i="15"/>
  <c r="D530" i="15"/>
  <c r="D529" i="15"/>
  <c r="D528" i="15"/>
  <c r="AA527" i="15"/>
  <c r="Z527" i="15"/>
  <c r="Y527" i="15"/>
  <c r="X527" i="15"/>
  <c r="W527" i="15"/>
  <c r="V527" i="15"/>
  <c r="U527" i="15"/>
  <c r="T527" i="15"/>
  <c r="S527" i="15"/>
  <c r="R527" i="15"/>
  <c r="Q527" i="15"/>
  <c r="P527" i="15"/>
  <c r="O527" i="15"/>
  <c r="N527" i="15"/>
  <c r="M527" i="15"/>
  <c r="L527" i="15"/>
  <c r="K527" i="15"/>
  <c r="J527" i="15"/>
  <c r="I527" i="15"/>
  <c r="H527" i="15"/>
  <c r="G527" i="15"/>
  <c r="F527" i="15"/>
  <c r="E527" i="15"/>
  <c r="D526" i="15"/>
  <c r="D525" i="15"/>
  <c r="D524" i="15"/>
  <c r="AA523" i="15"/>
  <c r="Z523" i="15"/>
  <c r="Y523" i="15"/>
  <c r="X523" i="15"/>
  <c r="X522" i="15" s="1"/>
  <c r="W523" i="15"/>
  <c r="V523" i="15"/>
  <c r="U523" i="15"/>
  <c r="T523" i="15"/>
  <c r="S523" i="15"/>
  <c r="R523" i="15"/>
  <c r="Q523" i="15"/>
  <c r="P523" i="15"/>
  <c r="P522" i="15" s="1"/>
  <c r="O523" i="15"/>
  <c r="N523" i="15"/>
  <c r="M523" i="15"/>
  <c r="L523" i="15"/>
  <c r="L522" i="15" s="1"/>
  <c r="K523" i="15"/>
  <c r="J523" i="15"/>
  <c r="I523" i="15"/>
  <c r="H523" i="15"/>
  <c r="H522" i="15" s="1"/>
  <c r="G523" i="15"/>
  <c r="F523" i="15"/>
  <c r="E523" i="15"/>
  <c r="T522" i="15"/>
  <c r="D521" i="15"/>
  <c r="D520" i="15"/>
  <c r="D519" i="15"/>
  <c r="D518" i="15"/>
  <c r="D517" i="15"/>
  <c r="D516" i="15"/>
  <c r="D515" i="15"/>
  <c r="D514" i="15"/>
  <c r="AA513" i="15"/>
  <c r="Z513" i="15"/>
  <c r="Y513" i="15"/>
  <c r="X513" i="15"/>
  <c r="W513" i="15"/>
  <c r="V513" i="15"/>
  <c r="U513" i="15"/>
  <c r="T513" i="15"/>
  <c r="S513" i="15"/>
  <c r="R513" i="15"/>
  <c r="Q513" i="15"/>
  <c r="P513" i="15"/>
  <c r="O513" i="15"/>
  <c r="N513" i="15"/>
  <c r="M513" i="15"/>
  <c r="L513" i="15"/>
  <c r="K513" i="15"/>
  <c r="J513" i="15"/>
  <c r="I513" i="15"/>
  <c r="H513" i="15"/>
  <c r="G513" i="15"/>
  <c r="F513" i="15"/>
  <c r="E513" i="15"/>
  <c r="D512" i="15"/>
  <c r="D511" i="15"/>
  <c r="D510" i="15"/>
  <c r="D509" i="15"/>
  <c r="D508" i="15"/>
  <c r="AA507" i="15"/>
  <c r="Z507" i="15"/>
  <c r="Y507" i="15"/>
  <c r="X507" i="15"/>
  <c r="W507" i="15"/>
  <c r="V507" i="15"/>
  <c r="U507" i="15"/>
  <c r="T507" i="15"/>
  <c r="S507" i="15"/>
  <c r="R507" i="15"/>
  <c r="Q507" i="15"/>
  <c r="P507" i="15"/>
  <c r="O507" i="15"/>
  <c r="N507" i="15"/>
  <c r="M507" i="15"/>
  <c r="L507" i="15"/>
  <c r="K507" i="15"/>
  <c r="J507" i="15"/>
  <c r="I507" i="15"/>
  <c r="H507" i="15"/>
  <c r="G507" i="15"/>
  <c r="F507" i="15"/>
  <c r="E507" i="15"/>
  <c r="D506" i="15"/>
  <c r="D505" i="15"/>
  <c r="D504" i="15"/>
  <c r="D503" i="15"/>
  <c r="D502" i="15"/>
  <c r="D501" i="15"/>
  <c r="D500" i="15"/>
  <c r="D499" i="15"/>
  <c r="AA498" i="15"/>
  <c r="Z498" i="15"/>
  <c r="Y498" i="15"/>
  <c r="X498" i="15"/>
  <c r="W498" i="15"/>
  <c r="V498" i="15"/>
  <c r="U498" i="15"/>
  <c r="T498" i="15"/>
  <c r="S498" i="15"/>
  <c r="R498" i="15"/>
  <c r="Q498" i="15"/>
  <c r="P498" i="15"/>
  <c r="O498" i="15"/>
  <c r="N498" i="15"/>
  <c r="M498" i="15"/>
  <c r="L498" i="15"/>
  <c r="K498" i="15"/>
  <c r="J498" i="15"/>
  <c r="I498" i="15"/>
  <c r="H498" i="15"/>
  <c r="G498" i="15"/>
  <c r="F498" i="15"/>
  <c r="E498" i="15"/>
  <c r="D497" i="15"/>
  <c r="D496" i="15"/>
  <c r="D494" i="15" s="1"/>
  <c r="D495" i="15"/>
  <c r="AA494" i="15"/>
  <c r="Z494" i="15"/>
  <c r="Y494" i="15"/>
  <c r="X494" i="15"/>
  <c r="W494" i="15"/>
  <c r="V494" i="15"/>
  <c r="U494" i="15"/>
  <c r="T494" i="15"/>
  <c r="S494" i="15"/>
  <c r="R494" i="15"/>
  <c r="Q494" i="15"/>
  <c r="P494" i="15"/>
  <c r="O494" i="15"/>
  <c r="N494" i="15"/>
  <c r="M494" i="15"/>
  <c r="L494" i="15"/>
  <c r="K494" i="15"/>
  <c r="J494" i="15"/>
  <c r="J493" i="15" s="1"/>
  <c r="I494" i="15"/>
  <c r="H494" i="15"/>
  <c r="G494" i="15"/>
  <c r="F494" i="15"/>
  <c r="E494" i="15"/>
  <c r="Z493" i="15"/>
  <c r="R493" i="15"/>
  <c r="O493" i="15"/>
  <c r="D491" i="15"/>
  <c r="AA490" i="15"/>
  <c r="Z490" i="15"/>
  <c r="Y490" i="15"/>
  <c r="X490" i="15"/>
  <c r="W490" i="15"/>
  <c r="V490" i="15"/>
  <c r="U490" i="15"/>
  <c r="T490" i="15"/>
  <c r="S490" i="15"/>
  <c r="R490" i="15"/>
  <c r="Q490" i="15"/>
  <c r="P490" i="15"/>
  <c r="O490" i="15"/>
  <c r="N490" i="15"/>
  <c r="M490" i="15"/>
  <c r="L490" i="15"/>
  <c r="K490" i="15"/>
  <c r="J490" i="15"/>
  <c r="I490" i="15"/>
  <c r="H490" i="15"/>
  <c r="G490" i="15"/>
  <c r="F490" i="15"/>
  <c r="E490" i="15"/>
  <c r="D490" i="15"/>
  <c r="D489" i="15"/>
  <c r="D488" i="15"/>
  <c r="D487" i="15"/>
  <c r="D486" i="15"/>
  <c r="D485" i="15"/>
  <c r="D484" i="15"/>
  <c r="D483" i="15"/>
  <c r="AA482" i="15"/>
  <c r="Z482" i="15"/>
  <c r="Y482" i="15"/>
  <c r="X482" i="15"/>
  <c r="W482" i="15"/>
  <c r="V482" i="15"/>
  <c r="U482" i="15"/>
  <c r="T482" i="15"/>
  <c r="S482" i="15"/>
  <c r="R482" i="15"/>
  <c r="Q482" i="15"/>
  <c r="P482" i="15"/>
  <c r="O482" i="15"/>
  <c r="N482" i="15"/>
  <c r="M482" i="15"/>
  <c r="L482" i="15"/>
  <c r="K482" i="15"/>
  <c r="J482" i="15"/>
  <c r="I482" i="15"/>
  <c r="H482" i="15"/>
  <c r="G482" i="15"/>
  <c r="F482" i="15"/>
  <c r="E482" i="15"/>
  <c r="D481" i="15"/>
  <c r="AA480" i="15"/>
  <c r="Z480" i="15"/>
  <c r="Y480" i="15"/>
  <c r="X480" i="15"/>
  <c r="W480" i="15"/>
  <c r="V480" i="15"/>
  <c r="U480" i="15"/>
  <c r="T480" i="15"/>
  <c r="S480" i="15"/>
  <c r="R480" i="15"/>
  <c r="Q480" i="15"/>
  <c r="P480" i="15"/>
  <c r="O480" i="15"/>
  <c r="N480" i="15"/>
  <c r="M480" i="15"/>
  <c r="L480" i="15"/>
  <c r="K480" i="15"/>
  <c r="J480" i="15"/>
  <c r="I480" i="15"/>
  <c r="H480" i="15"/>
  <c r="G480" i="15"/>
  <c r="F480" i="15"/>
  <c r="E480" i="15"/>
  <c r="D480" i="15"/>
  <c r="D479" i="15"/>
  <c r="AA478" i="15"/>
  <c r="Z478" i="15"/>
  <c r="Y478" i="15"/>
  <c r="X478" i="15"/>
  <c r="W478" i="15"/>
  <c r="V478" i="15"/>
  <c r="U478" i="15"/>
  <c r="T478" i="15"/>
  <c r="S478" i="15"/>
  <c r="R478" i="15"/>
  <c r="Q478" i="15"/>
  <c r="P478" i="15"/>
  <c r="O478" i="15"/>
  <c r="N478" i="15"/>
  <c r="M478" i="15"/>
  <c r="L478" i="15"/>
  <c r="K478" i="15"/>
  <c r="J478" i="15"/>
  <c r="I478" i="15"/>
  <c r="H478" i="15"/>
  <c r="G478" i="15"/>
  <c r="F478" i="15"/>
  <c r="E478" i="15"/>
  <c r="D478" i="15"/>
  <c r="D477" i="15"/>
  <c r="AA476" i="15"/>
  <c r="Z476" i="15"/>
  <c r="Y476" i="15"/>
  <c r="Y475" i="15" s="1"/>
  <c r="X476" i="15"/>
  <c r="W476" i="15"/>
  <c r="V476" i="15"/>
  <c r="U476" i="15"/>
  <c r="T476" i="15"/>
  <c r="S476" i="15"/>
  <c r="R476" i="15"/>
  <c r="Q476" i="15"/>
  <c r="P476" i="15"/>
  <c r="O476" i="15"/>
  <c r="N476" i="15"/>
  <c r="M476" i="15"/>
  <c r="L476" i="15"/>
  <c r="K476" i="15"/>
  <c r="J476" i="15"/>
  <c r="I476" i="15"/>
  <c r="H476" i="15"/>
  <c r="G476" i="15"/>
  <c r="F476" i="15"/>
  <c r="E476" i="15"/>
  <c r="D476" i="15"/>
  <c r="D474" i="15"/>
  <c r="D473" i="15"/>
  <c r="D472" i="15"/>
  <c r="D471" i="15"/>
  <c r="AA470" i="15"/>
  <c r="Z470" i="15"/>
  <c r="Y470" i="15"/>
  <c r="X470" i="15"/>
  <c r="W470" i="15"/>
  <c r="V470" i="15"/>
  <c r="U470" i="15"/>
  <c r="T470" i="15"/>
  <c r="S470" i="15"/>
  <c r="R470" i="15"/>
  <c r="Q470" i="15"/>
  <c r="P470" i="15"/>
  <c r="O470" i="15"/>
  <c r="N470" i="15"/>
  <c r="M470" i="15"/>
  <c r="L470" i="15"/>
  <c r="K470" i="15"/>
  <c r="J470" i="15"/>
  <c r="I470" i="15"/>
  <c r="H470" i="15"/>
  <c r="G470" i="15"/>
  <c r="F470" i="15"/>
  <c r="E470" i="15"/>
  <c r="D469" i="15"/>
  <c r="D468" i="15"/>
  <c r="D467" i="15"/>
  <c r="D466" i="15"/>
  <c r="AA465" i="15"/>
  <c r="Z465" i="15"/>
  <c r="Y465" i="15"/>
  <c r="X465" i="15"/>
  <c r="W465" i="15"/>
  <c r="V465" i="15"/>
  <c r="U465" i="15"/>
  <c r="T465" i="15"/>
  <c r="S465" i="15"/>
  <c r="R465" i="15"/>
  <c r="Q465" i="15"/>
  <c r="P465" i="15"/>
  <c r="O465" i="15"/>
  <c r="N465" i="15"/>
  <c r="M465" i="15"/>
  <c r="L465" i="15"/>
  <c r="K465" i="15"/>
  <c r="J465" i="15"/>
  <c r="I465" i="15"/>
  <c r="H465" i="15"/>
  <c r="G465" i="15"/>
  <c r="F465" i="15"/>
  <c r="E465" i="15"/>
  <c r="D464" i="15"/>
  <c r="D463" i="15"/>
  <c r="D462" i="15"/>
  <c r="AA461" i="15"/>
  <c r="Z461" i="15"/>
  <c r="Y461" i="15"/>
  <c r="Y460" i="15" s="1"/>
  <c r="X461" i="15"/>
  <c r="W461" i="15"/>
  <c r="V461" i="15"/>
  <c r="U461" i="15"/>
  <c r="T461" i="15"/>
  <c r="S461" i="15"/>
  <c r="R461" i="15"/>
  <c r="Q461" i="15"/>
  <c r="P461" i="15"/>
  <c r="O461" i="15"/>
  <c r="N461" i="15"/>
  <c r="M461" i="15"/>
  <c r="L461" i="15"/>
  <c r="K461" i="15"/>
  <c r="J461" i="15"/>
  <c r="I461" i="15"/>
  <c r="H461" i="15"/>
  <c r="G461" i="15"/>
  <c r="F461" i="15"/>
  <c r="E461" i="15"/>
  <c r="V460" i="15"/>
  <c r="F460" i="15"/>
  <c r="D457" i="15"/>
  <c r="D456" i="15"/>
  <c r="AA455" i="15"/>
  <c r="Z455" i="15"/>
  <c r="Y455" i="15"/>
  <c r="X455" i="15"/>
  <c r="W455" i="15"/>
  <c r="V455" i="15"/>
  <c r="U455" i="15"/>
  <c r="T455" i="15"/>
  <c r="S455" i="15"/>
  <c r="R455" i="15"/>
  <c r="Q455" i="15"/>
  <c r="P455" i="15"/>
  <c r="O455" i="15"/>
  <c r="N455" i="15"/>
  <c r="M455" i="15"/>
  <c r="L455" i="15"/>
  <c r="K455" i="15"/>
  <c r="J455" i="15"/>
  <c r="I455" i="15"/>
  <c r="H455" i="15"/>
  <c r="G455" i="15"/>
  <c r="F455" i="15"/>
  <c r="E455" i="15"/>
  <c r="D454" i="15"/>
  <c r="D452" i="15" s="1"/>
  <c r="D453" i="15"/>
  <c r="AA452" i="15"/>
  <c r="Z452" i="15"/>
  <c r="Y452" i="15"/>
  <c r="X452" i="15"/>
  <c r="W452" i="15"/>
  <c r="V452" i="15"/>
  <c r="U452" i="15"/>
  <c r="T452" i="15"/>
  <c r="S452" i="15"/>
  <c r="R452" i="15"/>
  <c r="Q452" i="15"/>
  <c r="P452" i="15"/>
  <c r="O452" i="15"/>
  <c r="N452" i="15"/>
  <c r="M452" i="15"/>
  <c r="L452" i="15"/>
  <c r="K452" i="15"/>
  <c r="J452" i="15"/>
  <c r="I452" i="15"/>
  <c r="H452" i="15"/>
  <c r="G452" i="15"/>
  <c r="F452" i="15"/>
  <c r="E452" i="15"/>
  <c r="D451" i="15"/>
  <c r="D450" i="15"/>
  <c r="D449" i="15"/>
  <c r="D448" i="15"/>
  <c r="D447" i="15"/>
  <c r="AA446" i="15"/>
  <c r="Z446" i="15"/>
  <c r="Y446" i="15"/>
  <c r="X446" i="15"/>
  <c r="W446" i="15"/>
  <c r="V446" i="15"/>
  <c r="V440" i="15" s="1"/>
  <c r="U446" i="15"/>
  <c r="T446" i="15"/>
  <c r="S446" i="15"/>
  <c r="R446" i="15"/>
  <c r="R440" i="15" s="1"/>
  <c r="Q446" i="15"/>
  <c r="P446" i="15"/>
  <c r="O446" i="15"/>
  <c r="N446" i="15"/>
  <c r="N440" i="15" s="1"/>
  <c r="M446" i="15"/>
  <c r="L446" i="15"/>
  <c r="K446" i="15"/>
  <c r="J446" i="15"/>
  <c r="I446" i="15"/>
  <c r="H446" i="15"/>
  <c r="G446" i="15"/>
  <c r="F446" i="15"/>
  <c r="F440" i="15" s="1"/>
  <c r="E446" i="15"/>
  <c r="D445" i="15"/>
  <c r="D444" i="15"/>
  <c r="D443" i="15"/>
  <c r="D442" i="15"/>
  <c r="AA441" i="15"/>
  <c r="AA440" i="15" s="1"/>
  <c r="Z441" i="15"/>
  <c r="Y441" i="15"/>
  <c r="X441" i="15"/>
  <c r="W441" i="15"/>
  <c r="V441" i="15"/>
  <c r="U441" i="15"/>
  <c r="T441" i="15"/>
  <c r="S441" i="15"/>
  <c r="S440" i="15" s="1"/>
  <c r="R441" i="15"/>
  <c r="Q441" i="15"/>
  <c r="P441" i="15"/>
  <c r="O441" i="15"/>
  <c r="N441" i="15"/>
  <c r="M441" i="15"/>
  <c r="L441" i="15"/>
  <c r="K441" i="15"/>
  <c r="J441" i="15"/>
  <c r="I441" i="15"/>
  <c r="H441" i="15"/>
  <c r="G441" i="15"/>
  <c r="G440" i="15" s="1"/>
  <c r="F441" i="15"/>
  <c r="E441" i="15"/>
  <c r="W440" i="15"/>
  <c r="K440" i="15"/>
  <c r="D439" i="15"/>
  <c r="AA438" i="15"/>
  <c r="Z438" i="15"/>
  <c r="Y438" i="15"/>
  <c r="X438" i="15"/>
  <c r="W438" i="15"/>
  <c r="V438" i="15"/>
  <c r="U438" i="15"/>
  <c r="T438" i="15"/>
  <c r="S438" i="15"/>
  <c r="R438" i="15"/>
  <c r="Q438" i="15"/>
  <c r="P438" i="15"/>
  <c r="O438" i="15"/>
  <c r="N438" i="15"/>
  <c r="M438" i="15"/>
  <c r="L438" i="15"/>
  <c r="K438" i="15"/>
  <c r="J438" i="15"/>
  <c r="I438" i="15"/>
  <c r="H438" i="15"/>
  <c r="G438" i="15"/>
  <c r="F438" i="15"/>
  <c r="E438" i="15"/>
  <c r="D438" i="15"/>
  <c r="D437" i="15"/>
  <c r="AA436" i="15"/>
  <c r="Z436" i="15"/>
  <c r="Y436" i="15"/>
  <c r="X436" i="15"/>
  <c r="W436" i="15"/>
  <c r="V436" i="15"/>
  <c r="U436" i="15"/>
  <c r="T436" i="15"/>
  <c r="S436" i="15"/>
  <c r="R436" i="15"/>
  <c r="Q436" i="15"/>
  <c r="P436" i="15"/>
  <c r="O436" i="15"/>
  <c r="N436" i="15"/>
  <c r="M436" i="15"/>
  <c r="L436" i="15"/>
  <c r="K436" i="15"/>
  <c r="J436" i="15"/>
  <c r="I436" i="15"/>
  <c r="H436" i="15"/>
  <c r="G436" i="15"/>
  <c r="F436" i="15"/>
  <c r="E436" i="15"/>
  <c r="D436" i="15"/>
  <c r="D435" i="15"/>
  <c r="AA434" i="15"/>
  <c r="Z434" i="15"/>
  <c r="Y434" i="15"/>
  <c r="X434" i="15"/>
  <c r="W434" i="15"/>
  <c r="V434" i="15"/>
  <c r="U434" i="15"/>
  <c r="T434" i="15"/>
  <c r="S434" i="15"/>
  <c r="R434" i="15"/>
  <c r="Q434" i="15"/>
  <c r="P434" i="15"/>
  <c r="O434" i="15"/>
  <c r="N434" i="15"/>
  <c r="M434" i="15"/>
  <c r="L434" i="15"/>
  <c r="K434" i="15"/>
  <c r="J434" i="15"/>
  <c r="I434" i="15"/>
  <c r="H434" i="15"/>
  <c r="G434" i="15"/>
  <c r="F434" i="15"/>
  <c r="E434" i="15"/>
  <c r="D434" i="15"/>
  <c r="D433" i="15"/>
  <c r="AA432" i="15"/>
  <c r="Z432" i="15"/>
  <c r="Y432" i="15"/>
  <c r="X432" i="15"/>
  <c r="W432" i="15"/>
  <c r="V432" i="15"/>
  <c r="U432" i="15"/>
  <c r="T432" i="15"/>
  <c r="S432" i="15"/>
  <c r="R432" i="15"/>
  <c r="Q432" i="15"/>
  <c r="P432" i="15"/>
  <c r="O432" i="15"/>
  <c r="N432" i="15"/>
  <c r="M432" i="15"/>
  <c r="L432" i="15"/>
  <c r="K432" i="15"/>
  <c r="J432" i="15"/>
  <c r="I432" i="15"/>
  <c r="H432" i="15"/>
  <c r="G432" i="15"/>
  <c r="F432" i="15"/>
  <c r="E432" i="15"/>
  <c r="D432" i="15"/>
  <c r="D431" i="15"/>
  <c r="D430" i="15"/>
  <c r="AA429" i="15"/>
  <c r="AA428" i="15" s="1"/>
  <c r="Z429" i="15"/>
  <c r="Y429" i="15"/>
  <c r="X429" i="15"/>
  <c r="W429" i="15"/>
  <c r="W428" i="15" s="1"/>
  <c r="V429" i="15"/>
  <c r="U429" i="15"/>
  <c r="T429" i="15"/>
  <c r="S429" i="15"/>
  <c r="S428" i="15" s="1"/>
  <c r="R429" i="15"/>
  <c r="Q429" i="15"/>
  <c r="P429" i="15"/>
  <c r="O429" i="15"/>
  <c r="O428" i="15" s="1"/>
  <c r="N429" i="15"/>
  <c r="M429" i="15"/>
  <c r="L429" i="15"/>
  <c r="K429" i="15"/>
  <c r="K428" i="15" s="1"/>
  <c r="J429" i="15"/>
  <c r="I429" i="15"/>
  <c r="H429" i="15"/>
  <c r="G429" i="15"/>
  <c r="G428" i="15" s="1"/>
  <c r="F429" i="15"/>
  <c r="E429" i="15"/>
  <c r="X428" i="15"/>
  <c r="E428" i="15"/>
  <c r="D427" i="15"/>
  <c r="D426" i="15"/>
  <c r="D425" i="15"/>
  <c r="AA424" i="15"/>
  <c r="AA414" i="15" s="1"/>
  <c r="Z424" i="15"/>
  <c r="Y424" i="15"/>
  <c r="X424" i="15"/>
  <c r="W424" i="15"/>
  <c r="W414" i="15" s="1"/>
  <c r="V424" i="15"/>
  <c r="U424" i="15"/>
  <c r="T424" i="15"/>
  <c r="S424" i="15"/>
  <c r="S414" i="15" s="1"/>
  <c r="R424" i="15"/>
  <c r="Q424" i="15"/>
  <c r="P424" i="15"/>
  <c r="O424" i="15"/>
  <c r="O414" i="15" s="1"/>
  <c r="N424" i="15"/>
  <c r="M424" i="15"/>
  <c r="L424" i="15"/>
  <c r="K424" i="15"/>
  <c r="K414" i="15" s="1"/>
  <c r="J424" i="15"/>
  <c r="I424" i="15"/>
  <c r="H424" i="15"/>
  <c r="G424" i="15"/>
  <c r="G414" i="15" s="1"/>
  <c r="F424" i="15"/>
  <c r="E424" i="15"/>
  <c r="D423" i="15"/>
  <c r="D422" i="15"/>
  <c r="D421" i="15"/>
  <c r="D420" i="15"/>
  <c r="D419" i="15"/>
  <c r="D418" i="15"/>
  <c r="D415" i="15" s="1"/>
  <c r="D417" i="15"/>
  <c r="D416" i="15"/>
  <c r="AA415" i="15"/>
  <c r="Z415" i="15"/>
  <c r="Z414" i="15" s="1"/>
  <c r="Y415" i="15"/>
  <c r="X415" i="15"/>
  <c r="X414" i="15" s="1"/>
  <c r="W415" i="15"/>
  <c r="V415" i="15"/>
  <c r="V414" i="15" s="1"/>
  <c r="U415" i="15"/>
  <c r="T415" i="15"/>
  <c r="T414" i="15" s="1"/>
  <c r="S415" i="15"/>
  <c r="R415" i="15"/>
  <c r="R414" i="15" s="1"/>
  <c r="Q415" i="15"/>
  <c r="P415" i="15"/>
  <c r="P414" i="15" s="1"/>
  <c r="O415" i="15"/>
  <c r="N415" i="15"/>
  <c r="N414" i="15" s="1"/>
  <c r="M415" i="15"/>
  <c r="L415" i="15"/>
  <c r="L414" i="15" s="1"/>
  <c r="K415" i="15"/>
  <c r="J415" i="15"/>
  <c r="J414" i="15" s="1"/>
  <c r="I415" i="15"/>
  <c r="H415" i="15"/>
  <c r="H414" i="15" s="1"/>
  <c r="G415" i="15"/>
  <c r="F415" i="15"/>
  <c r="F414" i="15" s="1"/>
  <c r="E415" i="15"/>
  <c r="Y414" i="15"/>
  <c r="U414" i="15"/>
  <c r="Q414" i="15"/>
  <c r="M414" i="15"/>
  <c r="I414" i="15"/>
  <c r="E414" i="15"/>
  <c r="D413" i="15"/>
  <c r="AA412" i="15"/>
  <c r="Z412" i="15"/>
  <c r="Y412" i="15"/>
  <c r="X412" i="15"/>
  <c r="W412" i="15"/>
  <c r="V412" i="15"/>
  <c r="U412" i="15"/>
  <c r="T412" i="15"/>
  <c r="S412" i="15"/>
  <c r="R412" i="15"/>
  <c r="Q412" i="15"/>
  <c r="P412" i="15"/>
  <c r="O412" i="15"/>
  <c r="N412" i="15"/>
  <c r="M412" i="15"/>
  <c r="L412" i="15"/>
  <c r="K412" i="15"/>
  <c r="J412" i="15"/>
  <c r="I412" i="15"/>
  <c r="H412" i="15"/>
  <c r="G412" i="15"/>
  <c r="F412" i="15"/>
  <c r="E412" i="15"/>
  <c r="D412" i="15"/>
  <c r="D411" i="15"/>
  <c r="D410" i="15"/>
  <c r="AA409" i="15"/>
  <c r="Z409" i="15"/>
  <c r="Y409" i="15"/>
  <c r="X409" i="15"/>
  <c r="W409" i="15"/>
  <c r="V409" i="15"/>
  <c r="U409" i="15"/>
  <c r="T409" i="15"/>
  <c r="S409" i="15"/>
  <c r="R409" i="15"/>
  <c r="Q409" i="15"/>
  <c r="P409" i="15"/>
  <c r="O409" i="15"/>
  <c r="N409" i="15"/>
  <c r="M409" i="15"/>
  <c r="L409" i="15"/>
  <c r="K409" i="15"/>
  <c r="J409" i="15"/>
  <c r="I409" i="15"/>
  <c r="H409" i="15"/>
  <c r="G409" i="15"/>
  <c r="F409" i="15"/>
  <c r="E409" i="15"/>
  <c r="D408" i="15"/>
  <c r="D407" i="15"/>
  <c r="D406" i="15"/>
  <c r="D405" i="15"/>
  <c r="D404" i="15"/>
  <c r="D403" i="15"/>
  <c r="D402" i="15"/>
  <c r="D401" i="15"/>
  <c r="D400" i="15"/>
  <c r="AA399" i="15"/>
  <c r="Z399" i="15"/>
  <c r="Z398" i="15" s="1"/>
  <c r="Y399" i="15"/>
  <c r="X399" i="15"/>
  <c r="W399" i="15"/>
  <c r="V399" i="15"/>
  <c r="U399" i="15"/>
  <c r="T399" i="15"/>
  <c r="S399" i="15"/>
  <c r="S398" i="15" s="1"/>
  <c r="R399" i="15"/>
  <c r="Q399" i="15"/>
  <c r="P399" i="15"/>
  <c r="P398" i="15" s="1"/>
  <c r="O399" i="15"/>
  <c r="N399" i="15"/>
  <c r="M399" i="15"/>
  <c r="L399" i="15"/>
  <c r="K399" i="15"/>
  <c r="J399" i="15"/>
  <c r="J398" i="15" s="1"/>
  <c r="I399" i="15"/>
  <c r="H399" i="15"/>
  <c r="G399" i="15"/>
  <c r="G398" i="15" s="1"/>
  <c r="F399" i="15"/>
  <c r="F398" i="15" s="1"/>
  <c r="E399" i="15"/>
  <c r="X398" i="15"/>
  <c r="R398" i="15"/>
  <c r="L398" i="15"/>
  <c r="H398" i="15"/>
  <c r="D396" i="15"/>
  <c r="AA395" i="15"/>
  <c r="Z395" i="15"/>
  <c r="Y395" i="15"/>
  <c r="X395" i="15"/>
  <c r="W395" i="15"/>
  <c r="V395" i="15"/>
  <c r="U395" i="15"/>
  <c r="T395" i="15"/>
  <c r="S395" i="15"/>
  <c r="R395" i="15"/>
  <c r="Q395" i="15"/>
  <c r="P395" i="15"/>
  <c r="O395" i="15"/>
  <c r="N395" i="15"/>
  <c r="M395" i="15"/>
  <c r="L395" i="15"/>
  <c r="K395" i="15"/>
  <c r="J395" i="15"/>
  <c r="I395" i="15"/>
  <c r="H395" i="15"/>
  <c r="G395" i="15"/>
  <c r="F395" i="15"/>
  <c r="E395" i="15"/>
  <c r="D395" i="15"/>
  <c r="D394" i="15"/>
  <c r="D393" i="15"/>
  <c r="D392" i="15"/>
  <c r="D391" i="15"/>
  <c r="D390" i="15"/>
  <c r="AA389" i="15"/>
  <c r="Z389" i="15"/>
  <c r="Y389" i="15"/>
  <c r="X389" i="15"/>
  <c r="W389" i="15"/>
  <c r="V389" i="15"/>
  <c r="U389" i="15"/>
  <c r="T389" i="15"/>
  <c r="S389" i="15"/>
  <c r="R389" i="15"/>
  <c r="Q389" i="15"/>
  <c r="P389" i="15"/>
  <c r="O389" i="15"/>
  <c r="N389" i="15"/>
  <c r="M389" i="15"/>
  <c r="L389" i="15"/>
  <c r="K389" i="15"/>
  <c r="J389" i="15"/>
  <c r="I389" i="15"/>
  <c r="H389" i="15"/>
  <c r="G389" i="15"/>
  <c r="F389" i="15"/>
  <c r="E389" i="15"/>
  <c r="D388" i="15"/>
  <c r="D387" i="15"/>
  <c r="D386" i="15"/>
  <c r="D385" i="15"/>
  <c r="D384" i="15"/>
  <c r="D383" i="15"/>
  <c r="D382" i="15"/>
  <c r="D381" i="15"/>
  <c r="D380" i="15"/>
  <c r="AA379" i="15"/>
  <c r="AA378" i="15" s="1"/>
  <c r="Z379" i="15"/>
  <c r="Y379" i="15"/>
  <c r="X379" i="15"/>
  <c r="W379" i="15"/>
  <c r="W378" i="15" s="1"/>
  <c r="V379" i="15"/>
  <c r="U379" i="15"/>
  <c r="T379" i="15"/>
  <c r="S379" i="15"/>
  <c r="S378" i="15" s="1"/>
  <c r="R379" i="15"/>
  <c r="Q379" i="15"/>
  <c r="P379" i="15"/>
  <c r="O379" i="15"/>
  <c r="N379" i="15"/>
  <c r="M379" i="15"/>
  <c r="L379" i="15"/>
  <c r="K379" i="15"/>
  <c r="K378" i="15" s="1"/>
  <c r="J379" i="15"/>
  <c r="I379" i="15"/>
  <c r="I378" i="15" s="1"/>
  <c r="H379" i="15"/>
  <c r="G379" i="15"/>
  <c r="G378" i="15" s="1"/>
  <c r="F379" i="15"/>
  <c r="E379" i="15"/>
  <c r="V378" i="15"/>
  <c r="O378" i="15"/>
  <c r="D377" i="15"/>
  <c r="AA376" i="15"/>
  <c r="Z376" i="15"/>
  <c r="Y376" i="15"/>
  <c r="X376" i="15"/>
  <c r="W376" i="15"/>
  <c r="V376" i="15"/>
  <c r="U376" i="15"/>
  <c r="T376" i="15"/>
  <c r="S376" i="15"/>
  <c r="R376" i="15"/>
  <c r="Q376" i="15"/>
  <c r="P376" i="15"/>
  <c r="O376" i="15"/>
  <c r="N376" i="15"/>
  <c r="M376" i="15"/>
  <c r="L376" i="15"/>
  <c r="K376" i="15"/>
  <c r="J376" i="15"/>
  <c r="I376" i="15"/>
  <c r="H376" i="15"/>
  <c r="G376" i="15"/>
  <c r="F376" i="15"/>
  <c r="E376" i="15"/>
  <c r="D376" i="15"/>
  <c r="D375" i="15"/>
  <c r="D374" i="15"/>
  <c r="D373" i="15"/>
  <c r="D372" i="15"/>
  <c r="AA371" i="15"/>
  <c r="Z371" i="15"/>
  <c r="Y371" i="15"/>
  <c r="X371" i="15"/>
  <c r="W371" i="15"/>
  <c r="V371" i="15"/>
  <c r="U371" i="15"/>
  <c r="T371" i="15"/>
  <c r="S371" i="15"/>
  <c r="R371" i="15"/>
  <c r="Q371" i="15"/>
  <c r="P371" i="15"/>
  <c r="O371" i="15"/>
  <c r="N371" i="15"/>
  <c r="M371" i="15"/>
  <c r="L371" i="15"/>
  <c r="K371" i="15"/>
  <c r="J371" i="15"/>
  <c r="I371" i="15"/>
  <c r="H371" i="15"/>
  <c r="G371" i="15"/>
  <c r="F371" i="15"/>
  <c r="E371" i="15"/>
  <c r="D370" i="15"/>
  <c r="D369" i="15"/>
  <c r="D368" i="15"/>
  <c r="AA367" i="15"/>
  <c r="Z367" i="15"/>
  <c r="Y367" i="15"/>
  <c r="X367" i="15"/>
  <c r="W367" i="15"/>
  <c r="V367" i="15"/>
  <c r="U367" i="15"/>
  <c r="T367" i="15"/>
  <c r="S367" i="15"/>
  <c r="R367" i="15"/>
  <c r="Q367" i="15"/>
  <c r="P367" i="15"/>
  <c r="O367" i="15"/>
  <c r="N367" i="15"/>
  <c r="M367" i="15"/>
  <c r="L367" i="15"/>
  <c r="K367" i="15"/>
  <c r="J367" i="15"/>
  <c r="I367" i="15"/>
  <c r="H367" i="15"/>
  <c r="G367" i="15"/>
  <c r="F367" i="15"/>
  <c r="E367" i="15"/>
  <c r="D366" i="15"/>
  <c r="D365" i="15"/>
  <c r="D364" i="15"/>
  <c r="D363" i="15"/>
  <c r="D362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0" i="15"/>
  <c r="D359" i="15"/>
  <c r="D358" i="15"/>
  <c r="D357" i="15"/>
  <c r="D356" i="15"/>
  <c r="D355" i="15"/>
  <c r="D354" i="15"/>
  <c r="D353" i="15"/>
  <c r="AA352" i="15"/>
  <c r="Z352" i="15"/>
  <c r="Y352" i="15"/>
  <c r="Y351" i="15" s="1"/>
  <c r="X352" i="15"/>
  <c r="W352" i="15"/>
  <c r="V352" i="15"/>
  <c r="U352" i="15"/>
  <c r="T352" i="15"/>
  <c r="S352" i="15"/>
  <c r="R352" i="15"/>
  <c r="Q352" i="15"/>
  <c r="P352" i="15"/>
  <c r="O352" i="15"/>
  <c r="N352" i="15"/>
  <c r="M352" i="15"/>
  <c r="M351" i="15" s="1"/>
  <c r="L352" i="15"/>
  <c r="K352" i="15"/>
  <c r="J352" i="15"/>
  <c r="I352" i="15"/>
  <c r="H352" i="15"/>
  <c r="G352" i="15"/>
  <c r="F352" i="15"/>
  <c r="E352" i="15"/>
  <c r="I351" i="15"/>
  <c r="D349" i="15"/>
  <c r="AA348" i="15"/>
  <c r="Z348" i="15"/>
  <c r="Y348" i="15"/>
  <c r="X348" i="15"/>
  <c r="W348" i="15"/>
  <c r="V348" i="15"/>
  <c r="U348" i="15"/>
  <c r="T348" i="15"/>
  <c r="S348" i="15"/>
  <c r="R348" i="15"/>
  <c r="Q348" i="15"/>
  <c r="P348" i="15"/>
  <c r="O348" i="15"/>
  <c r="N348" i="15"/>
  <c r="M348" i="15"/>
  <c r="L348" i="15"/>
  <c r="K348" i="15"/>
  <c r="J348" i="15"/>
  <c r="I348" i="15"/>
  <c r="H348" i="15"/>
  <c r="G348" i="15"/>
  <c r="F348" i="15"/>
  <c r="E348" i="15"/>
  <c r="D348" i="15"/>
  <c r="D347" i="15"/>
  <c r="AA346" i="15"/>
  <c r="Z346" i="15"/>
  <c r="Y346" i="15"/>
  <c r="X346" i="15"/>
  <c r="W346" i="15"/>
  <c r="V346" i="15"/>
  <c r="U346" i="15"/>
  <c r="T346" i="15"/>
  <c r="S346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F346" i="15"/>
  <c r="E346" i="15"/>
  <c r="D346" i="15"/>
  <c r="D345" i="15"/>
  <c r="AA344" i="15"/>
  <c r="Z344" i="15"/>
  <c r="Y344" i="15"/>
  <c r="X344" i="15"/>
  <c r="W344" i="15"/>
  <c r="V344" i="15"/>
  <c r="U344" i="15"/>
  <c r="T344" i="15"/>
  <c r="S344" i="15"/>
  <c r="R344" i="15"/>
  <c r="Q344" i="15"/>
  <c r="P344" i="15"/>
  <c r="O344" i="15"/>
  <c r="N344" i="15"/>
  <c r="M344" i="15"/>
  <c r="L344" i="15"/>
  <c r="K344" i="15"/>
  <c r="J344" i="15"/>
  <c r="I344" i="15"/>
  <c r="H344" i="15"/>
  <c r="G344" i="15"/>
  <c r="F344" i="15"/>
  <c r="E344" i="15"/>
  <c r="D344" i="15"/>
  <c r="D343" i="15"/>
  <c r="AA342" i="15"/>
  <c r="Z342" i="15"/>
  <c r="Y342" i="15"/>
  <c r="X342" i="15"/>
  <c r="X341" i="15" s="1"/>
  <c r="W342" i="15"/>
  <c r="V342" i="15"/>
  <c r="U342" i="15"/>
  <c r="T342" i="15"/>
  <c r="S342" i="15"/>
  <c r="R342" i="15"/>
  <c r="Q342" i="15"/>
  <c r="P342" i="15"/>
  <c r="O342" i="15"/>
  <c r="N342" i="15"/>
  <c r="M342" i="15"/>
  <c r="L342" i="15"/>
  <c r="K342" i="15"/>
  <c r="J342" i="15"/>
  <c r="I342" i="15"/>
  <c r="H342" i="15"/>
  <c r="H341" i="15" s="1"/>
  <c r="G342" i="15"/>
  <c r="F342" i="15"/>
  <c r="E342" i="15"/>
  <c r="D342" i="15"/>
  <c r="Y341" i="15"/>
  <c r="M341" i="15"/>
  <c r="D340" i="15"/>
  <c r="D339" i="15"/>
  <c r="D338" i="15"/>
  <c r="D337" i="15"/>
  <c r="D336" i="15"/>
  <c r="D335" i="15"/>
  <c r="D334" i="15"/>
  <c r="D333" i="15"/>
  <c r="D332" i="15"/>
  <c r="AA331" i="15"/>
  <c r="Z331" i="15"/>
  <c r="Y331" i="15"/>
  <c r="X331" i="15"/>
  <c r="W331" i="15"/>
  <c r="V331" i="15"/>
  <c r="U331" i="15"/>
  <c r="T331" i="15"/>
  <c r="S331" i="15"/>
  <c r="R331" i="15"/>
  <c r="Q331" i="15"/>
  <c r="P331" i="15"/>
  <c r="O331" i="15"/>
  <c r="N331" i="15"/>
  <c r="M331" i="15"/>
  <c r="L331" i="15"/>
  <c r="K331" i="15"/>
  <c r="J331" i="15"/>
  <c r="I331" i="15"/>
  <c r="H331" i="15"/>
  <c r="G331" i="15"/>
  <c r="F331" i="15"/>
  <c r="E331" i="15"/>
  <c r="D330" i="15"/>
  <c r="D329" i="15"/>
  <c r="D328" i="15"/>
  <c r="D327" i="15"/>
  <c r="D326" i="15"/>
  <c r="D325" i="15"/>
  <c r="D324" i="15"/>
  <c r="D323" i="15"/>
  <c r="D321" i="15" s="1"/>
  <c r="D322" i="15"/>
  <c r="AA321" i="15"/>
  <c r="Z321" i="15"/>
  <c r="Y321" i="15"/>
  <c r="X321" i="15"/>
  <c r="W321" i="15"/>
  <c r="W320" i="15" s="1"/>
  <c r="V321" i="15"/>
  <c r="V320" i="15" s="1"/>
  <c r="U321" i="15"/>
  <c r="T321" i="15"/>
  <c r="T320" i="15" s="1"/>
  <c r="S321" i="15"/>
  <c r="R321" i="15"/>
  <c r="Q321" i="15"/>
  <c r="P321" i="15"/>
  <c r="P320" i="15" s="1"/>
  <c r="O321" i="15"/>
  <c r="O320" i="15" s="1"/>
  <c r="N321" i="15"/>
  <c r="M321" i="15"/>
  <c r="L321" i="15"/>
  <c r="L320" i="15" s="1"/>
  <c r="K321" i="15"/>
  <c r="J321" i="15"/>
  <c r="I321" i="15"/>
  <c r="H321" i="15"/>
  <c r="G321" i="15"/>
  <c r="G320" i="15" s="1"/>
  <c r="F321" i="15"/>
  <c r="F320" i="15" s="1"/>
  <c r="E321" i="15"/>
  <c r="AA320" i="15"/>
  <c r="Z320" i="15"/>
  <c r="X320" i="15"/>
  <c r="S320" i="15"/>
  <c r="R320" i="15"/>
  <c r="N320" i="15"/>
  <c r="K320" i="15"/>
  <c r="J320" i="15"/>
  <c r="H320" i="15"/>
  <c r="D319" i="15"/>
  <c r="AA318" i="15"/>
  <c r="Z318" i="15"/>
  <c r="Y318" i="15"/>
  <c r="X318" i="15"/>
  <c r="W318" i="15"/>
  <c r="V318" i="15"/>
  <c r="U318" i="15"/>
  <c r="T318" i="15"/>
  <c r="S318" i="15"/>
  <c r="R318" i="15"/>
  <c r="Q318" i="15"/>
  <c r="P318" i="15"/>
  <c r="O318" i="15"/>
  <c r="N318" i="15"/>
  <c r="M318" i="15"/>
  <c r="L318" i="15"/>
  <c r="K318" i="15"/>
  <c r="J318" i="15"/>
  <c r="I318" i="15"/>
  <c r="H318" i="15"/>
  <c r="G318" i="15"/>
  <c r="F318" i="15"/>
  <c r="E318" i="15"/>
  <c r="D318" i="15"/>
  <c r="D317" i="15"/>
  <c r="AA316" i="15"/>
  <c r="Z316" i="15"/>
  <c r="Y316" i="15"/>
  <c r="X316" i="15"/>
  <c r="W316" i="15"/>
  <c r="V316" i="15"/>
  <c r="U316" i="15"/>
  <c r="T316" i="15"/>
  <c r="S316" i="15"/>
  <c r="R316" i="15"/>
  <c r="Q316" i="15"/>
  <c r="P316" i="15"/>
  <c r="O316" i="15"/>
  <c r="N316" i="15"/>
  <c r="M316" i="15"/>
  <c r="L316" i="15"/>
  <c r="K316" i="15"/>
  <c r="J316" i="15"/>
  <c r="I316" i="15"/>
  <c r="H316" i="15"/>
  <c r="G316" i="15"/>
  <c r="F316" i="15"/>
  <c r="E316" i="15"/>
  <c r="D316" i="15"/>
  <c r="D315" i="15"/>
  <c r="AA314" i="15"/>
  <c r="Z314" i="15"/>
  <c r="Y314" i="15"/>
  <c r="X314" i="15"/>
  <c r="W314" i="15"/>
  <c r="V314" i="15"/>
  <c r="U314" i="15"/>
  <c r="T314" i="15"/>
  <c r="S314" i="15"/>
  <c r="R314" i="15"/>
  <c r="Q314" i="15"/>
  <c r="P314" i="15"/>
  <c r="O314" i="15"/>
  <c r="N314" i="15"/>
  <c r="M314" i="15"/>
  <c r="L314" i="15"/>
  <c r="K314" i="15"/>
  <c r="J314" i="15"/>
  <c r="I314" i="15"/>
  <c r="H314" i="15"/>
  <c r="G314" i="15"/>
  <c r="F314" i="15"/>
  <c r="E314" i="15"/>
  <c r="D314" i="15"/>
  <c r="AA313" i="15"/>
  <c r="Z313" i="15"/>
  <c r="Y313" i="15"/>
  <c r="X313" i="15"/>
  <c r="W313" i="15"/>
  <c r="V313" i="15"/>
  <c r="U313" i="15"/>
  <c r="T313" i="15"/>
  <c r="S313" i="15"/>
  <c r="R313" i="15"/>
  <c r="Q313" i="15"/>
  <c r="P313" i="15"/>
  <c r="O313" i="15"/>
  <c r="N313" i="15"/>
  <c r="M313" i="15"/>
  <c r="L313" i="15"/>
  <c r="K313" i="15"/>
  <c r="J313" i="15"/>
  <c r="I313" i="15"/>
  <c r="H313" i="15"/>
  <c r="G313" i="15"/>
  <c r="F313" i="15"/>
  <c r="E313" i="15"/>
  <c r="D313" i="15"/>
  <c r="D312" i="15"/>
  <c r="AA311" i="15"/>
  <c r="Z311" i="15"/>
  <c r="Y311" i="15"/>
  <c r="X311" i="15"/>
  <c r="W311" i="15"/>
  <c r="V311" i="15"/>
  <c r="U311" i="15"/>
  <c r="T311" i="15"/>
  <c r="S311" i="15"/>
  <c r="R311" i="15"/>
  <c r="Q311" i="15"/>
  <c r="P311" i="15"/>
  <c r="O311" i="15"/>
  <c r="N311" i="15"/>
  <c r="M311" i="15"/>
  <c r="L311" i="15"/>
  <c r="K311" i="15"/>
  <c r="J311" i="15"/>
  <c r="I311" i="15"/>
  <c r="H311" i="15"/>
  <c r="G311" i="15"/>
  <c r="F311" i="15"/>
  <c r="E311" i="15"/>
  <c r="D311" i="15"/>
  <c r="D310" i="15"/>
  <c r="AA309" i="15"/>
  <c r="Z309" i="15"/>
  <c r="Y309" i="15"/>
  <c r="X309" i="15"/>
  <c r="X308" i="15" s="1"/>
  <c r="W309" i="15"/>
  <c r="V309" i="15"/>
  <c r="U309" i="15"/>
  <c r="T309" i="15"/>
  <c r="T308" i="15" s="1"/>
  <c r="S309" i="15"/>
  <c r="R309" i="15"/>
  <c r="Q309" i="15"/>
  <c r="P309" i="15"/>
  <c r="P308" i="15" s="1"/>
  <c r="O309" i="15"/>
  <c r="N309" i="15"/>
  <c r="M309" i="15"/>
  <c r="M308" i="15" s="1"/>
  <c r="L309" i="15"/>
  <c r="L308" i="15" s="1"/>
  <c r="K309" i="15"/>
  <c r="J309" i="15"/>
  <c r="I309" i="15"/>
  <c r="H309" i="15"/>
  <c r="H308" i="15" s="1"/>
  <c r="G309" i="15"/>
  <c r="F309" i="15"/>
  <c r="E309" i="15"/>
  <c r="D309" i="15"/>
  <c r="D308" i="15" s="1"/>
  <c r="U308" i="15"/>
  <c r="D307" i="15"/>
  <c r="D306" i="15"/>
  <c r="D305" i="15"/>
  <c r="D304" i="15"/>
  <c r="D303" i="15"/>
  <c r="D302" i="15"/>
  <c r="D301" i="15"/>
  <c r="AA300" i="15"/>
  <c r="Z300" i="15"/>
  <c r="Y300" i="15"/>
  <c r="X300" i="15"/>
  <c r="W300" i="15"/>
  <c r="V300" i="15"/>
  <c r="U300" i="15"/>
  <c r="T300" i="15"/>
  <c r="S300" i="15"/>
  <c r="R300" i="15"/>
  <c r="Q300" i="15"/>
  <c r="P300" i="15"/>
  <c r="O300" i="15"/>
  <c r="N300" i="15"/>
  <c r="M300" i="15"/>
  <c r="L300" i="15"/>
  <c r="K300" i="15"/>
  <c r="J300" i="15"/>
  <c r="I300" i="15"/>
  <c r="H300" i="15"/>
  <c r="G300" i="15"/>
  <c r="F300" i="15"/>
  <c r="E300" i="15"/>
  <c r="D299" i="15"/>
  <c r="D298" i="15"/>
  <c r="D297" i="15"/>
  <c r="D296" i="15"/>
  <c r="D295" i="15"/>
  <c r="D294" i="15"/>
  <c r="D293" i="15"/>
  <c r="AA292" i="15"/>
  <c r="AA291" i="15" s="1"/>
  <c r="Z292" i="15"/>
  <c r="Z291" i="15" s="1"/>
  <c r="Y292" i="15"/>
  <c r="Y291" i="15" s="1"/>
  <c r="X292" i="15"/>
  <c r="W292" i="15"/>
  <c r="W291" i="15" s="1"/>
  <c r="V292" i="15"/>
  <c r="U292" i="15"/>
  <c r="U291" i="15" s="1"/>
  <c r="T292" i="15"/>
  <c r="S292" i="15"/>
  <c r="S291" i="15" s="1"/>
  <c r="R292" i="15"/>
  <c r="Q292" i="15"/>
  <c r="Q291" i="15" s="1"/>
  <c r="P292" i="15"/>
  <c r="O292" i="15"/>
  <c r="O291" i="15" s="1"/>
  <c r="N292" i="15"/>
  <c r="M292" i="15"/>
  <c r="M291" i="15" s="1"/>
  <c r="L292" i="15"/>
  <c r="K292" i="15"/>
  <c r="K291" i="15" s="1"/>
  <c r="J292" i="15"/>
  <c r="I292" i="15"/>
  <c r="I291" i="15" s="1"/>
  <c r="H292" i="15"/>
  <c r="G292" i="15"/>
  <c r="G291" i="15" s="1"/>
  <c r="F292" i="15"/>
  <c r="E292" i="15"/>
  <c r="E291" i="15" s="1"/>
  <c r="R291" i="15"/>
  <c r="F291" i="15"/>
  <c r="D290" i="15"/>
  <c r="D288" i="15" s="1"/>
  <c r="D289" i="15"/>
  <c r="AA288" i="15"/>
  <c r="Z288" i="15"/>
  <c r="Y288" i="15"/>
  <c r="X288" i="15"/>
  <c r="W288" i="15"/>
  <c r="V288" i="15"/>
  <c r="U288" i="15"/>
  <c r="T288" i="15"/>
  <c r="S288" i="15"/>
  <c r="R288" i="15"/>
  <c r="Q288" i="15"/>
  <c r="P288" i="15"/>
  <c r="O288" i="15"/>
  <c r="N288" i="15"/>
  <c r="M288" i="15"/>
  <c r="L288" i="15"/>
  <c r="K288" i="15"/>
  <c r="J288" i="15"/>
  <c r="I288" i="15"/>
  <c r="H288" i="15"/>
  <c r="G288" i="15"/>
  <c r="F288" i="15"/>
  <c r="E288" i="15"/>
  <c r="D287" i="15"/>
  <c r="D286" i="15"/>
  <c r="AA285" i="15"/>
  <c r="Z285" i="15"/>
  <c r="Z284" i="15" s="1"/>
  <c r="Y285" i="15"/>
  <c r="Y284" i="15" s="1"/>
  <c r="X285" i="15"/>
  <c r="W285" i="15"/>
  <c r="W284" i="15" s="1"/>
  <c r="V285" i="15"/>
  <c r="U285" i="15"/>
  <c r="U284" i="15" s="1"/>
  <c r="T285" i="15"/>
  <c r="S285" i="15"/>
  <c r="R285" i="15"/>
  <c r="Q285" i="15"/>
  <c r="Q284" i="15" s="1"/>
  <c r="P285" i="15"/>
  <c r="O285" i="15"/>
  <c r="N285" i="15"/>
  <c r="M285" i="15"/>
  <c r="M284" i="15" s="1"/>
  <c r="L285" i="15"/>
  <c r="K285" i="15"/>
  <c r="J285" i="15"/>
  <c r="J284" i="15" s="1"/>
  <c r="I285" i="15"/>
  <c r="I284" i="15" s="1"/>
  <c r="H285" i="15"/>
  <c r="G285" i="15"/>
  <c r="F285" i="15"/>
  <c r="E285" i="15"/>
  <c r="E284" i="15" s="1"/>
  <c r="V284" i="15"/>
  <c r="R284" i="15"/>
  <c r="N284" i="15"/>
  <c r="F284" i="15"/>
  <c r="D283" i="15"/>
  <c r="D281" i="15" s="1"/>
  <c r="D282" i="15"/>
  <c r="AA281" i="15"/>
  <c r="Z281" i="15"/>
  <c r="Y281" i="15"/>
  <c r="X281" i="15"/>
  <c r="W281" i="15"/>
  <c r="V281" i="15"/>
  <c r="U281" i="15"/>
  <c r="T281" i="15"/>
  <c r="S281" i="15"/>
  <c r="R281" i="15"/>
  <c r="Q281" i="15"/>
  <c r="P281" i="15"/>
  <c r="O281" i="15"/>
  <c r="N281" i="15"/>
  <c r="M281" i="15"/>
  <c r="L281" i="15"/>
  <c r="K281" i="15"/>
  <c r="J281" i="15"/>
  <c r="I281" i="15"/>
  <c r="H281" i="15"/>
  <c r="G281" i="15"/>
  <c r="F281" i="15"/>
  <c r="E281" i="15"/>
  <c r="D280" i="15"/>
  <c r="D278" i="15" s="1"/>
  <c r="D279" i="15"/>
  <c r="AA278" i="15"/>
  <c r="AA277" i="15" s="1"/>
  <c r="Z278" i="15"/>
  <c r="Y278" i="15"/>
  <c r="Y277" i="15" s="1"/>
  <c r="X278" i="15"/>
  <c r="W278" i="15"/>
  <c r="W277" i="15" s="1"/>
  <c r="V278" i="15"/>
  <c r="U278" i="15"/>
  <c r="T278" i="15"/>
  <c r="S278" i="15"/>
  <c r="S277" i="15" s="1"/>
  <c r="R278" i="15"/>
  <c r="Q278" i="15"/>
  <c r="P278" i="15"/>
  <c r="O278" i="15"/>
  <c r="N278" i="15"/>
  <c r="M278" i="15"/>
  <c r="M277" i="15" s="1"/>
  <c r="L278" i="15"/>
  <c r="K278" i="15"/>
  <c r="K277" i="15" s="1"/>
  <c r="J278" i="15"/>
  <c r="I278" i="15"/>
  <c r="I277" i="15" s="1"/>
  <c r="H278" i="15"/>
  <c r="G278" i="15"/>
  <c r="G277" i="15" s="1"/>
  <c r="F278" i="15"/>
  <c r="E278" i="15"/>
  <c r="N277" i="15"/>
  <c r="D275" i="15"/>
  <c r="AA274" i="15"/>
  <c r="Z274" i="15"/>
  <c r="Y274" i="15"/>
  <c r="X274" i="15"/>
  <c r="W274" i="15"/>
  <c r="V274" i="15"/>
  <c r="U274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G274" i="15"/>
  <c r="F274" i="15"/>
  <c r="E274" i="15"/>
  <c r="D274" i="15"/>
  <c r="AA273" i="15"/>
  <c r="Z273" i="15"/>
  <c r="Y273" i="15"/>
  <c r="X273" i="15"/>
  <c r="W273" i="15"/>
  <c r="V273" i="15"/>
  <c r="U273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/>
  <c r="D273" i="15"/>
  <c r="D272" i="15"/>
  <c r="D271" i="15"/>
  <c r="AA270" i="15"/>
  <c r="Z270" i="15"/>
  <c r="Y270" i="15"/>
  <c r="X270" i="15"/>
  <c r="W270" i="15"/>
  <c r="V270" i="15"/>
  <c r="U270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G270" i="15"/>
  <c r="F270" i="15"/>
  <c r="E270" i="15"/>
  <c r="D269" i="15"/>
  <c r="D267" i="15" s="1"/>
  <c r="D268" i="15"/>
  <c r="AA267" i="15"/>
  <c r="Z267" i="15"/>
  <c r="Y267" i="15"/>
  <c r="X267" i="15"/>
  <c r="W267" i="15"/>
  <c r="V267" i="15"/>
  <c r="U267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6" i="15"/>
  <c r="D265" i="15"/>
  <c r="D264" i="15"/>
  <c r="AA263" i="15"/>
  <c r="Z263" i="15"/>
  <c r="Y263" i="15"/>
  <c r="X263" i="15"/>
  <c r="W263" i="15"/>
  <c r="V263" i="15"/>
  <c r="U263" i="15"/>
  <c r="T263" i="15"/>
  <c r="S263" i="15"/>
  <c r="S262" i="15" s="1"/>
  <c r="R263" i="15"/>
  <c r="R262" i="15" s="1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1" i="15"/>
  <c r="AA260" i="15"/>
  <c r="Z260" i="15"/>
  <c r="Y260" i="15"/>
  <c r="X260" i="15"/>
  <c r="W260" i="15"/>
  <c r="V260" i="15"/>
  <c r="U260" i="15"/>
  <c r="T260" i="15"/>
  <c r="S260" i="15"/>
  <c r="R260" i="15"/>
  <c r="Q260" i="15"/>
  <c r="P260" i="15"/>
  <c r="P255" i="15" s="1"/>
  <c r="O260" i="15"/>
  <c r="N260" i="15"/>
  <c r="M260" i="15"/>
  <c r="L260" i="15"/>
  <c r="L255" i="15" s="1"/>
  <c r="K260" i="15"/>
  <c r="J260" i="15"/>
  <c r="I260" i="15"/>
  <c r="H260" i="15"/>
  <c r="H255" i="15" s="1"/>
  <c r="G260" i="15"/>
  <c r="F260" i="15"/>
  <c r="E260" i="15"/>
  <c r="D260" i="15"/>
  <c r="D259" i="15"/>
  <c r="D258" i="15"/>
  <c r="D256" i="15" s="1"/>
  <c r="D257" i="15"/>
  <c r="AA256" i="15"/>
  <c r="Z256" i="15"/>
  <c r="Y256" i="15"/>
  <c r="Y255" i="15" s="1"/>
  <c r="X256" i="15"/>
  <c r="W256" i="15"/>
  <c r="V256" i="15"/>
  <c r="U256" i="15"/>
  <c r="U255" i="15" s="1"/>
  <c r="T256" i="15"/>
  <c r="S256" i="15"/>
  <c r="S255" i="15" s="1"/>
  <c r="R256" i="15"/>
  <c r="Q256" i="15"/>
  <c r="Q255" i="15" s="1"/>
  <c r="P256" i="15"/>
  <c r="O256" i="15"/>
  <c r="N256" i="15"/>
  <c r="M256" i="15"/>
  <c r="M255" i="15" s="1"/>
  <c r="L256" i="15"/>
  <c r="K256" i="15"/>
  <c r="J256" i="15"/>
  <c r="I256" i="15"/>
  <c r="I255" i="15" s="1"/>
  <c r="H256" i="15"/>
  <c r="G256" i="15"/>
  <c r="G255" i="15" s="1"/>
  <c r="F256" i="15"/>
  <c r="E256" i="15"/>
  <c r="E255" i="15" s="1"/>
  <c r="R255" i="15"/>
  <c r="D253" i="15"/>
  <c r="D252" i="15"/>
  <c r="D251" i="15"/>
  <c r="AA250" i="15"/>
  <c r="Z250" i="15"/>
  <c r="Y250" i="15"/>
  <c r="X250" i="15"/>
  <c r="W250" i="15"/>
  <c r="V250" i="15"/>
  <c r="U250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/>
  <c r="E250" i="15"/>
  <c r="D249" i="15"/>
  <c r="D248" i="15"/>
  <c r="D247" i="15"/>
  <c r="D245" i="15" s="1"/>
  <c r="D246" i="15"/>
  <c r="AA245" i="15"/>
  <c r="Z245" i="15"/>
  <c r="Y245" i="15"/>
  <c r="X245" i="15"/>
  <c r="W245" i="15"/>
  <c r="V245" i="15"/>
  <c r="U245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H245" i="15"/>
  <c r="G245" i="15"/>
  <c r="F245" i="15"/>
  <c r="E245" i="15"/>
  <c r="D244" i="15"/>
  <c r="D243" i="15"/>
  <c r="AA242" i="15"/>
  <c r="Z242" i="15"/>
  <c r="Y242" i="15"/>
  <c r="X242" i="15"/>
  <c r="W242" i="15"/>
  <c r="V242" i="15"/>
  <c r="U242" i="15"/>
  <c r="T242" i="15"/>
  <c r="S242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/>
  <c r="D241" i="15"/>
  <c r="D239" i="15" s="1"/>
  <c r="D240" i="15"/>
  <c r="AA239" i="15"/>
  <c r="Z239" i="15"/>
  <c r="Y239" i="15"/>
  <c r="Y238" i="15" s="1"/>
  <c r="X239" i="15"/>
  <c r="W239" i="15"/>
  <c r="V239" i="15"/>
  <c r="U239" i="15"/>
  <c r="U238" i="15" s="1"/>
  <c r="T239" i="15"/>
  <c r="S239" i="15"/>
  <c r="R239" i="15"/>
  <c r="Q239" i="15"/>
  <c r="Q238" i="15" s="1"/>
  <c r="P239" i="15"/>
  <c r="O239" i="15"/>
  <c r="N239" i="15"/>
  <c r="M239" i="15"/>
  <c r="M238" i="15" s="1"/>
  <c r="L239" i="15"/>
  <c r="L238" i="15" s="1"/>
  <c r="K239" i="15"/>
  <c r="J239" i="15"/>
  <c r="I239" i="15"/>
  <c r="I238" i="15" s="1"/>
  <c r="H239" i="15"/>
  <c r="G239" i="15"/>
  <c r="F239" i="15"/>
  <c r="E239" i="15"/>
  <c r="E238" i="15" s="1"/>
  <c r="V238" i="15"/>
  <c r="J238" i="15"/>
  <c r="D237" i="15"/>
  <c r="D236" i="15"/>
  <c r="D235" i="15"/>
  <c r="D234" i="15"/>
  <c r="D233" i="15"/>
  <c r="D232" i="15"/>
  <c r="D231" i="15"/>
  <c r="AA230" i="15"/>
  <c r="Z230" i="15"/>
  <c r="Y230" i="15"/>
  <c r="X230" i="15"/>
  <c r="W230" i="15"/>
  <c r="V230" i="15"/>
  <c r="U230" i="15"/>
  <c r="T230" i="15"/>
  <c r="S230" i="15"/>
  <c r="R230" i="15"/>
  <c r="Q230" i="15"/>
  <c r="P230" i="15"/>
  <c r="O230" i="15"/>
  <c r="N230" i="15"/>
  <c r="M230" i="15"/>
  <c r="L230" i="15"/>
  <c r="K230" i="15"/>
  <c r="J230" i="15"/>
  <c r="I230" i="15"/>
  <c r="H230" i="15"/>
  <c r="G230" i="15"/>
  <c r="F230" i="15"/>
  <c r="E230" i="15"/>
  <c r="D229" i="15"/>
  <c r="D228" i="15"/>
  <c r="D227" i="15"/>
  <c r="D226" i="15"/>
  <c r="AA225" i="15"/>
  <c r="Z225" i="15"/>
  <c r="Y225" i="15"/>
  <c r="X225" i="15"/>
  <c r="W225" i="15"/>
  <c r="V225" i="15"/>
  <c r="U225" i="15"/>
  <c r="T225" i="15"/>
  <c r="S225" i="15"/>
  <c r="R225" i="15"/>
  <c r="Q225" i="15"/>
  <c r="P225" i="15"/>
  <c r="O225" i="15"/>
  <c r="N225" i="15"/>
  <c r="M225" i="15"/>
  <c r="L225" i="15"/>
  <c r="K225" i="15"/>
  <c r="J225" i="15"/>
  <c r="I225" i="15"/>
  <c r="H225" i="15"/>
  <c r="G225" i="15"/>
  <c r="F225" i="15"/>
  <c r="E225" i="15"/>
  <c r="D224" i="15"/>
  <c r="AA223" i="15"/>
  <c r="Z223" i="15"/>
  <c r="Y223" i="15"/>
  <c r="X223" i="15"/>
  <c r="W223" i="15"/>
  <c r="V223" i="15"/>
  <c r="U223" i="15"/>
  <c r="T223" i="15"/>
  <c r="S223" i="15"/>
  <c r="R223" i="15"/>
  <c r="Q223" i="15"/>
  <c r="P223" i="15"/>
  <c r="O223" i="15"/>
  <c r="N223" i="15"/>
  <c r="M223" i="15"/>
  <c r="L223" i="15"/>
  <c r="K223" i="15"/>
  <c r="J223" i="15"/>
  <c r="I223" i="15"/>
  <c r="H223" i="15"/>
  <c r="G223" i="15"/>
  <c r="F223" i="15"/>
  <c r="E223" i="15"/>
  <c r="D223" i="15"/>
  <c r="D222" i="15"/>
  <c r="AA221" i="15"/>
  <c r="Z221" i="15"/>
  <c r="Y221" i="15"/>
  <c r="X221" i="15"/>
  <c r="W221" i="15"/>
  <c r="V221" i="15"/>
  <c r="U221" i="15"/>
  <c r="T221" i="15"/>
  <c r="S221" i="15"/>
  <c r="R221" i="15"/>
  <c r="Q221" i="15"/>
  <c r="P221" i="15"/>
  <c r="O221" i="15"/>
  <c r="N221" i="15"/>
  <c r="M221" i="15"/>
  <c r="L221" i="15"/>
  <c r="K221" i="15"/>
  <c r="J221" i="15"/>
  <c r="I221" i="15"/>
  <c r="H221" i="15"/>
  <c r="G221" i="15"/>
  <c r="F221" i="15"/>
  <c r="E221" i="15"/>
  <c r="D221" i="15"/>
  <c r="D220" i="15"/>
  <c r="D219" i="15"/>
  <c r="D218" i="15"/>
  <c r="D217" i="15"/>
  <c r="D216" i="15"/>
  <c r="D214" i="15" s="1"/>
  <c r="D215" i="15"/>
  <c r="AA214" i="15"/>
  <c r="Z214" i="15"/>
  <c r="Y214" i="15"/>
  <c r="X214" i="15"/>
  <c r="W214" i="15"/>
  <c r="V214" i="15"/>
  <c r="U214" i="15"/>
  <c r="T214" i="15"/>
  <c r="S214" i="15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/>
  <c r="E214" i="15"/>
  <c r="D213" i="15"/>
  <c r="D212" i="15"/>
  <c r="D211" i="15"/>
  <c r="AA210" i="15"/>
  <c r="Z210" i="15"/>
  <c r="Y210" i="15"/>
  <c r="X210" i="15"/>
  <c r="W210" i="15"/>
  <c r="V210" i="15"/>
  <c r="U210" i="15"/>
  <c r="T210" i="15"/>
  <c r="S210" i="15"/>
  <c r="R210" i="15"/>
  <c r="Q210" i="15"/>
  <c r="P210" i="15"/>
  <c r="O210" i="15"/>
  <c r="N210" i="15"/>
  <c r="M210" i="15"/>
  <c r="L210" i="15"/>
  <c r="K210" i="15"/>
  <c r="J210" i="15"/>
  <c r="I210" i="15"/>
  <c r="H210" i="15"/>
  <c r="G210" i="15"/>
  <c r="F210" i="15"/>
  <c r="E210" i="15"/>
  <c r="D209" i="15"/>
  <c r="D208" i="15"/>
  <c r="D207" i="15"/>
  <c r="D206" i="15"/>
  <c r="AA205" i="15"/>
  <c r="Z205" i="15"/>
  <c r="Y205" i="15"/>
  <c r="X205" i="15"/>
  <c r="W205" i="15"/>
  <c r="V205" i="15"/>
  <c r="U205" i="15"/>
  <c r="T205" i="15"/>
  <c r="S205" i="15"/>
  <c r="R205" i="15"/>
  <c r="Q205" i="15"/>
  <c r="P205" i="15"/>
  <c r="O205" i="15"/>
  <c r="N205" i="15"/>
  <c r="M205" i="15"/>
  <c r="L205" i="15"/>
  <c r="K205" i="15"/>
  <c r="J205" i="15"/>
  <c r="I205" i="15"/>
  <c r="H205" i="15"/>
  <c r="G205" i="15"/>
  <c r="G204" i="15" s="1"/>
  <c r="F205" i="15"/>
  <c r="E205" i="15"/>
  <c r="W204" i="15"/>
  <c r="K204" i="15"/>
  <c r="D203" i="15"/>
  <c r="D201" i="15" s="1"/>
  <c r="D202" i="15"/>
  <c r="AA201" i="15"/>
  <c r="Z201" i="15"/>
  <c r="Y201" i="15"/>
  <c r="X201" i="15"/>
  <c r="W201" i="15"/>
  <c r="V201" i="15"/>
  <c r="U201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F201" i="15"/>
  <c r="E201" i="15"/>
  <c r="D200" i="15"/>
  <c r="D198" i="15" s="1"/>
  <c r="D199" i="15"/>
  <c r="AA198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7" i="15"/>
  <c r="D196" i="15"/>
  <c r="AA195" i="15"/>
  <c r="Z195" i="15"/>
  <c r="Y195" i="15"/>
  <c r="X195" i="15"/>
  <c r="W195" i="15"/>
  <c r="V195" i="15"/>
  <c r="U195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4" i="15"/>
  <c r="D192" i="15" s="1"/>
  <c r="D193" i="15"/>
  <c r="AA192" i="15"/>
  <c r="Z192" i="15"/>
  <c r="Y192" i="15"/>
  <c r="X192" i="15"/>
  <c r="W192" i="15"/>
  <c r="V192" i="15"/>
  <c r="V191" i="15" s="1"/>
  <c r="U192" i="15"/>
  <c r="T192" i="15"/>
  <c r="S192" i="15"/>
  <c r="R192" i="15"/>
  <c r="R191" i="15" s="1"/>
  <c r="Q192" i="15"/>
  <c r="P192" i="15"/>
  <c r="O192" i="15"/>
  <c r="O191" i="15" s="1"/>
  <c r="N192" i="15"/>
  <c r="N191" i="15" s="1"/>
  <c r="M192" i="15"/>
  <c r="L192" i="15"/>
  <c r="K192" i="15"/>
  <c r="J192" i="15"/>
  <c r="J191" i="15" s="1"/>
  <c r="I192" i="15"/>
  <c r="H192" i="15"/>
  <c r="G192" i="15"/>
  <c r="F192" i="15"/>
  <c r="F191" i="15" s="1"/>
  <c r="E192" i="15"/>
  <c r="Z191" i="15"/>
  <c r="S191" i="15"/>
  <c r="H191" i="15"/>
  <c r="D189" i="15"/>
  <c r="D188" i="15"/>
  <c r="AA187" i="15"/>
  <c r="Z187" i="15"/>
  <c r="Y187" i="15"/>
  <c r="X187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D186" i="15"/>
  <c r="AA185" i="15"/>
  <c r="Z185" i="15"/>
  <c r="Y185" i="15"/>
  <c r="X185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D184" i="15"/>
  <c r="D183" i="15"/>
  <c r="D182" i="15"/>
  <c r="D181" i="15"/>
  <c r="D180" i="15"/>
  <c r="AA179" i="15"/>
  <c r="Z179" i="15"/>
  <c r="Y179" i="15"/>
  <c r="X179" i="15"/>
  <c r="W179" i="15"/>
  <c r="V179" i="15"/>
  <c r="U179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8" i="15"/>
  <c r="D177" i="15"/>
  <c r="D176" i="15"/>
  <c r="AA175" i="15"/>
  <c r="Z175" i="15"/>
  <c r="Y175" i="15"/>
  <c r="X175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4" i="15"/>
  <c r="AA173" i="15"/>
  <c r="Z173" i="15"/>
  <c r="Y173" i="15"/>
  <c r="X173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D172" i="15"/>
  <c r="D171" i="15"/>
  <c r="D169" i="15" s="1"/>
  <c r="D170" i="15"/>
  <c r="AA169" i="15"/>
  <c r="Z169" i="15"/>
  <c r="Y169" i="15"/>
  <c r="X169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/>
  <c r="E169" i="15"/>
  <c r="D168" i="15"/>
  <c r="D167" i="15"/>
  <c r="D166" i="15"/>
  <c r="D165" i="15"/>
  <c r="D164" i="15"/>
  <c r="AA163" i="15"/>
  <c r="AA162" i="15" s="1"/>
  <c r="Z163" i="15"/>
  <c r="Y163" i="15"/>
  <c r="X163" i="15"/>
  <c r="W163" i="15"/>
  <c r="W162" i="15" s="1"/>
  <c r="V163" i="15"/>
  <c r="U163" i="15"/>
  <c r="T163" i="15"/>
  <c r="S163" i="15"/>
  <c r="S162" i="15" s="1"/>
  <c r="R163" i="15"/>
  <c r="Q163" i="15"/>
  <c r="P163" i="15"/>
  <c r="O163" i="15"/>
  <c r="O162" i="15" s="1"/>
  <c r="N163" i="15"/>
  <c r="M163" i="15"/>
  <c r="L163" i="15"/>
  <c r="K163" i="15"/>
  <c r="K162" i="15" s="1"/>
  <c r="J163" i="15"/>
  <c r="I163" i="15"/>
  <c r="H163" i="15"/>
  <c r="G163" i="15"/>
  <c r="G162" i="15" s="1"/>
  <c r="F163" i="15"/>
  <c r="E163" i="15"/>
  <c r="P162" i="15"/>
  <c r="D161" i="15"/>
  <c r="D159" i="15" s="1"/>
  <c r="D158" i="15" s="1"/>
  <c r="D160" i="15"/>
  <c r="AA159" i="15"/>
  <c r="AA158" i="15" s="1"/>
  <c r="Z159" i="15"/>
  <c r="Y159" i="15"/>
  <c r="Y158" i="15" s="1"/>
  <c r="X159" i="15"/>
  <c r="W159" i="15"/>
  <c r="W158" i="15" s="1"/>
  <c r="V159" i="15"/>
  <c r="U159" i="15"/>
  <c r="U158" i="15" s="1"/>
  <c r="T159" i="15"/>
  <c r="S159" i="15"/>
  <c r="S158" i="15" s="1"/>
  <c r="R159" i="15"/>
  <c r="Q159" i="15"/>
  <c r="Q158" i="15" s="1"/>
  <c r="P159" i="15"/>
  <c r="O159" i="15"/>
  <c r="O158" i="15" s="1"/>
  <c r="N159" i="15"/>
  <c r="M159" i="15"/>
  <c r="M158" i="15" s="1"/>
  <c r="L159" i="15"/>
  <c r="K159" i="15"/>
  <c r="K158" i="15" s="1"/>
  <c r="J159" i="15"/>
  <c r="I159" i="15"/>
  <c r="I158" i="15" s="1"/>
  <c r="H159" i="15"/>
  <c r="G159" i="15"/>
  <c r="G158" i="15" s="1"/>
  <c r="F159" i="15"/>
  <c r="E159" i="15"/>
  <c r="E158" i="15" s="1"/>
  <c r="Z158" i="15"/>
  <c r="X158" i="15"/>
  <c r="V158" i="15"/>
  <c r="T158" i="15"/>
  <c r="R158" i="15"/>
  <c r="P158" i="15"/>
  <c r="N158" i="15"/>
  <c r="L158" i="15"/>
  <c r="J158" i="15"/>
  <c r="H158" i="15"/>
  <c r="F158" i="15"/>
  <c r="D157" i="15"/>
  <c r="D156" i="15"/>
  <c r="D155" i="15"/>
  <c r="D154" i="15"/>
  <c r="D153" i="15"/>
  <c r="D152" i="15"/>
  <c r="D151" i="15"/>
  <c r="D150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8" i="15"/>
  <c r="D147" i="15"/>
  <c r="D146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/>
  <c r="E145" i="15"/>
  <c r="D144" i="15"/>
  <c r="D143" i="15"/>
  <c r="D142" i="15"/>
  <c r="D141" i="15"/>
  <c r="D140" i="15"/>
  <c r="D139" i="15"/>
  <c r="D138" i="15"/>
  <c r="D137" i="15"/>
  <c r="D135" i="15" s="1"/>
  <c r="D136" i="15"/>
  <c r="AA135" i="15"/>
  <c r="Z135" i="15"/>
  <c r="Y135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4" i="15"/>
  <c r="D133" i="15"/>
  <c r="D132" i="15"/>
  <c r="D131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29" i="15"/>
  <c r="D128" i="15"/>
  <c r="D127" i="15"/>
  <c r="D126" i="15"/>
  <c r="D125" i="15"/>
  <c r="D124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2" i="15"/>
  <c r="D121" i="15"/>
  <c r="D120" i="15"/>
  <c r="D119" i="15"/>
  <c r="D116" i="15" s="1"/>
  <c r="D118" i="15"/>
  <c r="D117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5" i="15"/>
  <c r="D114" i="15"/>
  <c r="D113" i="15"/>
  <c r="D112" i="15"/>
  <c r="D111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09" i="15"/>
  <c r="D108" i="15"/>
  <c r="D107" i="15"/>
  <c r="D106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4" i="15"/>
  <c r="D103" i="15"/>
  <c r="D102" i="15"/>
  <c r="D101" i="15"/>
  <c r="D100" i="15"/>
  <c r="AA99" i="15"/>
  <c r="Z99" i="15"/>
  <c r="Y99" i="15"/>
  <c r="X99" i="15"/>
  <c r="X98" i="15" s="1"/>
  <c r="W99" i="15"/>
  <c r="V99" i="15"/>
  <c r="V98" i="15" s="1"/>
  <c r="U99" i="15"/>
  <c r="T99" i="15"/>
  <c r="T98" i="15" s="1"/>
  <c r="S99" i="15"/>
  <c r="R99" i="15"/>
  <c r="R98" i="15" s="1"/>
  <c r="Q99" i="15"/>
  <c r="P99" i="15"/>
  <c r="P98" i="15" s="1"/>
  <c r="O99" i="15"/>
  <c r="N99" i="15"/>
  <c r="N98" i="15" s="1"/>
  <c r="M99" i="15"/>
  <c r="L99" i="15"/>
  <c r="L98" i="15" s="1"/>
  <c r="K99" i="15"/>
  <c r="K98" i="15" s="1"/>
  <c r="J99" i="15"/>
  <c r="I99" i="15"/>
  <c r="H99" i="15"/>
  <c r="H98" i="15" s="1"/>
  <c r="G99" i="15"/>
  <c r="F99" i="15"/>
  <c r="F98" i="15" s="1"/>
  <c r="E99" i="15"/>
  <c r="W98" i="15"/>
  <c r="D97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D95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D93" i="15"/>
  <c r="D91" i="15" s="1"/>
  <c r="D92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0" i="15"/>
  <c r="D89" i="15"/>
  <c r="D88" i="15"/>
  <c r="D87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5" i="15"/>
  <c r="D84" i="15"/>
  <c r="D83" i="15"/>
  <c r="D82" i="15"/>
  <c r="D81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D79" i="15"/>
  <c r="D78" i="15"/>
  <c r="D77" i="15"/>
  <c r="D76" i="15"/>
  <c r="D75" i="15"/>
  <c r="D74" i="15"/>
  <c r="D73" i="15"/>
  <c r="AA72" i="15"/>
  <c r="Z72" i="15"/>
  <c r="Y72" i="15"/>
  <c r="X72" i="15"/>
  <c r="W72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F64" i="15" s="1"/>
  <c r="E72" i="15"/>
  <c r="D71" i="15"/>
  <c r="D70" i="15"/>
  <c r="D69" i="15"/>
  <c r="D68" i="15"/>
  <c r="D67" i="15"/>
  <c r="D66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Z64" i="15"/>
  <c r="M64" i="15"/>
  <c r="D63" i="15"/>
  <c r="D62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0" i="15"/>
  <c r="D58" i="15" s="1"/>
  <c r="D59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7" i="15"/>
  <c r="D56" i="15"/>
  <c r="D55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 s="1"/>
  <c r="D53" i="15"/>
  <c r="D52" i="15"/>
  <c r="D51" i="15"/>
  <c r="D50" i="15"/>
  <c r="D49" i="15"/>
  <c r="D48" i="15"/>
  <c r="D47" i="15"/>
  <c r="D46" i="15"/>
  <c r="AA45" i="15"/>
  <c r="Z45" i="15"/>
  <c r="Y45" i="15"/>
  <c r="X45" i="15"/>
  <c r="X44" i="15" s="1"/>
  <c r="W45" i="15"/>
  <c r="V45" i="15"/>
  <c r="U45" i="15"/>
  <c r="T45" i="15"/>
  <c r="T44" i="15" s="1"/>
  <c r="S45" i="15"/>
  <c r="S44" i="15" s="1"/>
  <c r="R45" i="15"/>
  <c r="Q45" i="15"/>
  <c r="P45" i="15"/>
  <c r="P44" i="15" s="1"/>
  <c r="O45" i="15"/>
  <c r="N45" i="15"/>
  <c r="M45" i="15"/>
  <c r="L45" i="15"/>
  <c r="L44" i="15" s="1"/>
  <c r="K45" i="15"/>
  <c r="J45" i="15"/>
  <c r="I45" i="15"/>
  <c r="H45" i="15"/>
  <c r="H44" i="15" s="1"/>
  <c r="G45" i="15"/>
  <c r="F45" i="15"/>
  <c r="E45" i="15"/>
  <c r="Y44" i="15"/>
  <c r="D42" i="15"/>
  <c r="D41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39" i="15"/>
  <c r="D38" i="15"/>
  <c r="D37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5" i="15"/>
  <c r="AA34" i="15"/>
  <c r="Z34" i="15"/>
  <c r="Y34" i="15"/>
  <c r="X34" i="15"/>
  <c r="W34" i="15"/>
  <c r="V34" i="15"/>
  <c r="U34" i="15"/>
  <c r="U33" i="15" s="1"/>
  <c r="T34" i="15"/>
  <c r="S34" i="15"/>
  <c r="R34" i="15"/>
  <c r="Q34" i="15"/>
  <c r="P34" i="15"/>
  <c r="O34" i="15"/>
  <c r="N34" i="15"/>
  <c r="N33" i="15" s="1"/>
  <c r="M34" i="15"/>
  <c r="L34" i="15"/>
  <c r="K34" i="15"/>
  <c r="J34" i="15"/>
  <c r="I34" i="15"/>
  <c r="I33" i="15" s="1"/>
  <c r="H34" i="15"/>
  <c r="G34" i="15"/>
  <c r="F34" i="15"/>
  <c r="F33" i="15" s="1"/>
  <c r="E34" i="15"/>
  <c r="D34" i="15"/>
  <c r="E33" i="15"/>
  <c r="D32" i="15"/>
  <c r="D31" i="15"/>
  <c r="D30" i="15"/>
  <c r="D29" i="15"/>
  <c r="D28" i="15"/>
  <c r="D27" i="15"/>
  <c r="D26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3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D21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D19" i="15"/>
  <c r="D18" i="15"/>
  <c r="D17" i="15"/>
  <c r="D16" i="15"/>
  <c r="D15" i="15"/>
  <c r="D14" i="15"/>
  <c r="D13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1" i="15"/>
  <c r="D10" i="15"/>
  <c r="D9" i="15"/>
  <c r="AA8" i="15"/>
  <c r="Z8" i="15"/>
  <c r="Y8" i="15"/>
  <c r="X8" i="15"/>
  <c r="X7" i="15" s="1"/>
  <c r="W8" i="15"/>
  <c r="V8" i="15"/>
  <c r="U8" i="15"/>
  <c r="T8" i="15"/>
  <c r="T7" i="15" s="1"/>
  <c r="S8" i="15"/>
  <c r="R8" i="15"/>
  <c r="Q8" i="15"/>
  <c r="P8" i="15"/>
  <c r="P7" i="15" s="1"/>
  <c r="O8" i="15"/>
  <c r="N8" i="15"/>
  <c r="M8" i="15"/>
  <c r="L8" i="15"/>
  <c r="K8" i="15"/>
  <c r="J8" i="15"/>
  <c r="J7" i="15" s="1"/>
  <c r="I8" i="15"/>
  <c r="H8" i="15"/>
  <c r="H7" i="15" s="1"/>
  <c r="G8" i="15"/>
  <c r="F8" i="15"/>
  <c r="E8" i="15"/>
  <c r="Y7" i="15"/>
  <c r="D778" i="14"/>
  <c r="D777" i="14"/>
  <c r="AA776" i="14"/>
  <c r="Z776" i="14"/>
  <c r="Y776" i="14"/>
  <c r="X776" i="14"/>
  <c r="W776" i="14"/>
  <c r="V776" i="14"/>
  <c r="U776" i="14"/>
  <c r="T776" i="14"/>
  <c r="S776" i="14"/>
  <c r="R776" i="14"/>
  <c r="Q776" i="14"/>
  <c r="P776" i="14"/>
  <c r="O776" i="14"/>
  <c r="N776" i="14"/>
  <c r="M776" i="14"/>
  <c r="L776" i="14"/>
  <c r="K776" i="14"/>
  <c r="J776" i="14"/>
  <c r="I776" i="14"/>
  <c r="H776" i="14"/>
  <c r="G776" i="14"/>
  <c r="F776" i="14"/>
  <c r="E776" i="14"/>
  <c r="D776" i="14"/>
  <c r="D775" i="14"/>
  <c r="D774" i="14"/>
  <c r="AA773" i="14"/>
  <c r="Z773" i="14"/>
  <c r="Y773" i="14"/>
  <c r="X773" i="14"/>
  <c r="W773" i="14"/>
  <c r="V773" i="14"/>
  <c r="U773" i="14"/>
  <c r="T773" i="14"/>
  <c r="S773" i="14"/>
  <c r="R773" i="14"/>
  <c r="Q773" i="14"/>
  <c r="P773" i="14"/>
  <c r="O773" i="14"/>
  <c r="N773" i="14"/>
  <c r="M773" i="14"/>
  <c r="L773" i="14"/>
  <c r="K773" i="14"/>
  <c r="J773" i="14"/>
  <c r="I773" i="14"/>
  <c r="H773" i="14"/>
  <c r="G773" i="14"/>
  <c r="F773" i="14"/>
  <c r="E773" i="14"/>
  <c r="D773" i="14"/>
  <c r="D772" i="14"/>
  <c r="D771" i="14"/>
  <c r="AA770" i="14"/>
  <c r="Z770" i="14"/>
  <c r="Y770" i="14"/>
  <c r="Y769" i="14" s="1"/>
  <c r="X770" i="14"/>
  <c r="W770" i="14"/>
  <c r="V770" i="14"/>
  <c r="U770" i="14"/>
  <c r="U769" i="14" s="1"/>
  <c r="T770" i="14"/>
  <c r="S770" i="14"/>
  <c r="R770" i="14"/>
  <c r="Q770" i="14"/>
  <c r="Q769" i="14" s="1"/>
  <c r="P770" i="14"/>
  <c r="O770" i="14"/>
  <c r="N770" i="14"/>
  <c r="M770" i="14"/>
  <c r="M769" i="14" s="1"/>
  <c r="L770" i="14"/>
  <c r="L769" i="14" s="1"/>
  <c r="K770" i="14"/>
  <c r="J770" i="14"/>
  <c r="I770" i="14"/>
  <c r="I769" i="14" s="1"/>
  <c r="H770" i="14"/>
  <c r="G770" i="14"/>
  <c r="F770" i="14"/>
  <c r="E770" i="14"/>
  <c r="D770" i="14"/>
  <c r="E769" i="14"/>
  <c r="D768" i="14"/>
  <c r="D767" i="14"/>
  <c r="D766" i="14"/>
  <c r="D765" i="14"/>
  <c r="D764" i="14"/>
  <c r="D763" i="14"/>
  <c r="D762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0" i="14"/>
  <c r="D759" i="14"/>
  <c r="D758" i="14"/>
  <c r="D757" i="14"/>
  <c r="D756" i="14"/>
  <c r="D755" i="14"/>
  <c r="D754" i="14"/>
  <c r="AA753" i="14"/>
  <c r="AA752" i="14" s="1"/>
  <c r="Z753" i="14"/>
  <c r="Z752" i="14" s="1"/>
  <c r="Y753" i="14"/>
  <c r="Y752" i="14" s="1"/>
  <c r="X753" i="14"/>
  <c r="W753" i="14"/>
  <c r="V753" i="14"/>
  <c r="V752" i="14" s="1"/>
  <c r="U753" i="14"/>
  <c r="U752" i="14" s="1"/>
  <c r="T753" i="14"/>
  <c r="S753" i="14"/>
  <c r="R753" i="14"/>
  <c r="R752" i="14" s="1"/>
  <c r="Q753" i="14"/>
  <c r="Q752" i="14" s="1"/>
  <c r="P753" i="14"/>
  <c r="O753" i="14"/>
  <c r="N753" i="14"/>
  <c r="N752" i="14" s="1"/>
  <c r="M753" i="14"/>
  <c r="M752" i="14" s="1"/>
  <c r="L753" i="14"/>
  <c r="K753" i="14"/>
  <c r="J753" i="14"/>
  <c r="J752" i="14" s="1"/>
  <c r="I753" i="14"/>
  <c r="I752" i="14" s="1"/>
  <c r="H753" i="14"/>
  <c r="G753" i="14"/>
  <c r="F753" i="14"/>
  <c r="F752" i="14" s="1"/>
  <c r="E753" i="14"/>
  <c r="E752" i="14" s="1"/>
  <c r="X752" i="14"/>
  <c r="W752" i="14"/>
  <c r="T752" i="14"/>
  <c r="S752" i="14"/>
  <c r="P752" i="14"/>
  <c r="O752" i="14"/>
  <c r="L752" i="14"/>
  <c r="K752" i="14"/>
  <c r="H752" i="14"/>
  <c r="G752" i="14"/>
  <c r="D751" i="14"/>
  <c r="D750" i="14"/>
  <c r="D749" i="14"/>
  <c r="D748" i="14"/>
  <c r="D747" i="14"/>
  <c r="D746" i="14"/>
  <c r="D745" i="14"/>
  <c r="AA744" i="14"/>
  <c r="Z744" i="14"/>
  <c r="Y744" i="14"/>
  <c r="X744" i="14"/>
  <c r="W744" i="14"/>
  <c r="V744" i="14"/>
  <c r="U744" i="14"/>
  <c r="T744" i="14"/>
  <c r="S744" i="14"/>
  <c r="R744" i="14"/>
  <c r="Q744" i="14"/>
  <c r="P744" i="14"/>
  <c r="O744" i="14"/>
  <c r="N744" i="14"/>
  <c r="M744" i="14"/>
  <c r="L744" i="14"/>
  <c r="K744" i="14"/>
  <c r="J744" i="14"/>
  <c r="I744" i="14"/>
  <c r="H744" i="14"/>
  <c r="G744" i="14"/>
  <c r="F744" i="14"/>
  <c r="E744" i="14"/>
  <c r="D743" i="14"/>
  <c r="D742" i="14"/>
  <c r="D741" i="14"/>
  <c r="D740" i="14"/>
  <c r="D739" i="14"/>
  <c r="AA738" i="14"/>
  <c r="AA737" i="14" s="1"/>
  <c r="Z738" i="14"/>
  <c r="Z737" i="14" s="1"/>
  <c r="Y738" i="14"/>
  <c r="X738" i="14"/>
  <c r="W738" i="14"/>
  <c r="W737" i="14" s="1"/>
  <c r="V738" i="14"/>
  <c r="V737" i="14" s="1"/>
  <c r="U738" i="14"/>
  <c r="T738" i="14"/>
  <c r="S738" i="14"/>
  <c r="R738" i="14"/>
  <c r="R737" i="14" s="1"/>
  <c r="Q738" i="14"/>
  <c r="P738" i="14"/>
  <c r="O738" i="14"/>
  <c r="O737" i="14" s="1"/>
  <c r="N738" i="14"/>
  <c r="N737" i="14" s="1"/>
  <c r="M738" i="14"/>
  <c r="L738" i="14"/>
  <c r="K738" i="14"/>
  <c r="J738" i="14"/>
  <c r="J737" i="14" s="1"/>
  <c r="I738" i="14"/>
  <c r="H738" i="14"/>
  <c r="G738" i="14"/>
  <c r="G737" i="14" s="1"/>
  <c r="F738" i="14"/>
  <c r="F737" i="14" s="1"/>
  <c r="E738" i="14"/>
  <c r="X737" i="14"/>
  <c r="T737" i="14"/>
  <c r="S737" i="14"/>
  <c r="P737" i="14"/>
  <c r="L737" i="14"/>
  <c r="K737" i="14"/>
  <c r="H737" i="14"/>
  <c r="D736" i="14"/>
  <c r="D735" i="14"/>
  <c r="D734" i="14"/>
  <c r="D733" i="14"/>
  <c r="AA732" i="14"/>
  <c r="Z732" i="14"/>
  <c r="Y732" i="14"/>
  <c r="Y731" i="14" s="1"/>
  <c r="X732" i="14"/>
  <c r="X731" i="14" s="1"/>
  <c r="W732" i="14"/>
  <c r="V732" i="14"/>
  <c r="U732" i="14"/>
  <c r="U731" i="14" s="1"/>
  <c r="T732" i="14"/>
  <c r="T731" i="14" s="1"/>
  <c r="S732" i="14"/>
  <c r="R732" i="14"/>
  <c r="Q732" i="14"/>
  <c r="Q731" i="14" s="1"/>
  <c r="P732" i="14"/>
  <c r="P731" i="14" s="1"/>
  <c r="O732" i="14"/>
  <c r="N732" i="14"/>
  <c r="M732" i="14"/>
  <c r="M731" i="14" s="1"/>
  <c r="L732" i="14"/>
  <c r="L731" i="14" s="1"/>
  <c r="K732" i="14"/>
  <c r="J732" i="14"/>
  <c r="I732" i="14"/>
  <c r="I731" i="14" s="1"/>
  <c r="H732" i="14"/>
  <c r="H731" i="14" s="1"/>
  <c r="G732" i="14"/>
  <c r="F732" i="14"/>
  <c r="E732" i="14"/>
  <c r="E731" i="14" s="1"/>
  <c r="AA731" i="14"/>
  <c r="Z731" i="14"/>
  <c r="W731" i="14"/>
  <c r="V731" i="14"/>
  <c r="S731" i="14"/>
  <c r="R731" i="14"/>
  <c r="O731" i="14"/>
  <c r="N731" i="14"/>
  <c r="K731" i="14"/>
  <c r="J731" i="14"/>
  <c r="G731" i="14"/>
  <c r="F731" i="14"/>
  <c r="D730" i="14"/>
  <c r="D729" i="14"/>
  <c r="D728" i="14"/>
  <c r="D727" i="14"/>
  <c r="AA726" i="14"/>
  <c r="Z726" i="14"/>
  <c r="Y726" i="14"/>
  <c r="X726" i="14"/>
  <c r="W726" i="14"/>
  <c r="V726" i="14"/>
  <c r="U726" i="14"/>
  <c r="T726" i="14"/>
  <c r="S726" i="14"/>
  <c r="R726" i="14"/>
  <c r="Q726" i="14"/>
  <c r="P726" i="14"/>
  <c r="O726" i="14"/>
  <c r="N726" i="14"/>
  <c r="M726" i="14"/>
  <c r="L726" i="14"/>
  <c r="K726" i="14"/>
  <c r="J726" i="14"/>
  <c r="I726" i="14"/>
  <c r="H726" i="14"/>
  <c r="G726" i="14"/>
  <c r="F726" i="14"/>
  <c r="E726" i="14"/>
  <c r="D724" i="14"/>
  <c r="D723" i="14"/>
  <c r="D722" i="14"/>
  <c r="D720" i="14" s="1"/>
  <c r="D721" i="14"/>
  <c r="AA720" i="14"/>
  <c r="Z720" i="14"/>
  <c r="Z719" i="14" s="1"/>
  <c r="Y720" i="14"/>
  <c r="Y719" i="14" s="1"/>
  <c r="X720" i="14"/>
  <c r="W720" i="14"/>
  <c r="V720" i="14"/>
  <c r="V719" i="14" s="1"/>
  <c r="U720" i="14"/>
  <c r="U719" i="14" s="1"/>
  <c r="T720" i="14"/>
  <c r="S720" i="14"/>
  <c r="R720" i="14"/>
  <c r="R719" i="14" s="1"/>
  <c r="Q720" i="14"/>
  <c r="Q719" i="14" s="1"/>
  <c r="P720" i="14"/>
  <c r="O720" i="14"/>
  <c r="N720" i="14"/>
  <c r="N719" i="14" s="1"/>
  <c r="M720" i="14"/>
  <c r="M719" i="14" s="1"/>
  <c r="L720" i="14"/>
  <c r="K720" i="14"/>
  <c r="J720" i="14"/>
  <c r="J719" i="14" s="1"/>
  <c r="I720" i="14"/>
  <c r="I719" i="14" s="1"/>
  <c r="H720" i="14"/>
  <c r="G720" i="14"/>
  <c r="F720" i="14"/>
  <c r="F719" i="14" s="1"/>
  <c r="E720" i="14"/>
  <c r="E719" i="14" s="1"/>
  <c r="AA719" i="14"/>
  <c r="X719" i="14"/>
  <c r="W719" i="14"/>
  <c r="T719" i="14"/>
  <c r="S719" i="14"/>
  <c r="P719" i="14"/>
  <c r="O719" i="14"/>
  <c r="L719" i="14"/>
  <c r="K719" i="14"/>
  <c r="H719" i="14"/>
  <c r="G719" i="14"/>
  <c r="D718" i="14"/>
  <c r="D717" i="14"/>
  <c r="D716" i="14"/>
  <c r="D715" i="14"/>
  <c r="AA714" i="14"/>
  <c r="Z714" i="14"/>
  <c r="Y714" i="14"/>
  <c r="X714" i="14"/>
  <c r="W714" i="14"/>
  <c r="V714" i="14"/>
  <c r="U714" i="14"/>
  <c r="T714" i="14"/>
  <c r="S714" i="14"/>
  <c r="R714" i="14"/>
  <c r="Q714" i="14"/>
  <c r="P714" i="14"/>
  <c r="O714" i="14"/>
  <c r="N714" i="14"/>
  <c r="M714" i="14"/>
  <c r="L714" i="14"/>
  <c r="K714" i="14"/>
  <c r="J714" i="14"/>
  <c r="I714" i="14"/>
  <c r="H714" i="14"/>
  <c r="G714" i="14"/>
  <c r="F714" i="14"/>
  <c r="E714" i="14"/>
  <c r="D712" i="14"/>
  <c r="D711" i="14"/>
  <c r="AA710" i="14"/>
  <c r="AA709" i="14" s="1"/>
  <c r="Z710" i="14"/>
  <c r="Z709" i="14" s="1"/>
  <c r="Y710" i="14"/>
  <c r="Y709" i="14" s="1"/>
  <c r="X710" i="14"/>
  <c r="W710" i="14"/>
  <c r="W709" i="14" s="1"/>
  <c r="V710" i="14"/>
  <c r="V709" i="14" s="1"/>
  <c r="U710" i="14"/>
  <c r="U709" i="14" s="1"/>
  <c r="T710" i="14"/>
  <c r="S710" i="14"/>
  <c r="R710" i="14"/>
  <c r="R709" i="14" s="1"/>
  <c r="Q710" i="14"/>
  <c r="Q709" i="14" s="1"/>
  <c r="P710" i="14"/>
  <c r="O710" i="14"/>
  <c r="N710" i="14"/>
  <c r="M710" i="14"/>
  <c r="M709" i="14" s="1"/>
  <c r="L710" i="14"/>
  <c r="L709" i="14" s="1"/>
  <c r="K710" i="14"/>
  <c r="K709" i="14" s="1"/>
  <c r="J710" i="14"/>
  <c r="J709" i="14" s="1"/>
  <c r="I710" i="14"/>
  <c r="I709" i="14" s="1"/>
  <c r="H710" i="14"/>
  <c r="G710" i="14"/>
  <c r="G709" i="14" s="1"/>
  <c r="F710" i="14"/>
  <c r="F709" i="14" s="1"/>
  <c r="E710" i="14"/>
  <c r="X709" i="14"/>
  <c r="T709" i="14"/>
  <c r="S709" i="14"/>
  <c r="P709" i="14"/>
  <c r="O709" i="14"/>
  <c r="N709" i="14"/>
  <c r="H709" i="14"/>
  <c r="D708" i="14"/>
  <c r="D707" i="14"/>
  <c r="AA706" i="14"/>
  <c r="Z706" i="14"/>
  <c r="Y706" i="14"/>
  <c r="X706" i="14"/>
  <c r="W706" i="14"/>
  <c r="V706" i="14"/>
  <c r="U706" i="14"/>
  <c r="T706" i="14"/>
  <c r="S706" i="14"/>
  <c r="R706" i="14"/>
  <c r="Q706" i="14"/>
  <c r="P706" i="14"/>
  <c r="O706" i="14"/>
  <c r="N706" i="14"/>
  <c r="M706" i="14"/>
  <c r="L706" i="14"/>
  <c r="K706" i="14"/>
  <c r="J706" i="14"/>
  <c r="I706" i="14"/>
  <c r="H706" i="14"/>
  <c r="G706" i="14"/>
  <c r="F706" i="14"/>
  <c r="E706" i="14"/>
  <c r="D706" i="14"/>
  <c r="D705" i="14"/>
  <c r="AA704" i="14"/>
  <c r="Z704" i="14"/>
  <c r="Y704" i="14"/>
  <c r="X704" i="14"/>
  <c r="W704" i="14"/>
  <c r="V704" i="14"/>
  <c r="U704" i="14"/>
  <c r="T704" i="14"/>
  <c r="S704" i="14"/>
  <c r="R704" i="14"/>
  <c r="Q704" i="14"/>
  <c r="P704" i="14"/>
  <c r="O704" i="14"/>
  <c r="N704" i="14"/>
  <c r="M704" i="14"/>
  <c r="L704" i="14"/>
  <c r="K704" i="14"/>
  <c r="J704" i="14"/>
  <c r="I704" i="14"/>
  <c r="H704" i="14"/>
  <c r="G704" i="14"/>
  <c r="F704" i="14"/>
  <c r="E704" i="14"/>
  <c r="D704" i="14" s="1"/>
  <c r="D703" i="14" s="1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2" i="14"/>
  <c r="D701" i="14"/>
  <c r="D700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J698" i="14" s="1"/>
  <c r="I699" i="14"/>
  <c r="H699" i="14"/>
  <c r="H698" i="14" s="1"/>
  <c r="G699" i="14"/>
  <c r="F699" i="14"/>
  <c r="E699" i="14"/>
  <c r="O698" i="14"/>
  <c r="D697" i="14"/>
  <c r="D696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4" i="14"/>
  <c r="D692" i="14" s="1"/>
  <c r="D693" i="14"/>
  <c r="AA692" i="14"/>
  <c r="Z692" i="14"/>
  <c r="Y692" i="14"/>
  <c r="X692" i="14"/>
  <c r="W692" i="14"/>
  <c r="V692" i="14"/>
  <c r="U692" i="14"/>
  <c r="T692" i="14"/>
  <c r="S692" i="14"/>
  <c r="R692" i="14"/>
  <c r="Q692" i="14"/>
  <c r="P692" i="14"/>
  <c r="O692" i="14"/>
  <c r="N692" i="14"/>
  <c r="M692" i="14"/>
  <c r="L692" i="14"/>
  <c r="K692" i="14"/>
  <c r="J692" i="14"/>
  <c r="I692" i="14"/>
  <c r="H692" i="14"/>
  <c r="G692" i="14"/>
  <c r="F692" i="14"/>
  <c r="E692" i="14"/>
  <c r="D691" i="14"/>
  <c r="D690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8" i="14"/>
  <c r="D687" i="14"/>
  <c r="AA686" i="14"/>
  <c r="Z686" i="14"/>
  <c r="Y686" i="14"/>
  <c r="X686" i="14"/>
  <c r="X685" i="14" s="1"/>
  <c r="W686" i="14"/>
  <c r="V686" i="14"/>
  <c r="U686" i="14"/>
  <c r="T686" i="14"/>
  <c r="T685" i="14" s="1"/>
  <c r="S686" i="14"/>
  <c r="R686" i="14"/>
  <c r="Q686" i="14"/>
  <c r="P686" i="14"/>
  <c r="P685" i="14" s="1"/>
  <c r="O686" i="14"/>
  <c r="N686" i="14"/>
  <c r="M686" i="14"/>
  <c r="L686" i="14"/>
  <c r="L685" i="14" s="1"/>
  <c r="K686" i="14"/>
  <c r="J686" i="14"/>
  <c r="I686" i="14"/>
  <c r="H686" i="14"/>
  <c r="H685" i="14" s="1"/>
  <c r="G686" i="14"/>
  <c r="F686" i="14"/>
  <c r="E686" i="14"/>
  <c r="D686" i="14"/>
  <c r="V685" i="14"/>
  <c r="D684" i="14"/>
  <c r="D683" i="14"/>
  <c r="D682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0" i="14"/>
  <c r="D679" i="14"/>
  <c r="D678" i="14"/>
  <c r="D677" i="14"/>
  <c r="D676" i="14"/>
  <c r="D675" i="14"/>
  <c r="D674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2" i="14"/>
  <c r="D671" i="14"/>
  <c r="D670" i="14"/>
  <c r="D669" i="14"/>
  <c r="AA668" i="14"/>
  <c r="Z668" i="14"/>
  <c r="Y668" i="14"/>
  <c r="X668" i="14"/>
  <c r="W668" i="14"/>
  <c r="V668" i="14"/>
  <c r="U668" i="14"/>
  <c r="T668" i="14"/>
  <c r="S668" i="14"/>
  <c r="R668" i="14"/>
  <c r="Q668" i="14"/>
  <c r="P668" i="14"/>
  <c r="O668" i="14"/>
  <c r="N668" i="14"/>
  <c r="M668" i="14"/>
  <c r="L668" i="14"/>
  <c r="K668" i="14"/>
  <c r="J668" i="14"/>
  <c r="I668" i="14"/>
  <c r="H668" i="14"/>
  <c r="G668" i="14"/>
  <c r="F668" i="14"/>
  <c r="E668" i="14"/>
  <c r="D667" i="14"/>
  <c r="D666" i="14"/>
  <c r="D665" i="14"/>
  <c r="D664" i="14"/>
  <c r="D663" i="14"/>
  <c r="D662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D660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D658" i="14"/>
  <c r="D657" i="14"/>
  <c r="D656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D654" i="14"/>
  <c r="D653" i="14"/>
  <c r="D652" i="14"/>
  <c r="AA651" i="14"/>
  <c r="AA650" i="14" s="1"/>
  <c r="Z651" i="14"/>
  <c r="Y651" i="14"/>
  <c r="Y650" i="14" s="1"/>
  <c r="X651" i="14"/>
  <c r="W651" i="14"/>
  <c r="W650" i="14" s="1"/>
  <c r="V651" i="14"/>
  <c r="U651" i="14"/>
  <c r="U650" i="14" s="1"/>
  <c r="T651" i="14"/>
  <c r="S651" i="14"/>
  <c r="S650" i="14" s="1"/>
  <c r="R651" i="14"/>
  <c r="Q651" i="14"/>
  <c r="Q650" i="14" s="1"/>
  <c r="P651" i="14"/>
  <c r="O651" i="14"/>
  <c r="O650" i="14" s="1"/>
  <c r="N651" i="14"/>
  <c r="M651" i="14"/>
  <c r="M650" i="14" s="1"/>
  <c r="L651" i="14"/>
  <c r="K651" i="14"/>
  <c r="K650" i="14" s="1"/>
  <c r="J651" i="14"/>
  <c r="I651" i="14"/>
  <c r="I650" i="14" s="1"/>
  <c r="H651" i="14"/>
  <c r="G651" i="14"/>
  <c r="G650" i="14" s="1"/>
  <c r="F651" i="14"/>
  <c r="E651" i="14"/>
  <c r="E650" i="14" s="1"/>
  <c r="Z650" i="14"/>
  <c r="X650" i="14"/>
  <c r="V650" i="14"/>
  <c r="T650" i="14"/>
  <c r="R650" i="14"/>
  <c r="P650" i="14"/>
  <c r="N650" i="14"/>
  <c r="L650" i="14"/>
  <c r="J650" i="14"/>
  <c r="H650" i="14"/>
  <c r="F650" i="14"/>
  <c r="D649" i="14"/>
  <c r="D648" i="14"/>
  <c r="D647" i="14"/>
  <c r="D646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1" i="14"/>
  <c r="AA640" i="14"/>
  <c r="Z640" i="14"/>
  <c r="Y640" i="14"/>
  <c r="X640" i="14"/>
  <c r="W640" i="14"/>
  <c r="V640" i="14"/>
  <c r="U640" i="14"/>
  <c r="T640" i="14"/>
  <c r="S640" i="14"/>
  <c r="R640" i="14"/>
  <c r="Q640" i="14"/>
  <c r="P640" i="14"/>
  <c r="O640" i="14"/>
  <c r="N640" i="14"/>
  <c r="M640" i="14"/>
  <c r="L640" i="14"/>
  <c r="K640" i="14"/>
  <c r="J640" i="14"/>
  <c r="I640" i="14"/>
  <c r="H640" i="14"/>
  <c r="G640" i="14"/>
  <c r="F640" i="14"/>
  <c r="E640" i="14"/>
  <c r="D640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D639" i="14"/>
  <c r="D638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AA636" i="14"/>
  <c r="Z636" i="14"/>
  <c r="Y636" i="14"/>
  <c r="X636" i="14"/>
  <c r="W636" i="14"/>
  <c r="V636" i="14"/>
  <c r="U636" i="14"/>
  <c r="T636" i="14"/>
  <c r="S636" i="14"/>
  <c r="R636" i="14"/>
  <c r="Q636" i="14"/>
  <c r="P636" i="14"/>
  <c r="O636" i="14"/>
  <c r="N636" i="14"/>
  <c r="M636" i="14"/>
  <c r="L636" i="14"/>
  <c r="K636" i="14"/>
  <c r="J636" i="14"/>
  <c r="I636" i="14"/>
  <c r="H636" i="14"/>
  <c r="G636" i="14"/>
  <c r="F636" i="14"/>
  <c r="E636" i="14"/>
  <c r="D636" i="14"/>
  <c r="D635" i="14"/>
  <c r="AA634" i="14"/>
  <c r="Z634" i="14"/>
  <c r="Y634" i="14"/>
  <c r="X634" i="14"/>
  <c r="W634" i="14"/>
  <c r="V634" i="14"/>
  <c r="U634" i="14"/>
  <c r="T634" i="14"/>
  <c r="S634" i="14"/>
  <c r="R634" i="14"/>
  <c r="Q634" i="14"/>
  <c r="P634" i="14"/>
  <c r="O634" i="14"/>
  <c r="N634" i="14"/>
  <c r="M634" i="14"/>
  <c r="L634" i="14"/>
  <c r="K634" i="14"/>
  <c r="J634" i="14"/>
  <c r="I634" i="14"/>
  <c r="H634" i="14"/>
  <c r="G634" i="14"/>
  <c r="F634" i="14"/>
  <c r="E634" i="14"/>
  <c r="D634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D632" i="14"/>
  <c r="AA631" i="14"/>
  <c r="Z631" i="14"/>
  <c r="Y631" i="14"/>
  <c r="X631" i="14"/>
  <c r="W631" i="14"/>
  <c r="V631" i="14"/>
  <c r="U631" i="14"/>
  <c r="T631" i="14"/>
  <c r="S631" i="14"/>
  <c r="R631" i="14"/>
  <c r="Q631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AA630" i="14"/>
  <c r="Z630" i="14"/>
  <c r="Y630" i="14"/>
  <c r="X630" i="14"/>
  <c r="W630" i="14"/>
  <c r="V630" i="14"/>
  <c r="U630" i="14"/>
  <c r="T630" i="14"/>
  <c r="S630" i="14"/>
  <c r="R630" i="14"/>
  <c r="Q630" i="14"/>
  <c r="P630" i="14"/>
  <c r="O630" i="14"/>
  <c r="N630" i="14"/>
  <c r="M630" i="14"/>
  <c r="L630" i="14"/>
  <c r="K630" i="14"/>
  <c r="J630" i="14"/>
  <c r="I630" i="14"/>
  <c r="H630" i="14"/>
  <c r="G630" i="14"/>
  <c r="G629" i="14" s="1"/>
  <c r="F630" i="14"/>
  <c r="E630" i="14"/>
  <c r="D630" i="14"/>
  <c r="V629" i="14"/>
  <c r="D628" i="14"/>
  <c r="AA627" i="14"/>
  <c r="Z627" i="14"/>
  <c r="Y627" i="14"/>
  <c r="X627" i="14"/>
  <c r="W627" i="14"/>
  <c r="V627" i="14"/>
  <c r="U627" i="14"/>
  <c r="T627" i="14"/>
  <c r="S627" i="14"/>
  <c r="R627" i="14"/>
  <c r="Q627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AA626" i="14"/>
  <c r="Z626" i="14"/>
  <c r="Y626" i="14"/>
  <c r="X626" i="14"/>
  <c r="W626" i="14"/>
  <c r="V626" i="14"/>
  <c r="U626" i="14"/>
  <c r="T626" i="14"/>
  <c r="S626" i="14"/>
  <c r="R626" i="14"/>
  <c r="Q626" i="14"/>
  <c r="P626" i="14"/>
  <c r="O626" i="14"/>
  <c r="N626" i="14"/>
  <c r="M626" i="14"/>
  <c r="L626" i="14"/>
  <c r="K626" i="14"/>
  <c r="J626" i="14"/>
  <c r="I626" i="14"/>
  <c r="H626" i="14"/>
  <c r="G626" i="14"/>
  <c r="F626" i="14"/>
  <c r="E626" i="14"/>
  <c r="D626" i="14"/>
  <c r="AA625" i="14"/>
  <c r="Z625" i="14"/>
  <c r="Y625" i="14"/>
  <c r="X625" i="14"/>
  <c r="W625" i="14"/>
  <c r="V625" i="14"/>
  <c r="U625" i="14"/>
  <c r="T625" i="14"/>
  <c r="S625" i="14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D624" i="14"/>
  <c r="D623" i="14"/>
  <c r="D622" i="14"/>
  <c r="D621" i="14"/>
  <c r="D620" i="14"/>
  <c r="D619" i="14"/>
  <c r="D618" i="14"/>
  <c r="AA617" i="14"/>
  <c r="Z617" i="14"/>
  <c r="Y617" i="14"/>
  <c r="Y615" i="14" s="1"/>
  <c r="Y614" i="14" s="1"/>
  <c r="X617" i="14"/>
  <c r="W617" i="14"/>
  <c r="W615" i="14" s="1"/>
  <c r="W614" i="14" s="1"/>
  <c r="V617" i="14"/>
  <c r="V615" i="14" s="1"/>
  <c r="V614" i="14" s="1"/>
  <c r="U617" i="14"/>
  <c r="U615" i="14" s="1"/>
  <c r="U614" i="14" s="1"/>
  <c r="T617" i="14"/>
  <c r="S617" i="14"/>
  <c r="R617" i="14"/>
  <c r="R615" i="14" s="1"/>
  <c r="Q617" i="14"/>
  <c r="Q615" i="14" s="1"/>
  <c r="Q614" i="14" s="1"/>
  <c r="P617" i="14"/>
  <c r="O617" i="14"/>
  <c r="O615" i="14" s="1"/>
  <c r="O614" i="14" s="1"/>
  <c r="N617" i="14"/>
  <c r="N615" i="14" s="1"/>
  <c r="N614" i="14" s="1"/>
  <c r="M617" i="14"/>
  <c r="M615" i="14" s="1"/>
  <c r="M614" i="14" s="1"/>
  <c r="L617" i="14"/>
  <c r="K617" i="14"/>
  <c r="K615" i="14" s="1"/>
  <c r="K614" i="14" s="1"/>
  <c r="J617" i="14"/>
  <c r="J615" i="14" s="1"/>
  <c r="J614" i="14" s="1"/>
  <c r="I617" i="14"/>
  <c r="I615" i="14" s="1"/>
  <c r="I614" i="14" s="1"/>
  <c r="H617" i="14"/>
  <c r="G617" i="14"/>
  <c r="G615" i="14" s="1"/>
  <c r="G614" i="14" s="1"/>
  <c r="F617" i="14"/>
  <c r="F615" i="14" s="1"/>
  <c r="F614" i="14" s="1"/>
  <c r="E617" i="14"/>
  <c r="E615" i="14" s="1"/>
  <c r="E614" i="14" s="1"/>
  <c r="D616" i="14"/>
  <c r="AA615" i="14"/>
  <c r="Z615" i="14"/>
  <c r="Z614" i="14" s="1"/>
  <c r="X615" i="14"/>
  <c r="X614" i="14" s="1"/>
  <c r="T615" i="14"/>
  <c r="S615" i="14"/>
  <c r="S614" i="14" s="1"/>
  <c r="P615" i="14"/>
  <c r="P614" i="14" s="1"/>
  <c r="L615" i="14"/>
  <c r="L614" i="14" s="1"/>
  <c r="H615" i="14"/>
  <c r="H614" i="14" s="1"/>
  <c r="AA614" i="14"/>
  <c r="T614" i="14"/>
  <c r="R614" i="14"/>
  <c r="D613" i="14"/>
  <c r="AA612" i="14"/>
  <c r="Z612" i="14"/>
  <c r="Y612" i="14"/>
  <c r="X612" i="14"/>
  <c r="W612" i="14"/>
  <c r="V612" i="14"/>
  <c r="U612" i="14"/>
  <c r="T612" i="14"/>
  <c r="S612" i="14"/>
  <c r="R612" i="14"/>
  <c r="Q612" i="14"/>
  <c r="P612" i="14"/>
  <c r="O612" i="14"/>
  <c r="N612" i="14"/>
  <c r="M612" i="14"/>
  <c r="L612" i="14"/>
  <c r="K612" i="14"/>
  <c r="J612" i="14"/>
  <c r="I612" i="14"/>
  <c r="H612" i="14"/>
  <c r="G612" i="14"/>
  <c r="F612" i="14"/>
  <c r="E612" i="14"/>
  <c r="D612" i="14"/>
  <c r="D611" i="14"/>
  <c r="D610" i="14"/>
  <c r="D609" i="14"/>
  <c r="D608" i="14"/>
  <c r="D607" i="14"/>
  <c r="D606" i="14"/>
  <c r="D605" i="14"/>
  <c r="AA604" i="14"/>
  <c r="Z604" i="14"/>
  <c r="Y604" i="14"/>
  <c r="X604" i="14"/>
  <c r="W604" i="14"/>
  <c r="V604" i="14"/>
  <c r="U604" i="14"/>
  <c r="T604" i="14"/>
  <c r="S604" i="14"/>
  <c r="R604" i="14"/>
  <c r="Q604" i="14"/>
  <c r="P604" i="14"/>
  <c r="O604" i="14"/>
  <c r="N604" i="14"/>
  <c r="M604" i="14"/>
  <c r="L604" i="14"/>
  <c r="K604" i="14"/>
  <c r="J604" i="14"/>
  <c r="I604" i="14"/>
  <c r="H604" i="14"/>
  <c r="G604" i="14"/>
  <c r="F604" i="14"/>
  <c r="E604" i="14"/>
  <c r="D603" i="14"/>
  <c r="AA602" i="14"/>
  <c r="Z602" i="14"/>
  <c r="Y602" i="14"/>
  <c r="X602" i="14"/>
  <c r="W602" i="14"/>
  <c r="V602" i="14"/>
  <c r="U602" i="14"/>
  <c r="T602" i="14"/>
  <c r="S602" i="14"/>
  <c r="R602" i="14"/>
  <c r="Q602" i="14"/>
  <c r="P602" i="14"/>
  <c r="O602" i="14"/>
  <c r="N602" i="14"/>
  <c r="M602" i="14"/>
  <c r="L602" i="14"/>
  <c r="K602" i="14"/>
  <c r="J602" i="14"/>
  <c r="I602" i="14"/>
  <c r="H602" i="14"/>
  <c r="G602" i="14"/>
  <c r="F602" i="14"/>
  <c r="E602" i="14"/>
  <c r="D602" i="14"/>
  <c r="D601" i="14"/>
  <c r="AA600" i="14"/>
  <c r="Z600" i="14"/>
  <c r="Y600" i="14"/>
  <c r="Y599" i="14" s="1"/>
  <c r="X600" i="14"/>
  <c r="W600" i="14"/>
  <c r="V600" i="14"/>
  <c r="U600" i="14"/>
  <c r="U599" i="14" s="1"/>
  <c r="T600" i="14"/>
  <c r="S600" i="14"/>
  <c r="R600" i="14"/>
  <c r="Q600" i="14"/>
  <c r="P600" i="14"/>
  <c r="O600" i="14"/>
  <c r="N600" i="14"/>
  <c r="M600" i="14"/>
  <c r="L600" i="14"/>
  <c r="K600" i="14"/>
  <c r="J600" i="14"/>
  <c r="I600" i="14"/>
  <c r="H600" i="14"/>
  <c r="G600" i="14"/>
  <c r="F600" i="14"/>
  <c r="E600" i="14"/>
  <c r="D600" i="14"/>
  <c r="N599" i="14"/>
  <c r="D598" i="14"/>
  <c r="AA597" i="14"/>
  <c r="Z597" i="14"/>
  <c r="Y597" i="14"/>
  <c r="X597" i="14"/>
  <c r="W597" i="14"/>
  <c r="V597" i="14"/>
  <c r="V593" i="14" s="1"/>
  <c r="U597" i="14"/>
  <c r="T597" i="14"/>
  <c r="S597" i="14"/>
  <c r="R597" i="14"/>
  <c r="Q597" i="14"/>
  <c r="P597" i="14"/>
  <c r="O597" i="14"/>
  <c r="N597" i="14"/>
  <c r="N593" i="14" s="1"/>
  <c r="M597" i="14"/>
  <c r="L597" i="14"/>
  <c r="K597" i="14"/>
  <c r="J597" i="14"/>
  <c r="I597" i="14"/>
  <c r="H597" i="14"/>
  <c r="G597" i="14"/>
  <c r="F597" i="14"/>
  <c r="F593" i="14" s="1"/>
  <c r="E597" i="14"/>
  <c r="D597" i="14"/>
  <c r="D596" i="14"/>
  <c r="D595" i="14"/>
  <c r="AA594" i="14"/>
  <c r="Z594" i="14"/>
  <c r="Y594" i="14"/>
  <c r="X594" i="14"/>
  <c r="W594" i="14"/>
  <c r="V594" i="14"/>
  <c r="U594" i="14"/>
  <c r="T594" i="14"/>
  <c r="S594" i="14"/>
  <c r="R594" i="14"/>
  <c r="Q594" i="14"/>
  <c r="P594" i="14"/>
  <c r="O594" i="14"/>
  <c r="O593" i="14" s="1"/>
  <c r="N594" i="14"/>
  <c r="M594" i="14"/>
  <c r="L594" i="14"/>
  <c r="K594" i="14"/>
  <c r="J594" i="14"/>
  <c r="I594" i="14"/>
  <c r="H594" i="14"/>
  <c r="G594" i="14"/>
  <c r="F594" i="14"/>
  <c r="E594" i="14"/>
  <c r="X593" i="14"/>
  <c r="W593" i="14"/>
  <c r="T593" i="14"/>
  <c r="R593" i="14"/>
  <c r="P593" i="14"/>
  <c r="L593" i="14"/>
  <c r="J593" i="14"/>
  <c r="H593" i="14"/>
  <c r="D592" i="14"/>
  <c r="AA591" i="14"/>
  <c r="Z591" i="14"/>
  <c r="Y591" i="14"/>
  <c r="X591" i="14"/>
  <c r="W591" i="14"/>
  <c r="V591" i="14"/>
  <c r="U591" i="14"/>
  <c r="T591" i="14"/>
  <c r="S591" i="14"/>
  <c r="R591" i="14"/>
  <c r="Q591" i="14"/>
  <c r="P591" i="14"/>
  <c r="O591" i="14"/>
  <c r="N591" i="14"/>
  <c r="M591" i="14"/>
  <c r="L591" i="14"/>
  <c r="K591" i="14"/>
  <c r="J591" i="14"/>
  <c r="I591" i="14"/>
  <c r="H591" i="14"/>
  <c r="G591" i="14"/>
  <c r="F591" i="14"/>
  <c r="E591" i="14"/>
  <c r="D591" i="14"/>
  <c r="D590" i="14"/>
  <c r="D589" i="14"/>
  <c r="AA588" i="14"/>
  <c r="Z588" i="14"/>
  <c r="Y588" i="14"/>
  <c r="X588" i="14"/>
  <c r="W588" i="14"/>
  <c r="V588" i="14"/>
  <c r="U588" i="14"/>
  <c r="T588" i="14"/>
  <c r="S588" i="14"/>
  <c r="R588" i="14"/>
  <c r="Q588" i="14"/>
  <c r="P588" i="14"/>
  <c r="O588" i="14"/>
  <c r="N588" i="14"/>
  <c r="M588" i="14"/>
  <c r="L588" i="14"/>
  <c r="K588" i="14"/>
  <c r="J588" i="14"/>
  <c r="I588" i="14"/>
  <c r="H588" i="14"/>
  <c r="G588" i="14"/>
  <c r="F588" i="14"/>
  <c r="E588" i="14"/>
  <c r="D587" i="14"/>
  <c r="D586" i="14"/>
  <c r="D585" i="14"/>
  <c r="AA584" i="14"/>
  <c r="Z584" i="14"/>
  <c r="Y584" i="14"/>
  <c r="X584" i="14"/>
  <c r="W584" i="14"/>
  <c r="V584" i="14"/>
  <c r="U584" i="14"/>
  <c r="T584" i="14"/>
  <c r="S584" i="14"/>
  <c r="R584" i="14"/>
  <c r="Q584" i="14"/>
  <c r="P584" i="14"/>
  <c r="O584" i="14"/>
  <c r="N584" i="14"/>
  <c r="M584" i="14"/>
  <c r="L584" i="14"/>
  <c r="K584" i="14"/>
  <c r="J584" i="14"/>
  <c r="I584" i="14"/>
  <c r="H584" i="14"/>
  <c r="G584" i="14"/>
  <c r="F584" i="14"/>
  <c r="E584" i="14"/>
  <c r="D583" i="14"/>
  <c r="AA582" i="14"/>
  <c r="Z582" i="14"/>
  <c r="Z581" i="14" s="1"/>
  <c r="Y582" i="14"/>
  <c r="X582" i="14"/>
  <c r="W582" i="14"/>
  <c r="V582" i="14"/>
  <c r="U582" i="14"/>
  <c r="T582" i="14"/>
  <c r="S582" i="14"/>
  <c r="R582" i="14"/>
  <c r="Q582" i="14"/>
  <c r="Q581" i="14" s="1"/>
  <c r="P582" i="14"/>
  <c r="O582" i="14"/>
  <c r="N582" i="14"/>
  <c r="M582" i="14"/>
  <c r="L582" i="14"/>
  <c r="K582" i="14"/>
  <c r="J582" i="14"/>
  <c r="I582" i="14"/>
  <c r="H582" i="14"/>
  <c r="G582" i="14"/>
  <c r="F582" i="14"/>
  <c r="E582" i="14"/>
  <c r="D582" i="14"/>
  <c r="G581" i="14"/>
  <c r="D580" i="14"/>
  <c r="D579" i="14"/>
  <c r="D578" i="14"/>
  <c r="AA577" i="14"/>
  <c r="Z577" i="14"/>
  <c r="Y577" i="14"/>
  <c r="X577" i="14"/>
  <c r="W577" i="14"/>
  <c r="V577" i="14"/>
  <c r="U577" i="14"/>
  <c r="T577" i="14"/>
  <c r="S577" i="14"/>
  <c r="R577" i="14"/>
  <c r="Q577" i="14"/>
  <c r="P577" i="14"/>
  <c r="O577" i="14"/>
  <c r="N577" i="14"/>
  <c r="M577" i="14"/>
  <c r="L577" i="14"/>
  <c r="K577" i="14"/>
  <c r="J577" i="14"/>
  <c r="I577" i="14"/>
  <c r="H577" i="14"/>
  <c r="G577" i="14"/>
  <c r="F577" i="14"/>
  <c r="E577" i="14"/>
  <c r="D576" i="14"/>
  <c r="D575" i="14"/>
  <c r="D573" i="14" s="1"/>
  <c r="D574" i="14"/>
  <c r="AA573" i="14"/>
  <c r="Z573" i="14"/>
  <c r="Y573" i="14"/>
  <c r="X573" i="14"/>
  <c r="W573" i="14"/>
  <c r="V573" i="14"/>
  <c r="U573" i="14"/>
  <c r="T573" i="14"/>
  <c r="S573" i="14"/>
  <c r="R573" i="14"/>
  <c r="Q573" i="14"/>
  <c r="P573" i="14"/>
  <c r="O573" i="14"/>
  <c r="N573" i="14"/>
  <c r="M573" i="14"/>
  <c r="L573" i="14"/>
  <c r="K573" i="14"/>
  <c r="J573" i="14"/>
  <c r="I573" i="14"/>
  <c r="H573" i="14"/>
  <c r="G573" i="14"/>
  <c r="F573" i="14"/>
  <c r="E573" i="14"/>
  <c r="D572" i="14"/>
  <c r="D571" i="14"/>
  <c r="D570" i="14"/>
  <c r="D569" i="14"/>
  <c r="D568" i="14"/>
  <c r="AA567" i="14"/>
  <c r="Z567" i="14"/>
  <c r="Y567" i="14"/>
  <c r="X567" i="14"/>
  <c r="W567" i="14"/>
  <c r="V567" i="14"/>
  <c r="U567" i="14"/>
  <c r="T567" i="14"/>
  <c r="S567" i="14"/>
  <c r="R567" i="14"/>
  <c r="Q567" i="14"/>
  <c r="P567" i="14"/>
  <c r="O567" i="14"/>
  <c r="N567" i="14"/>
  <c r="M567" i="14"/>
  <c r="L567" i="14"/>
  <c r="K567" i="14"/>
  <c r="J567" i="14"/>
  <c r="I567" i="14"/>
  <c r="H567" i="14"/>
  <c r="G567" i="14"/>
  <c r="F567" i="14"/>
  <c r="E567" i="14"/>
  <c r="D566" i="14"/>
  <c r="D565" i="14"/>
  <c r="D564" i="14"/>
  <c r="D563" i="14"/>
  <c r="D562" i="14"/>
  <c r="D561" i="14"/>
  <c r="D560" i="14"/>
  <c r="D559" i="14"/>
  <c r="D558" i="14"/>
  <c r="AA557" i="14"/>
  <c r="Z557" i="14"/>
  <c r="Z556" i="14" s="1"/>
  <c r="Y557" i="14"/>
  <c r="X557" i="14"/>
  <c r="W557" i="14"/>
  <c r="V557" i="14"/>
  <c r="V556" i="14" s="1"/>
  <c r="U557" i="14"/>
  <c r="T557" i="14"/>
  <c r="S557" i="14"/>
  <c r="R557" i="14"/>
  <c r="R556" i="14" s="1"/>
  <c r="Q557" i="14"/>
  <c r="P557" i="14"/>
  <c r="O557" i="14"/>
  <c r="O556" i="14" s="1"/>
  <c r="N557" i="14"/>
  <c r="N556" i="14" s="1"/>
  <c r="M557" i="14"/>
  <c r="L557" i="14"/>
  <c r="K557" i="14"/>
  <c r="J557" i="14"/>
  <c r="J556" i="14" s="1"/>
  <c r="I557" i="14"/>
  <c r="H557" i="14"/>
  <c r="G557" i="14"/>
  <c r="F557" i="14"/>
  <c r="F556" i="14" s="1"/>
  <c r="E557" i="14"/>
  <c r="S556" i="14"/>
  <c r="D555" i="14"/>
  <c r="AA554" i="14"/>
  <c r="Z554" i="14"/>
  <c r="Y554" i="14"/>
  <c r="X554" i="14"/>
  <c r="W554" i="14"/>
  <c r="V554" i="14"/>
  <c r="U554" i="14"/>
  <c r="T554" i="14"/>
  <c r="S554" i="14"/>
  <c r="R554" i="14"/>
  <c r="Q554" i="14"/>
  <c r="P554" i="14"/>
  <c r="O554" i="14"/>
  <c r="N554" i="14"/>
  <c r="M554" i="14"/>
  <c r="L554" i="14"/>
  <c r="K554" i="14"/>
  <c r="J554" i="14"/>
  <c r="I554" i="14"/>
  <c r="H554" i="14"/>
  <c r="G554" i="14"/>
  <c r="F554" i="14"/>
  <c r="E554" i="14"/>
  <c r="D554" i="14"/>
  <c r="D553" i="14"/>
  <c r="D552" i="14"/>
  <c r="D551" i="14"/>
  <c r="AA550" i="14"/>
  <c r="Z550" i="14"/>
  <c r="Y550" i="14"/>
  <c r="X550" i="14"/>
  <c r="W550" i="14"/>
  <c r="V550" i="14"/>
  <c r="U550" i="14"/>
  <c r="T550" i="14"/>
  <c r="S550" i="14"/>
  <c r="R550" i="14"/>
  <c r="Q550" i="14"/>
  <c r="P550" i="14"/>
  <c r="O550" i="14"/>
  <c r="N550" i="14"/>
  <c r="M550" i="14"/>
  <c r="L550" i="14"/>
  <c r="K550" i="14"/>
  <c r="J550" i="14"/>
  <c r="I550" i="14"/>
  <c r="H550" i="14"/>
  <c r="G550" i="14"/>
  <c r="F550" i="14"/>
  <c r="E550" i="14"/>
  <c r="D549" i="14"/>
  <c r="D548" i="14"/>
  <c r="AA547" i="14"/>
  <c r="Z547" i="14"/>
  <c r="Y547" i="14"/>
  <c r="X547" i="14"/>
  <c r="W547" i="14"/>
  <c r="V547" i="14"/>
  <c r="U547" i="14"/>
  <c r="T547" i="14"/>
  <c r="S547" i="14"/>
  <c r="R547" i="14"/>
  <c r="Q547" i="14"/>
  <c r="P547" i="14"/>
  <c r="O547" i="14"/>
  <c r="N547" i="14"/>
  <c r="M547" i="14"/>
  <c r="L547" i="14"/>
  <c r="K547" i="14"/>
  <c r="J547" i="14"/>
  <c r="I547" i="14"/>
  <c r="H547" i="14"/>
  <c r="G547" i="14"/>
  <c r="F547" i="14"/>
  <c r="E547" i="14"/>
  <c r="D546" i="14"/>
  <c r="D545" i="14"/>
  <c r="D544" i="14"/>
  <c r="D542" i="14" s="1"/>
  <c r="D543" i="14"/>
  <c r="AA542" i="14"/>
  <c r="Z542" i="14"/>
  <c r="Y542" i="14"/>
  <c r="X542" i="14"/>
  <c r="W542" i="14"/>
  <c r="V542" i="14"/>
  <c r="U542" i="14"/>
  <c r="T542" i="14"/>
  <c r="S542" i="14"/>
  <c r="R542" i="14"/>
  <c r="Q542" i="14"/>
  <c r="P542" i="14"/>
  <c r="O542" i="14"/>
  <c r="N542" i="14"/>
  <c r="M542" i="14"/>
  <c r="L542" i="14"/>
  <c r="K542" i="14"/>
  <c r="J542" i="14"/>
  <c r="I542" i="14"/>
  <c r="H542" i="14"/>
  <c r="G542" i="14"/>
  <c r="F542" i="14"/>
  <c r="E542" i="14"/>
  <c r="D541" i="14"/>
  <c r="D540" i="14"/>
  <c r="AA539" i="14"/>
  <c r="Z539" i="14"/>
  <c r="Y539" i="14"/>
  <c r="X539" i="14"/>
  <c r="W539" i="14"/>
  <c r="V539" i="14"/>
  <c r="U539" i="14"/>
  <c r="T539" i="14"/>
  <c r="S539" i="14"/>
  <c r="R539" i="14"/>
  <c r="Q539" i="14"/>
  <c r="P539" i="14"/>
  <c r="O539" i="14"/>
  <c r="N539" i="14"/>
  <c r="M539" i="14"/>
  <c r="L539" i="14"/>
  <c r="K539" i="14"/>
  <c r="J539" i="14"/>
  <c r="I539" i="14"/>
  <c r="H539" i="14"/>
  <c r="G539" i="14"/>
  <c r="F539" i="14"/>
  <c r="E539" i="14"/>
  <c r="D538" i="14"/>
  <c r="D537" i="14"/>
  <c r="D536" i="14"/>
  <c r="D535" i="14"/>
  <c r="D534" i="14"/>
  <c r="D533" i="14"/>
  <c r="AA532" i="14"/>
  <c r="Z532" i="14"/>
  <c r="Y532" i="14"/>
  <c r="X532" i="14"/>
  <c r="W532" i="14"/>
  <c r="V532" i="14"/>
  <c r="U532" i="14"/>
  <c r="T532" i="14"/>
  <c r="S532" i="14"/>
  <c r="R532" i="14"/>
  <c r="Q532" i="14"/>
  <c r="P532" i="14"/>
  <c r="O532" i="14"/>
  <c r="N532" i="14"/>
  <c r="M532" i="14"/>
  <c r="L532" i="14"/>
  <c r="K532" i="14"/>
  <c r="J532" i="14"/>
  <c r="I532" i="14"/>
  <c r="H532" i="14"/>
  <c r="G532" i="14"/>
  <c r="F532" i="14"/>
  <c r="E532" i="14"/>
  <c r="D531" i="14"/>
  <c r="D530" i="14"/>
  <c r="D529" i="14"/>
  <c r="D528" i="14"/>
  <c r="AA527" i="14"/>
  <c r="Z527" i="14"/>
  <c r="Y527" i="14"/>
  <c r="X527" i="14"/>
  <c r="W527" i="14"/>
  <c r="V527" i="14"/>
  <c r="U527" i="14"/>
  <c r="T527" i="14"/>
  <c r="S527" i="14"/>
  <c r="R527" i="14"/>
  <c r="Q527" i="14"/>
  <c r="P527" i="14"/>
  <c r="O527" i="14"/>
  <c r="N527" i="14"/>
  <c r="M527" i="14"/>
  <c r="L527" i="14"/>
  <c r="K527" i="14"/>
  <c r="J527" i="14"/>
  <c r="I527" i="14"/>
  <c r="H527" i="14"/>
  <c r="G527" i="14"/>
  <c r="F527" i="14"/>
  <c r="E527" i="14"/>
  <c r="D526" i="14"/>
  <c r="D525" i="14"/>
  <c r="D524" i="14"/>
  <c r="AA523" i="14"/>
  <c r="Z523" i="14"/>
  <c r="Z522" i="14" s="1"/>
  <c r="Y523" i="14"/>
  <c r="X523" i="14"/>
  <c r="W523" i="14"/>
  <c r="W522" i="14" s="1"/>
  <c r="V523" i="14"/>
  <c r="V522" i="14" s="1"/>
  <c r="U523" i="14"/>
  <c r="T523" i="14"/>
  <c r="S523" i="14"/>
  <c r="R523" i="14"/>
  <c r="R522" i="14" s="1"/>
  <c r="Q523" i="14"/>
  <c r="P523" i="14"/>
  <c r="O523" i="14"/>
  <c r="N523" i="14"/>
  <c r="N522" i="14" s="1"/>
  <c r="M523" i="14"/>
  <c r="L523" i="14"/>
  <c r="K523" i="14"/>
  <c r="J523" i="14"/>
  <c r="J522" i="14" s="1"/>
  <c r="I523" i="14"/>
  <c r="H523" i="14"/>
  <c r="G523" i="14"/>
  <c r="F523" i="14"/>
  <c r="F522" i="14" s="1"/>
  <c r="E523" i="14"/>
  <c r="L522" i="14"/>
  <c r="D521" i="14"/>
  <c r="D520" i="14"/>
  <c r="D519" i="14"/>
  <c r="D518" i="14"/>
  <c r="D517" i="14"/>
  <c r="D516" i="14"/>
  <c r="D515" i="14"/>
  <c r="D514" i="14"/>
  <c r="AA513" i="14"/>
  <c r="Z513" i="14"/>
  <c r="Y513" i="14"/>
  <c r="X513" i="14"/>
  <c r="W513" i="14"/>
  <c r="V513" i="14"/>
  <c r="U513" i="14"/>
  <c r="T513" i="14"/>
  <c r="S513" i="14"/>
  <c r="R513" i="14"/>
  <c r="Q513" i="14"/>
  <c r="P513" i="14"/>
  <c r="O513" i="14"/>
  <c r="N513" i="14"/>
  <c r="M513" i="14"/>
  <c r="L513" i="14"/>
  <c r="K513" i="14"/>
  <c r="J513" i="14"/>
  <c r="I513" i="14"/>
  <c r="H513" i="14"/>
  <c r="G513" i="14"/>
  <c r="F513" i="14"/>
  <c r="E513" i="14"/>
  <c r="D512" i="14"/>
  <c r="D511" i="14"/>
  <c r="D510" i="14"/>
  <c r="D509" i="14"/>
  <c r="D508" i="14"/>
  <c r="AA507" i="14"/>
  <c r="Z507" i="14"/>
  <c r="Y507" i="14"/>
  <c r="X507" i="14"/>
  <c r="W507" i="14"/>
  <c r="V507" i="14"/>
  <c r="U507" i="14"/>
  <c r="T507" i="14"/>
  <c r="S507" i="14"/>
  <c r="R507" i="14"/>
  <c r="Q507" i="14"/>
  <c r="P507" i="14"/>
  <c r="O507" i="14"/>
  <c r="N507" i="14"/>
  <c r="M507" i="14"/>
  <c r="L507" i="14"/>
  <c r="K507" i="14"/>
  <c r="J507" i="14"/>
  <c r="I507" i="14"/>
  <c r="H507" i="14"/>
  <c r="G507" i="14"/>
  <c r="F507" i="14"/>
  <c r="E507" i="14"/>
  <c r="D506" i="14"/>
  <c r="D505" i="14"/>
  <c r="D504" i="14"/>
  <c r="D503" i="14"/>
  <c r="D502" i="14"/>
  <c r="D501" i="14"/>
  <c r="D500" i="14"/>
  <c r="D499" i="14"/>
  <c r="AA498" i="14"/>
  <c r="Z498" i="14"/>
  <c r="Y498" i="14"/>
  <c r="X498" i="14"/>
  <c r="W498" i="14"/>
  <c r="V498" i="14"/>
  <c r="U498" i="14"/>
  <c r="T498" i="14"/>
  <c r="S498" i="14"/>
  <c r="R498" i="14"/>
  <c r="Q498" i="14"/>
  <c r="P498" i="14"/>
  <c r="O498" i="14"/>
  <c r="N498" i="14"/>
  <c r="M498" i="14"/>
  <c r="L498" i="14"/>
  <c r="K498" i="14"/>
  <c r="J498" i="14"/>
  <c r="I498" i="14"/>
  <c r="H498" i="14"/>
  <c r="G498" i="14"/>
  <c r="F498" i="14"/>
  <c r="E498" i="14"/>
  <c r="D497" i="14"/>
  <c r="D496" i="14"/>
  <c r="D495" i="14"/>
  <c r="AA494" i="14"/>
  <c r="Z494" i="14"/>
  <c r="Y494" i="14"/>
  <c r="X494" i="14"/>
  <c r="X493" i="14" s="1"/>
  <c r="W494" i="14"/>
  <c r="V494" i="14"/>
  <c r="U494" i="14"/>
  <c r="T494" i="14"/>
  <c r="T493" i="14" s="1"/>
  <c r="S494" i="14"/>
  <c r="R494" i="14"/>
  <c r="Q494" i="14"/>
  <c r="P494" i="14"/>
  <c r="P493" i="14" s="1"/>
  <c r="O494" i="14"/>
  <c r="N494" i="14"/>
  <c r="M494" i="14"/>
  <c r="L494" i="14"/>
  <c r="L493" i="14" s="1"/>
  <c r="K494" i="14"/>
  <c r="J494" i="14"/>
  <c r="I494" i="14"/>
  <c r="H494" i="14"/>
  <c r="H493" i="14" s="1"/>
  <c r="G494" i="14"/>
  <c r="F494" i="14"/>
  <c r="E494" i="14"/>
  <c r="D494" i="14"/>
  <c r="J493" i="14"/>
  <c r="D491" i="14"/>
  <c r="AA490" i="14"/>
  <c r="Z490" i="14"/>
  <c r="Y490" i="14"/>
  <c r="X490" i="14"/>
  <c r="W490" i="14"/>
  <c r="V490" i="14"/>
  <c r="U490" i="14"/>
  <c r="T490" i="14"/>
  <c r="S490" i="14"/>
  <c r="R490" i="14"/>
  <c r="Q490" i="14"/>
  <c r="P490" i="14"/>
  <c r="O490" i="14"/>
  <c r="N490" i="14"/>
  <c r="M490" i="14"/>
  <c r="L490" i="14"/>
  <c r="K490" i="14"/>
  <c r="J490" i="14"/>
  <c r="I490" i="14"/>
  <c r="H490" i="14"/>
  <c r="G490" i="14"/>
  <c r="F490" i="14"/>
  <c r="E490" i="14"/>
  <c r="D490" i="14"/>
  <c r="D489" i="14"/>
  <c r="D488" i="14"/>
  <c r="D487" i="14"/>
  <c r="D486" i="14"/>
  <c r="D485" i="14"/>
  <c r="D484" i="14"/>
  <c r="D483" i="14"/>
  <c r="AA482" i="14"/>
  <c r="Z482" i="14"/>
  <c r="Y482" i="14"/>
  <c r="X482" i="14"/>
  <c r="W482" i="14"/>
  <c r="V482" i="14"/>
  <c r="U482" i="14"/>
  <c r="T482" i="14"/>
  <c r="S482" i="14"/>
  <c r="R482" i="14"/>
  <c r="Q482" i="14"/>
  <c r="P482" i="14"/>
  <c r="O482" i="14"/>
  <c r="N482" i="14"/>
  <c r="M482" i="14"/>
  <c r="L482" i="14"/>
  <c r="K482" i="14"/>
  <c r="J482" i="14"/>
  <c r="I482" i="14"/>
  <c r="H482" i="14"/>
  <c r="G482" i="14"/>
  <c r="F482" i="14"/>
  <c r="E482" i="14"/>
  <c r="D481" i="14"/>
  <c r="AA480" i="14"/>
  <c r="Z480" i="14"/>
  <c r="Y480" i="14"/>
  <c r="X480" i="14"/>
  <c r="W480" i="14"/>
  <c r="V480" i="14"/>
  <c r="U480" i="14"/>
  <c r="T480" i="14"/>
  <c r="S480" i="14"/>
  <c r="R480" i="14"/>
  <c r="Q480" i="14"/>
  <c r="P480" i="14"/>
  <c r="O480" i="14"/>
  <c r="N480" i="14"/>
  <c r="M480" i="14"/>
  <c r="L480" i="14"/>
  <c r="K480" i="14"/>
  <c r="J480" i="14"/>
  <c r="I480" i="14"/>
  <c r="H480" i="14"/>
  <c r="G480" i="14"/>
  <c r="F480" i="14"/>
  <c r="E480" i="14"/>
  <c r="D480" i="14"/>
  <c r="D479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D477" i="14"/>
  <c r="AA476" i="14"/>
  <c r="Z476" i="14"/>
  <c r="Y476" i="14"/>
  <c r="X476" i="14"/>
  <c r="W476" i="14"/>
  <c r="V476" i="14"/>
  <c r="U476" i="14"/>
  <c r="T476" i="14"/>
  <c r="S476" i="14"/>
  <c r="R476" i="14"/>
  <c r="Q476" i="14"/>
  <c r="P476" i="14"/>
  <c r="O476" i="14"/>
  <c r="N476" i="14"/>
  <c r="M476" i="14"/>
  <c r="L476" i="14"/>
  <c r="K476" i="14"/>
  <c r="J476" i="14"/>
  <c r="I476" i="14"/>
  <c r="H476" i="14"/>
  <c r="G476" i="14"/>
  <c r="F476" i="14"/>
  <c r="E476" i="14"/>
  <c r="D476" i="14"/>
  <c r="N475" i="14"/>
  <c r="D474" i="14"/>
  <c r="D473" i="14"/>
  <c r="D472" i="14"/>
  <c r="D471" i="14"/>
  <c r="AA470" i="14"/>
  <c r="Z470" i="14"/>
  <c r="Y470" i="14"/>
  <c r="X470" i="14"/>
  <c r="W470" i="14"/>
  <c r="V470" i="14"/>
  <c r="U470" i="14"/>
  <c r="T470" i="14"/>
  <c r="S470" i="14"/>
  <c r="R470" i="14"/>
  <c r="Q470" i="14"/>
  <c r="P470" i="14"/>
  <c r="O470" i="14"/>
  <c r="N470" i="14"/>
  <c r="M470" i="14"/>
  <c r="L470" i="14"/>
  <c r="K470" i="14"/>
  <c r="J470" i="14"/>
  <c r="I470" i="14"/>
  <c r="H470" i="14"/>
  <c r="G470" i="14"/>
  <c r="F470" i="14"/>
  <c r="E470" i="14"/>
  <c r="D469" i="14"/>
  <c r="D468" i="14"/>
  <c r="D467" i="14"/>
  <c r="D466" i="14"/>
  <c r="AA465" i="14"/>
  <c r="Z465" i="14"/>
  <c r="Y465" i="14"/>
  <c r="X465" i="14"/>
  <c r="W465" i="14"/>
  <c r="V465" i="14"/>
  <c r="U465" i="14"/>
  <c r="T465" i="14"/>
  <c r="S465" i="14"/>
  <c r="R465" i="14"/>
  <c r="Q465" i="14"/>
  <c r="P465" i="14"/>
  <c r="O465" i="14"/>
  <c r="N465" i="14"/>
  <c r="M465" i="14"/>
  <c r="L465" i="14"/>
  <c r="K465" i="14"/>
  <c r="J465" i="14"/>
  <c r="I465" i="14"/>
  <c r="H465" i="14"/>
  <c r="G465" i="14"/>
  <c r="F465" i="14"/>
  <c r="E465" i="14"/>
  <c r="D464" i="14"/>
  <c r="D463" i="14"/>
  <c r="D462" i="14"/>
  <c r="AA461" i="14"/>
  <c r="Z461" i="14"/>
  <c r="Z460" i="14" s="1"/>
  <c r="Y461" i="14"/>
  <c r="X461" i="14"/>
  <c r="W461" i="14"/>
  <c r="V461" i="14"/>
  <c r="V460" i="14" s="1"/>
  <c r="U461" i="14"/>
  <c r="T461" i="14"/>
  <c r="S461" i="14"/>
  <c r="R461" i="14"/>
  <c r="R460" i="14" s="1"/>
  <c r="Q461" i="14"/>
  <c r="P461" i="14"/>
  <c r="O461" i="14"/>
  <c r="N461" i="14"/>
  <c r="N460" i="14" s="1"/>
  <c r="N459" i="14" s="1"/>
  <c r="M461" i="14"/>
  <c r="L461" i="14"/>
  <c r="K461" i="14"/>
  <c r="J461" i="14"/>
  <c r="J460" i="14" s="1"/>
  <c r="I461" i="14"/>
  <c r="H461" i="14"/>
  <c r="G461" i="14"/>
  <c r="F461" i="14"/>
  <c r="F460" i="14" s="1"/>
  <c r="E461" i="14"/>
  <c r="D457" i="14"/>
  <c r="D456" i="14"/>
  <c r="AA455" i="14"/>
  <c r="Z455" i="14"/>
  <c r="Y455" i="14"/>
  <c r="X455" i="14"/>
  <c r="W455" i="14"/>
  <c r="V455" i="14"/>
  <c r="U455" i="14"/>
  <c r="T455" i="14"/>
  <c r="S455" i="14"/>
  <c r="R455" i="14"/>
  <c r="Q455" i="14"/>
  <c r="P455" i="14"/>
  <c r="O455" i="14"/>
  <c r="N455" i="14"/>
  <c r="M455" i="14"/>
  <c r="L455" i="14"/>
  <c r="K455" i="14"/>
  <c r="J455" i="14"/>
  <c r="I455" i="14"/>
  <c r="H455" i="14"/>
  <c r="G455" i="14"/>
  <c r="F455" i="14"/>
  <c r="E455" i="14"/>
  <c r="D455" i="14"/>
  <c r="D454" i="14"/>
  <c r="D453" i="14"/>
  <c r="AA452" i="14"/>
  <c r="Z452" i="14"/>
  <c r="Y452" i="14"/>
  <c r="X452" i="14"/>
  <c r="W452" i="14"/>
  <c r="V452" i="14"/>
  <c r="U452" i="14"/>
  <c r="T452" i="14"/>
  <c r="S452" i="14"/>
  <c r="R452" i="14"/>
  <c r="Q452" i="14"/>
  <c r="P452" i="14"/>
  <c r="O452" i="14"/>
  <c r="N452" i="14"/>
  <c r="M452" i="14"/>
  <c r="L452" i="14"/>
  <c r="K452" i="14"/>
  <c r="J452" i="14"/>
  <c r="I452" i="14"/>
  <c r="H452" i="14"/>
  <c r="G452" i="14"/>
  <c r="F452" i="14"/>
  <c r="E452" i="14"/>
  <c r="D451" i="14"/>
  <c r="D450" i="14"/>
  <c r="D449" i="14"/>
  <c r="D448" i="14"/>
  <c r="D447" i="14"/>
  <c r="AA446" i="14"/>
  <c r="Z446" i="14"/>
  <c r="Y446" i="14"/>
  <c r="X446" i="14"/>
  <c r="W446" i="14"/>
  <c r="V446" i="14"/>
  <c r="U446" i="14"/>
  <c r="T446" i="14"/>
  <c r="S446" i="14"/>
  <c r="R446" i="14"/>
  <c r="Q446" i="14"/>
  <c r="P446" i="14"/>
  <c r="O446" i="14"/>
  <c r="N446" i="14"/>
  <c r="M446" i="14"/>
  <c r="L446" i="14"/>
  <c r="K446" i="14"/>
  <c r="J446" i="14"/>
  <c r="I446" i="14"/>
  <c r="H446" i="14"/>
  <c r="G446" i="14"/>
  <c r="F446" i="14"/>
  <c r="E446" i="14"/>
  <c r="D445" i="14"/>
  <c r="D444" i="14"/>
  <c r="D443" i="14"/>
  <c r="D442" i="14"/>
  <c r="AA441" i="14"/>
  <c r="AA440" i="14" s="1"/>
  <c r="Z441" i="14"/>
  <c r="Y441" i="14"/>
  <c r="Y440" i="14" s="1"/>
  <c r="X441" i="14"/>
  <c r="W441" i="14"/>
  <c r="V441" i="14"/>
  <c r="U441" i="14"/>
  <c r="U440" i="14" s="1"/>
  <c r="T441" i="14"/>
  <c r="S441" i="14"/>
  <c r="R441" i="14"/>
  <c r="Q441" i="14"/>
  <c r="Q440" i="14" s="1"/>
  <c r="P441" i="14"/>
  <c r="O441" i="14"/>
  <c r="N441" i="14"/>
  <c r="M441" i="14"/>
  <c r="M440" i="14" s="1"/>
  <c r="L441" i="14"/>
  <c r="K441" i="14"/>
  <c r="K440" i="14" s="1"/>
  <c r="J441" i="14"/>
  <c r="I441" i="14"/>
  <c r="I440" i="14" s="1"/>
  <c r="H441" i="14"/>
  <c r="G441" i="14"/>
  <c r="F441" i="14"/>
  <c r="E441" i="14"/>
  <c r="E440" i="14" s="1"/>
  <c r="W440" i="14"/>
  <c r="V440" i="14"/>
  <c r="S440" i="14"/>
  <c r="D439" i="14"/>
  <c r="AA438" i="14"/>
  <c r="Z438" i="14"/>
  <c r="Y438" i="14"/>
  <c r="X438" i="14"/>
  <c r="W438" i="14"/>
  <c r="V438" i="14"/>
  <c r="U438" i="14"/>
  <c r="T438" i="14"/>
  <c r="S438" i="14"/>
  <c r="R438" i="14"/>
  <c r="Q438" i="14"/>
  <c r="P438" i="14"/>
  <c r="O438" i="14"/>
  <c r="N438" i="14"/>
  <c r="M438" i="14"/>
  <c r="L438" i="14"/>
  <c r="K438" i="14"/>
  <c r="J438" i="14"/>
  <c r="I438" i="14"/>
  <c r="H438" i="14"/>
  <c r="G438" i="14"/>
  <c r="F438" i="14"/>
  <c r="E438" i="14"/>
  <c r="D438" i="14"/>
  <c r="D437" i="14"/>
  <c r="AA436" i="14"/>
  <c r="Z436" i="14"/>
  <c r="Y436" i="14"/>
  <c r="X436" i="14"/>
  <c r="W436" i="14"/>
  <c r="V436" i="14"/>
  <c r="U436" i="14"/>
  <c r="T436" i="14"/>
  <c r="S436" i="14"/>
  <c r="R436" i="14"/>
  <c r="Q436" i="14"/>
  <c r="P436" i="14"/>
  <c r="O436" i="14"/>
  <c r="N436" i="14"/>
  <c r="M436" i="14"/>
  <c r="L436" i="14"/>
  <c r="K436" i="14"/>
  <c r="J436" i="14"/>
  <c r="I436" i="14"/>
  <c r="H436" i="14"/>
  <c r="G436" i="14"/>
  <c r="F436" i="14"/>
  <c r="E436" i="14"/>
  <c r="D436" i="14"/>
  <c r="D435" i="14"/>
  <c r="AA434" i="14"/>
  <c r="Z434" i="14"/>
  <c r="Y434" i="14"/>
  <c r="X434" i="14"/>
  <c r="W434" i="14"/>
  <c r="V434" i="14"/>
  <c r="U434" i="14"/>
  <c r="T434" i="14"/>
  <c r="S434" i="14"/>
  <c r="R434" i="14"/>
  <c r="Q434" i="14"/>
  <c r="P434" i="14"/>
  <c r="O434" i="14"/>
  <c r="N434" i="14"/>
  <c r="M434" i="14"/>
  <c r="L434" i="14"/>
  <c r="K434" i="14"/>
  <c r="J434" i="14"/>
  <c r="I434" i="14"/>
  <c r="H434" i="14"/>
  <c r="G434" i="14"/>
  <c r="F434" i="14"/>
  <c r="E434" i="14"/>
  <c r="D434" i="14"/>
  <c r="D433" i="14"/>
  <c r="AA432" i="14"/>
  <c r="Z432" i="14"/>
  <c r="Y432" i="14"/>
  <c r="X432" i="14"/>
  <c r="W432" i="14"/>
  <c r="V432" i="14"/>
  <c r="U432" i="14"/>
  <c r="T432" i="14"/>
  <c r="S432" i="14"/>
  <c r="R432" i="14"/>
  <c r="Q432" i="14"/>
  <c r="P432" i="14"/>
  <c r="O432" i="14"/>
  <c r="N432" i="14"/>
  <c r="M432" i="14"/>
  <c r="L432" i="14"/>
  <c r="K432" i="14"/>
  <c r="J432" i="14"/>
  <c r="I432" i="14"/>
  <c r="H432" i="14"/>
  <c r="G432" i="14"/>
  <c r="F432" i="14"/>
  <c r="E432" i="14"/>
  <c r="D432" i="14"/>
  <c r="D431" i="14"/>
  <c r="D430" i="14"/>
  <c r="AA429" i="14"/>
  <c r="Z429" i="14"/>
  <c r="Y429" i="14"/>
  <c r="X429" i="14"/>
  <c r="W429" i="14"/>
  <c r="V429" i="14"/>
  <c r="U429" i="14"/>
  <c r="T429" i="14"/>
  <c r="S429" i="14"/>
  <c r="R429" i="14"/>
  <c r="Q429" i="14"/>
  <c r="P429" i="14"/>
  <c r="O429" i="14"/>
  <c r="N429" i="14"/>
  <c r="M429" i="14"/>
  <c r="L429" i="14"/>
  <c r="K429" i="14"/>
  <c r="J429" i="14"/>
  <c r="I429" i="14"/>
  <c r="H429" i="14"/>
  <c r="G429" i="14"/>
  <c r="F429" i="14"/>
  <c r="E429" i="14"/>
  <c r="S428" i="14"/>
  <c r="D427" i="14"/>
  <c r="D426" i="14"/>
  <c r="D425" i="14"/>
  <c r="AA424" i="14"/>
  <c r="Z424" i="14"/>
  <c r="Y424" i="14"/>
  <c r="X424" i="14"/>
  <c r="W424" i="14"/>
  <c r="V424" i="14"/>
  <c r="U424" i="14"/>
  <c r="T424" i="14"/>
  <c r="S424" i="14"/>
  <c r="R424" i="14"/>
  <c r="Q424" i="14"/>
  <c r="P424" i="14"/>
  <c r="O424" i="14"/>
  <c r="N424" i="14"/>
  <c r="M424" i="14"/>
  <c r="L424" i="14"/>
  <c r="K424" i="14"/>
  <c r="J424" i="14"/>
  <c r="I424" i="14"/>
  <c r="H424" i="14"/>
  <c r="G424" i="14"/>
  <c r="F424" i="14"/>
  <c r="E424" i="14"/>
  <c r="D423" i="14"/>
  <c r="D422" i="14"/>
  <c r="D421" i="14"/>
  <c r="D420" i="14"/>
  <c r="D419" i="14"/>
  <c r="D418" i="14"/>
  <c r="D415" i="14" s="1"/>
  <c r="D417" i="14"/>
  <c r="D416" i="14"/>
  <c r="AA415" i="14"/>
  <c r="Z415" i="14"/>
  <c r="Y415" i="14"/>
  <c r="X415" i="14"/>
  <c r="W415" i="14"/>
  <c r="V415" i="14"/>
  <c r="U415" i="14"/>
  <c r="T415" i="14"/>
  <c r="S415" i="14"/>
  <c r="R415" i="14"/>
  <c r="Q415" i="14"/>
  <c r="P415" i="14"/>
  <c r="O415" i="14"/>
  <c r="N415" i="14"/>
  <c r="M415" i="14"/>
  <c r="L415" i="14"/>
  <c r="K415" i="14"/>
  <c r="J415" i="14"/>
  <c r="I415" i="14"/>
  <c r="H415" i="14"/>
  <c r="G415" i="14"/>
  <c r="F415" i="14"/>
  <c r="E415" i="14"/>
  <c r="AA414" i="14"/>
  <c r="Z414" i="14"/>
  <c r="Y414" i="14"/>
  <c r="X414" i="14"/>
  <c r="W414" i="14"/>
  <c r="V414" i="14"/>
  <c r="U414" i="14"/>
  <c r="T414" i="14"/>
  <c r="S414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F414" i="14"/>
  <c r="E414" i="14"/>
  <c r="D413" i="14"/>
  <c r="AA412" i="14"/>
  <c r="Z412" i="14"/>
  <c r="Y412" i="14"/>
  <c r="X412" i="14"/>
  <c r="W412" i="14"/>
  <c r="V412" i="14"/>
  <c r="U412" i="14"/>
  <c r="T412" i="14"/>
  <c r="S412" i="14"/>
  <c r="R412" i="14"/>
  <c r="Q412" i="14"/>
  <c r="P412" i="14"/>
  <c r="O412" i="14"/>
  <c r="N412" i="14"/>
  <c r="M412" i="14"/>
  <c r="L412" i="14"/>
  <c r="K412" i="14"/>
  <c r="J412" i="14"/>
  <c r="I412" i="14"/>
  <c r="H412" i="14"/>
  <c r="G412" i="14"/>
  <c r="F412" i="14"/>
  <c r="E412" i="14"/>
  <c r="D412" i="14"/>
  <c r="D411" i="14"/>
  <c r="D410" i="14"/>
  <c r="AA409" i="14"/>
  <c r="Z409" i="14"/>
  <c r="Y409" i="14"/>
  <c r="X409" i="14"/>
  <c r="W409" i="14"/>
  <c r="V409" i="14"/>
  <c r="U409" i="14"/>
  <c r="T409" i="14"/>
  <c r="S409" i="14"/>
  <c r="R409" i="14"/>
  <c r="Q409" i="14"/>
  <c r="P409" i="14"/>
  <c r="O409" i="14"/>
  <c r="N409" i="14"/>
  <c r="M409" i="14"/>
  <c r="L409" i="14"/>
  <c r="K409" i="14"/>
  <c r="J409" i="14"/>
  <c r="I409" i="14"/>
  <c r="H409" i="14"/>
  <c r="G409" i="14"/>
  <c r="F409" i="14"/>
  <c r="E409" i="14"/>
  <c r="D408" i="14"/>
  <c r="D407" i="14"/>
  <c r="D406" i="14"/>
  <c r="D405" i="14"/>
  <c r="D404" i="14"/>
  <c r="D403" i="14"/>
  <c r="D402" i="14"/>
  <c r="D401" i="14"/>
  <c r="D400" i="14"/>
  <c r="AA399" i="14"/>
  <c r="Z399" i="14"/>
  <c r="Y399" i="14"/>
  <c r="X399" i="14"/>
  <c r="W399" i="14"/>
  <c r="W398" i="14" s="1"/>
  <c r="V399" i="14"/>
  <c r="U399" i="14"/>
  <c r="T399" i="14"/>
  <c r="T398" i="14" s="1"/>
  <c r="S399" i="14"/>
  <c r="S398" i="14" s="1"/>
  <c r="R399" i="14"/>
  <c r="Q399" i="14"/>
  <c r="P399" i="14"/>
  <c r="O399" i="14"/>
  <c r="O398" i="14" s="1"/>
  <c r="N399" i="14"/>
  <c r="M399" i="14"/>
  <c r="L399" i="14"/>
  <c r="K399" i="14"/>
  <c r="J399" i="14"/>
  <c r="I399" i="14"/>
  <c r="H399" i="14"/>
  <c r="G399" i="14"/>
  <c r="G398" i="14" s="1"/>
  <c r="F399" i="14"/>
  <c r="E399" i="14"/>
  <c r="AA398" i="14"/>
  <c r="Z398" i="14"/>
  <c r="X398" i="14"/>
  <c r="V398" i="14"/>
  <c r="R398" i="14"/>
  <c r="P398" i="14"/>
  <c r="N398" i="14"/>
  <c r="L398" i="14"/>
  <c r="K398" i="14"/>
  <c r="J398" i="14"/>
  <c r="H398" i="14"/>
  <c r="F398" i="14"/>
  <c r="D396" i="14"/>
  <c r="AA395" i="14"/>
  <c r="Z395" i="14"/>
  <c r="Y395" i="14"/>
  <c r="X395" i="14"/>
  <c r="W395" i="14"/>
  <c r="V395" i="14"/>
  <c r="U395" i="14"/>
  <c r="T395" i="14"/>
  <c r="S395" i="14"/>
  <c r="R395" i="14"/>
  <c r="Q395" i="14"/>
  <c r="P395" i="14"/>
  <c r="O395" i="14"/>
  <c r="N395" i="14"/>
  <c r="M395" i="14"/>
  <c r="L395" i="14"/>
  <c r="K395" i="14"/>
  <c r="J395" i="14"/>
  <c r="I395" i="14"/>
  <c r="H395" i="14"/>
  <c r="G395" i="14"/>
  <c r="F395" i="14"/>
  <c r="E395" i="14"/>
  <c r="D395" i="14"/>
  <c r="D394" i="14"/>
  <c r="D393" i="14"/>
  <c r="D392" i="14"/>
  <c r="D391" i="14"/>
  <c r="D390" i="14"/>
  <c r="AA389" i="14"/>
  <c r="Z389" i="14"/>
  <c r="Y389" i="14"/>
  <c r="X389" i="14"/>
  <c r="W389" i="14"/>
  <c r="V389" i="14"/>
  <c r="U389" i="14"/>
  <c r="T389" i="14"/>
  <c r="S389" i="14"/>
  <c r="R389" i="14"/>
  <c r="Q389" i="14"/>
  <c r="P389" i="14"/>
  <c r="O389" i="14"/>
  <c r="N389" i="14"/>
  <c r="M389" i="14"/>
  <c r="L389" i="14"/>
  <c r="K389" i="14"/>
  <c r="J389" i="14"/>
  <c r="I389" i="14"/>
  <c r="H389" i="14"/>
  <c r="G389" i="14"/>
  <c r="F389" i="14"/>
  <c r="E389" i="14"/>
  <c r="D388" i="14"/>
  <c r="D387" i="14"/>
  <c r="D386" i="14"/>
  <c r="D385" i="14"/>
  <c r="D384" i="14"/>
  <c r="D383" i="14"/>
  <c r="D382" i="14"/>
  <c r="D381" i="14"/>
  <c r="D380" i="14"/>
  <c r="AA379" i="14"/>
  <c r="Z379" i="14"/>
  <c r="Z378" i="14" s="1"/>
  <c r="Y379" i="14"/>
  <c r="X379" i="14"/>
  <c r="W379" i="14"/>
  <c r="W378" i="14" s="1"/>
  <c r="V379" i="14"/>
  <c r="V378" i="14" s="1"/>
  <c r="U379" i="14"/>
  <c r="U378" i="14" s="1"/>
  <c r="T379" i="14"/>
  <c r="S379" i="14"/>
  <c r="R379" i="14"/>
  <c r="R378" i="14" s="1"/>
  <c r="Q379" i="14"/>
  <c r="P379" i="14"/>
  <c r="O379" i="14"/>
  <c r="N379" i="14"/>
  <c r="N378" i="14" s="1"/>
  <c r="M379" i="14"/>
  <c r="L379" i="14"/>
  <c r="K379" i="14"/>
  <c r="J379" i="14"/>
  <c r="J378" i="14" s="1"/>
  <c r="I379" i="14"/>
  <c r="H379" i="14"/>
  <c r="G379" i="14"/>
  <c r="F379" i="14"/>
  <c r="F378" i="14" s="1"/>
  <c r="E379" i="14"/>
  <c r="AA378" i="14"/>
  <c r="S378" i="14"/>
  <c r="Q378" i="14"/>
  <c r="P378" i="14"/>
  <c r="O378" i="14"/>
  <c r="L378" i="14"/>
  <c r="K378" i="14"/>
  <c r="G378" i="14"/>
  <c r="D377" i="14"/>
  <c r="AA376" i="14"/>
  <c r="Z376" i="14"/>
  <c r="Y376" i="14"/>
  <c r="X376" i="14"/>
  <c r="W376" i="14"/>
  <c r="V376" i="14"/>
  <c r="U376" i="14"/>
  <c r="T376" i="14"/>
  <c r="S376" i="14"/>
  <c r="R376" i="14"/>
  <c r="Q376" i="14"/>
  <c r="P376" i="14"/>
  <c r="O376" i="14"/>
  <c r="N376" i="14"/>
  <c r="M376" i="14"/>
  <c r="L376" i="14"/>
  <c r="K376" i="14"/>
  <c r="J376" i="14"/>
  <c r="I376" i="14"/>
  <c r="H376" i="14"/>
  <c r="G376" i="14"/>
  <c r="F376" i="14"/>
  <c r="E376" i="14"/>
  <c r="D376" i="14"/>
  <c r="D375" i="14"/>
  <c r="D374" i="14"/>
  <c r="D373" i="14"/>
  <c r="D372" i="14"/>
  <c r="AA371" i="14"/>
  <c r="Z371" i="14"/>
  <c r="Y371" i="14"/>
  <c r="X371" i="14"/>
  <c r="W371" i="14"/>
  <c r="V371" i="14"/>
  <c r="U371" i="14"/>
  <c r="T371" i="14"/>
  <c r="S371" i="14"/>
  <c r="R371" i="14"/>
  <c r="Q371" i="14"/>
  <c r="P371" i="14"/>
  <c r="O371" i="14"/>
  <c r="N371" i="14"/>
  <c r="M371" i="14"/>
  <c r="L371" i="14"/>
  <c r="K371" i="14"/>
  <c r="J371" i="14"/>
  <c r="I371" i="14"/>
  <c r="H371" i="14"/>
  <c r="G371" i="14"/>
  <c r="F371" i="14"/>
  <c r="E371" i="14"/>
  <c r="D370" i="14"/>
  <c r="D369" i="14"/>
  <c r="D368" i="14"/>
  <c r="AA367" i="14"/>
  <c r="Z367" i="14"/>
  <c r="Y367" i="14"/>
  <c r="X367" i="14"/>
  <c r="W367" i="14"/>
  <c r="V367" i="14"/>
  <c r="U367" i="14"/>
  <c r="T367" i="14"/>
  <c r="S367" i="14"/>
  <c r="R367" i="14"/>
  <c r="Q367" i="14"/>
  <c r="P367" i="14"/>
  <c r="O367" i="14"/>
  <c r="N367" i="14"/>
  <c r="M367" i="14"/>
  <c r="L367" i="14"/>
  <c r="K367" i="14"/>
  <c r="J367" i="14"/>
  <c r="I367" i="14"/>
  <c r="H367" i="14"/>
  <c r="G367" i="14"/>
  <c r="F367" i="14"/>
  <c r="E367" i="14"/>
  <c r="D367" i="14"/>
  <c r="D366" i="14"/>
  <c r="D365" i="14"/>
  <c r="D364" i="14"/>
  <c r="D363" i="14"/>
  <c r="D362" i="14"/>
  <c r="AA361" i="14"/>
  <c r="Z361" i="14"/>
  <c r="Y361" i="14"/>
  <c r="X361" i="14"/>
  <c r="W361" i="14"/>
  <c r="V361" i="14"/>
  <c r="U361" i="14"/>
  <c r="T361" i="14"/>
  <c r="S361" i="14"/>
  <c r="R361" i="14"/>
  <c r="Q361" i="14"/>
  <c r="P361" i="14"/>
  <c r="O361" i="14"/>
  <c r="N361" i="14"/>
  <c r="M361" i="14"/>
  <c r="L361" i="14"/>
  <c r="K361" i="14"/>
  <c r="J361" i="14"/>
  <c r="I361" i="14"/>
  <c r="H361" i="14"/>
  <c r="G361" i="14"/>
  <c r="F361" i="14"/>
  <c r="E361" i="14"/>
  <c r="D360" i="14"/>
  <c r="D359" i="14"/>
  <c r="D358" i="14"/>
  <c r="D357" i="14"/>
  <c r="D356" i="14"/>
  <c r="D355" i="14"/>
  <c r="D354" i="14"/>
  <c r="D353" i="14"/>
  <c r="AA352" i="14"/>
  <c r="Z352" i="14"/>
  <c r="Y352" i="14"/>
  <c r="X352" i="14"/>
  <c r="W352" i="14"/>
  <c r="V352" i="14"/>
  <c r="U352" i="14"/>
  <c r="T352" i="14"/>
  <c r="S352" i="14"/>
  <c r="R352" i="14"/>
  <c r="R351" i="14" s="1"/>
  <c r="R350" i="14" s="1"/>
  <c r="Q352" i="14"/>
  <c r="P352" i="14"/>
  <c r="P351" i="14" s="1"/>
  <c r="P350" i="14" s="1"/>
  <c r="O352" i="14"/>
  <c r="N352" i="14"/>
  <c r="M352" i="14"/>
  <c r="L352" i="14"/>
  <c r="K352" i="14"/>
  <c r="J352" i="14"/>
  <c r="I352" i="14"/>
  <c r="H352" i="14"/>
  <c r="G352" i="14"/>
  <c r="F352" i="14"/>
  <c r="E352" i="14"/>
  <c r="E351" i="14" s="1"/>
  <c r="Z351" i="14"/>
  <c r="Z350" i="14" s="1"/>
  <c r="N351" i="14"/>
  <c r="J351" i="14"/>
  <c r="J350" i="14" s="1"/>
  <c r="H351" i="14"/>
  <c r="D349" i="14"/>
  <c r="AA348" i="14"/>
  <c r="Z348" i="14"/>
  <c r="Y348" i="14"/>
  <c r="X348" i="14"/>
  <c r="W348" i="14"/>
  <c r="V348" i="14"/>
  <c r="U348" i="14"/>
  <c r="T348" i="14"/>
  <c r="S348" i="14"/>
  <c r="R348" i="14"/>
  <c r="Q348" i="14"/>
  <c r="P348" i="14"/>
  <c r="O348" i="14"/>
  <c r="N348" i="14"/>
  <c r="M348" i="14"/>
  <c r="L348" i="14"/>
  <c r="K348" i="14"/>
  <c r="J348" i="14"/>
  <c r="I348" i="14"/>
  <c r="H348" i="14"/>
  <c r="G348" i="14"/>
  <c r="F348" i="14"/>
  <c r="E348" i="14"/>
  <c r="D348" i="14"/>
  <c r="D347" i="14"/>
  <c r="AA346" i="14"/>
  <c r="Z346" i="14"/>
  <c r="Y346" i="14"/>
  <c r="X346" i="14"/>
  <c r="W346" i="14"/>
  <c r="V346" i="14"/>
  <c r="U346" i="14"/>
  <c r="T346" i="14"/>
  <c r="S346" i="14"/>
  <c r="R346" i="14"/>
  <c r="Q346" i="14"/>
  <c r="P346" i="14"/>
  <c r="O346" i="14"/>
  <c r="N346" i="14"/>
  <c r="M346" i="14"/>
  <c r="L346" i="14"/>
  <c r="K346" i="14"/>
  <c r="J346" i="14"/>
  <c r="I346" i="14"/>
  <c r="H346" i="14"/>
  <c r="G346" i="14"/>
  <c r="F346" i="14"/>
  <c r="E346" i="14"/>
  <c r="D346" i="14"/>
  <c r="D345" i="14"/>
  <c r="AA344" i="14"/>
  <c r="Z344" i="14"/>
  <c r="Y344" i="14"/>
  <c r="X344" i="14"/>
  <c r="W344" i="14"/>
  <c r="V344" i="14"/>
  <c r="U344" i="14"/>
  <c r="T344" i="14"/>
  <c r="S344" i="14"/>
  <c r="R344" i="14"/>
  <c r="Q344" i="14"/>
  <c r="P344" i="14"/>
  <c r="O344" i="14"/>
  <c r="N344" i="14"/>
  <c r="M344" i="14"/>
  <c r="L344" i="14"/>
  <c r="K344" i="14"/>
  <c r="J344" i="14"/>
  <c r="I344" i="14"/>
  <c r="H344" i="14"/>
  <c r="G344" i="14"/>
  <c r="F344" i="14"/>
  <c r="E344" i="14"/>
  <c r="D344" i="14"/>
  <c r="D343" i="14"/>
  <c r="AA342" i="14"/>
  <c r="Z342" i="14"/>
  <c r="Z341" i="14" s="1"/>
  <c r="Y342" i="14"/>
  <c r="Y341" i="14" s="1"/>
  <c r="X342" i="14"/>
  <c r="X341" i="14" s="1"/>
  <c r="W342" i="14"/>
  <c r="V342" i="14"/>
  <c r="U342" i="14"/>
  <c r="T342" i="14"/>
  <c r="S342" i="14"/>
  <c r="R342" i="14"/>
  <c r="R341" i="14" s="1"/>
  <c r="Q342" i="14"/>
  <c r="Q341" i="14" s="1"/>
  <c r="P342" i="14"/>
  <c r="O342" i="14"/>
  <c r="N342" i="14"/>
  <c r="M342" i="14"/>
  <c r="M341" i="14" s="1"/>
  <c r="L342" i="14"/>
  <c r="K342" i="14"/>
  <c r="J342" i="14"/>
  <c r="J341" i="14" s="1"/>
  <c r="I342" i="14"/>
  <c r="I341" i="14" s="1"/>
  <c r="H342" i="14"/>
  <c r="G342" i="14"/>
  <c r="F342" i="14"/>
  <c r="E342" i="14"/>
  <c r="E341" i="14" s="1"/>
  <c r="D342" i="14"/>
  <c r="U341" i="14"/>
  <c r="P341" i="14"/>
  <c r="D340" i="14"/>
  <c r="D339" i="14"/>
  <c r="D338" i="14"/>
  <c r="D337" i="14"/>
  <c r="D336" i="14"/>
  <c r="D335" i="14"/>
  <c r="D334" i="14"/>
  <c r="D333" i="14"/>
  <c r="D332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0" i="14"/>
  <c r="D329" i="14"/>
  <c r="D328" i="14"/>
  <c r="D327" i="14"/>
  <c r="D326" i="14"/>
  <c r="D325" i="14"/>
  <c r="D321" i="14" s="1"/>
  <c r="D324" i="14"/>
  <c r="D323" i="14"/>
  <c r="D322" i="14"/>
  <c r="AA321" i="14"/>
  <c r="AA320" i="14" s="1"/>
  <c r="Z321" i="14"/>
  <c r="Y321" i="14"/>
  <c r="X321" i="14"/>
  <c r="X320" i="14" s="1"/>
  <c r="W321" i="14"/>
  <c r="W320" i="14" s="1"/>
  <c r="V321" i="14"/>
  <c r="V320" i="14" s="1"/>
  <c r="U321" i="14"/>
  <c r="T321" i="14"/>
  <c r="T320" i="14" s="1"/>
  <c r="S321" i="14"/>
  <c r="S320" i="14" s="1"/>
  <c r="R321" i="14"/>
  <c r="Q321" i="14"/>
  <c r="P321" i="14"/>
  <c r="P320" i="14" s="1"/>
  <c r="O321" i="14"/>
  <c r="O320" i="14" s="1"/>
  <c r="N321" i="14"/>
  <c r="N320" i="14" s="1"/>
  <c r="M321" i="14"/>
  <c r="L321" i="14"/>
  <c r="L320" i="14" s="1"/>
  <c r="K321" i="14"/>
  <c r="K320" i="14" s="1"/>
  <c r="J321" i="14"/>
  <c r="I321" i="14"/>
  <c r="H321" i="14"/>
  <c r="H320" i="14" s="1"/>
  <c r="G321" i="14"/>
  <c r="G320" i="14" s="1"/>
  <c r="F321" i="14"/>
  <c r="F320" i="14" s="1"/>
  <c r="E321" i="14"/>
  <c r="Z320" i="14"/>
  <c r="R320" i="14"/>
  <c r="J320" i="14"/>
  <c r="D319" i="14"/>
  <c r="AA318" i="14"/>
  <c r="Z318" i="14"/>
  <c r="Y318" i="14"/>
  <c r="X318" i="14"/>
  <c r="W318" i="14"/>
  <c r="V318" i="14"/>
  <c r="U318" i="14"/>
  <c r="T318" i="14"/>
  <c r="S318" i="14"/>
  <c r="R318" i="14"/>
  <c r="Q318" i="14"/>
  <c r="P318" i="14"/>
  <c r="O318" i="14"/>
  <c r="N318" i="14"/>
  <c r="M318" i="14"/>
  <c r="L318" i="14"/>
  <c r="K318" i="14"/>
  <c r="J318" i="14"/>
  <c r="I318" i="14"/>
  <c r="H318" i="14"/>
  <c r="G318" i="14"/>
  <c r="F318" i="14"/>
  <c r="E318" i="14"/>
  <c r="D318" i="14"/>
  <c r="D317" i="14"/>
  <c r="AA316" i="14"/>
  <c r="Z316" i="14"/>
  <c r="Y316" i="14"/>
  <c r="X316" i="14"/>
  <c r="W316" i="14"/>
  <c r="V316" i="14"/>
  <c r="U316" i="14"/>
  <c r="T316" i="14"/>
  <c r="S316" i="14"/>
  <c r="R316" i="14"/>
  <c r="Q316" i="14"/>
  <c r="P316" i="14"/>
  <c r="O316" i="14"/>
  <c r="N316" i="14"/>
  <c r="M316" i="14"/>
  <c r="L316" i="14"/>
  <c r="K316" i="14"/>
  <c r="J316" i="14"/>
  <c r="I316" i="14"/>
  <c r="H316" i="14"/>
  <c r="G316" i="14"/>
  <c r="F316" i="14"/>
  <c r="E316" i="14"/>
  <c r="D316" i="14"/>
  <c r="D315" i="14"/>
  <c r="AA314" i="14"/>
  <c r="Z314" i="14"/>
  <c r="Y314" i="14"/>
  <c r="X314" i="14"/>
  <c r="W314" i="14"/>
  <c r="V314" i="14"/>
  <c r="U314" i="14"/>
  <c r="T314" i="14"/>
  <c r="S314" i="14"/>
  <c r="R314" i="14"/>
  <c r="Q314" i="14"/>
  <c r="P314" i="14"/>
  <c r="O314" i="14"/>
  <c r="N314" i="14"/>
  <c r="M314" i="14"/>
  <c r="L314" i="14"/>
  <c r="K314" i="14"/>
  <c r="J314" i="14"/>
  <c r="I314" i="14"/>
  <c r="H314" i="14"/>
  <c r="G314" i="14"/>
  <c r="F314" i="14"/>
  <c r="E314" i="14"/>
  <c r="D314" i="14"/>
  <c r="AA313" i="14"/>
  <c r="Z313" i="14"/>
  <c r="Y313" i="14"/>
  <c r="X313" i="14"/>
  <c r="W313" i="14"/>
  <c r="V313" i="14"/>
  <c r="U313" i="14"/>
  <c r="T313" i="14"/>
  <c r="S313" i="14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F313" i="14"/>
  <c r="E313" i="14"/>
  <c r="D313" i="14"/>
  <c r="D312" i="14"/>
  <c r="AA311" i="14"/>
  <c r="Z311" i="14"/>
  <c r="Y311" i="14"/>
  <c r="X311" i="14"/>
  <c r="W311" i="14"/>
  <c r="V311" i="14"/>
  <c r="U311" i="14"/>
  <c r="T311" i="14"/>
  <c r="S311" i="14"/>
  <c r="R311" i="14"/>
  <c r="Q311" i="14"/>
  <c r="P311" i="14"/>
  <c r="O311" i="14"/>
  <c r="N311" i="14"/>
  <c r="M311" i="14"/>
  <c r="L311" i="14"/>
  <c r="L308" i="14" s="1"/>
  <c r="K311" i="14"/>
  <c r="J311" i="14"/>
  <c r="I311" i="14"/>
  <c r="H311" i="14"/>
  <c r="H308" i="14" s="1"/>
  <c r="G311" i="14"/>
  <c r="F311" i="14"/>
  <c r="E311" i="14"/>
  <c r="D311" i="14"/>
  <c r="D310" i="14"/>
  <c r="AA309" i="14"/>
  <c r="Z309" i="14"/>
  <c r="Y309" i="14"/>
  <c r="Y308" i="14" s="1"/>
  <c r="X309" i="14"/>
  <c r="W309" i="14"/>
  <c r="W308" i="14" s="1"/>
  <c r="V309" i="14"/>
  <c r="U309" i="14"/>
  <c r="U308" i="14" s="1"/>
  <c r="T309" i="14"/>
  <c r="S309" i="14"/>
  <c r="S308" i="14" s="1"/>
  <c r="R309" i="14"/>
  <c r="Q309" i="14"/>
  <c r="Q308" i="14" s="1"/>
  <c r="P309" i="14"/>
  <c r="O309" i="14"/>
  <c r="O308" i="14" s="1"/>
  <c r="N309" i="14"/>
  <c r="M309" i="14"/>
  <c r="M308" i="14" s="1"/>
  <c r="L309" i="14"/>
  <c r="K309" i="14"/>
  <c r="K308" i="14" s="1"/>
  <c r="J309" i="14"/>
  <c r="I309" i="14"/>
  <c r="I308" i="14" s="1"/>
  <c r="H309" i="14"/>
  <c r="G309" i="14"/>
  <c r="G308" i="14" s="1"/>
  <c r="F309" i="14"/>
  <c r="E309" i="14"/>
  <c r="E308" i="14" s="1"/>
  <c r="D309" i="14"/>
  <c r="AA308" i="14"/>
  <c r="P308" i="14"/>
  <c r="D307" i="14"/>
  <c r="D306" i="14"/>
  <c r="D305" i="14"/>
  <c r="D304" i="14"/>
  <c r="D303" i="14"/>
  <c r="D302" i="14"/>
  <c r="D301" i="14"/>
  <c r="AA300" i="14"/>
  <c r="Z300" i="14"/>
  <c r="Y300" i="14"/>
  <c r="X300" i="14"/>
  <c r="W300" i="14"/>
  <c r="V300" i="14"/>
  <c r="U300" i="14"/>
  <c r="T300" i="14"/>
  <c r="S300" i="14"/>
  <c r="R300" i="14"/>
  <c r="Q300" i="14"/>
  <c r="P300" i="14"/>
  <c r="O300" i="14"/>
  <c r="N300" i="14"/>
  <c r="M300" i="14"/>
  <c r="L300" i="14"/>
  <c r="K300" i="14"/>
  <c r="J300" i="14"/>
  <c r="I300" i="14"/>
  <c r="H300" i="14"/>
  <c r="G300" i="14"/>
  <c r="F300" i="14"/>
  <c r="E300" i="14"/>
  <c r="D299" i="14"/>
  <c r="D298" i="14"/>
  <c r="D297" i="14"/>
  <c r="D296" i="14"/>
  <c r="D295" i="14"/>
  <c r="D294" i="14"/>
  <c r="D293" i="14"/>
  <c r="AA292" i="14"/>
  <c r="Z292" i="14"/>
  <c r="Y292" i="14"/>
  <c r="Y291" i="14" s="1"/>
  <c r="X292" i="14"/>
  <c r="W292" i="14"/>
  <c r="V292" i="14"/>
  <c r="U292" i="14"/>
  <c r="T292" i="14"/>
  <c r="S292" i="14"/>
  <c r="R292" i="14"/>
  <c r="R291" i="14" s="1"/>
  <c r="Q292" i="14"/>
  <c r="Q291" i="14" s="1"/>
  <c r="P292" i="14"/>
  <c r="O292" i="14"/>
  <c r="N292" i="14"/>
  <c r="M292" i="14"/>
  <c r="M291" i="14" s="1"/>
  <c r="L292" i="14"/>
  <c r="K292" i="14"/>
  <c r="J292" i="14"/>
  <c r="J291" i="14" s="1"/>
  <c r="I292" i="14"/>
  <c r="I291" i="14" s="1"/>
  <c r="H292" i="14"/>
  <c r="G292" i="14"/>
  <c r="F292" i="14"/>
  <c r="E292" i="14"/>
  <c r="E291" i="14" s="1"/>
  <c r="Z291" i="14"/>
  <c r="W291" i="14"/>
  <c r="U291" i="14"/>
  <c r="O291" i="14"/>
  <c r="G291" i="14"/>
  <c r="D290" i="14"/>
  <c r="D288" i="14" s="1"/>
  <c r="D289" i="14"/>
  <c r="AA288" i="14"/>
  <c r="Z288" i="14"/>
  <c r="Y288" i="14"/>
  <c r="X288" i="14"/>
  <c r="W288" i="14"/>
  <c r="W284" i="14" s="1"/>
  <c r="V288" i="14"/>
  <c r="U288" i="14"/>
  <c r="T288" i="14"/>
  <c r="S288" i="14"/>
  <c r="R288" i="14"/>
  <c r="Q288" i="14"/>
  <c r="P288" i="14"/>
  <c r="O288" i="14"/>
  <c r="N288" i="14"/>
  <c r="M288" i="14"/>
  <c r="L288" i="14"/>
  <c r="K288" i="14"/>
  <c r="K284" i="14" s="1"/>
  <c r="J288" i="14"/>
  <c r="I288" i="14"/>
  <c r="H288" i="14"/>
  <c r="G288" i="14"/>
  <c r="F288" i="14"/>
  <c r="E288" i="14"/>
  <c r="D287" i="14"/>
  <c r="D286" i="14"/>
  <c r="AA285" i="14"/>
  <c r="Z285" i="14"/>
  <c r="Z284" i="14" s="1"/>
  <c r="Y285" i="14"/>
  <c r="X285" i="14"/>
  <c r="W285" i="14"/>
  <c r="V285" i="14"/>
  <c r="V284" i="14" s="1"/>
  <c r="U285" i="14"/>
  <c r="U284" i="14" s="1"/>
  <c r="T285" i="14"/>
  <c r="S285" i="14"/>
  <c r="R285" i="14"/>
  <c r="R284" i="14" s="1"/>
  <c r="Q285" i="14"/>
  <c r="Q284" i="14" s="1"/>
  <c r="P285" i="14"/>
  <c r="O285" i="14"/>
  <c r="N285" i="14"/>
  <c r="M285" i="14"/>
  <c r="L285" i="14"/>
  <c r="K285" i="14"/>
  <c r="J285" i="14"/>
  <c r="J284" i="14" s="1"/>
  <c r="I285" i="14"/>
  <c r="I284" i="14" s="1"/>
  <c r="H285" i="14"/>
  <c r="G285" i="14"/>
  <c r="F285" i="14"/>
  <c r="F284" i="14" s="1"/>
  <c r="E285" i="14"/>
  <c r="E284" i="14" s="1"/>
  <c r="Y284" i="14"/>
  <c r="S284" i="14"/>
  <c r="N284" i="14"/>
  <c r="M284" i="14"/>
  <c r="G284" i="14"/>
  <c r="D283" i="14"/>
  <c r="D282" i="14"/>
  <c r="AA281" i="14"/>
  <c r="Z281" i="14"/>
  <c r="Y281" i="14"/>
  <c r="X281" i="14"/>
  <c r="X277" i="14" s="1"/>
  <c r="W281" i="14"/>
  <c r="V281" i="14"/>
  <c r="U281" i="14"/>
  <c r="T281" i="14"/>
  <c r="T277" i="14" s="1"/>
  <c r="S281" i="14"/>
  <c r="R281" i="14"/>
  <c r="Q281" i="14"/>
  <c r="P281" i="14"/>
  <c r="P277" i="14" s="1"/>
  <c r="O281" i="14"/>
  <c r="N281" i="14"/>
  <c r="M281" i="14"/>
  <c r="L281" i="14"/>
  <c r="L277" i="14" s="1"/>
  <c r="K281" i="14"/>
  <c r="J281" i="14"/>
  <c r="I281" i="14"/>
  <c r="H281" i="14"/>
  <c r="H277" i="14" s="1"/>
  <c r="G281" i="14"/>
  <c r="F281" i="14"/>
  <c r="E281" i="14"/>
  <c r="D280" i="14"/>
  <c r="D278" i="14" s="1"/>
  <c r="D279" i="14"/>
  <c r="AA278" i="14"/>
  <c r="Z278" i="14"/>
  <c r="Z277" i="14" s="1"/>
  <c r="Y278" i="14"/>
  <c r="X278" i="14"/>
  <c r="W278" i="14"/>
  <c r="V278" i="14"/>
  <c r="V277" i="14" s="1"/>
  <c r="U278" i="14"/>
  <c r="U277" i="14" s="1"/>
  <c r="T278" i="14"/>
  <c r="S278" i="14"/>
  <c r="R278" i="14"/>
  <c r="R277" i="14" s="1"/>
  <c r="Q278" i="14"/>
  <c r="P278" i="14"/>
  <c r="O278" i="14"/>
  <c r="N278" i="14"/>
  <c r="N277" i="14" s="1"/>
  <c r="M278" i="14"/>
  <c r="M277" i="14" s="1"/>
  <c r="L278" i="14"/>
  <c r="K278" i="14"/>
  <c r="J278" i="14"/>
  <c r="I278" i="14"/>
  <c r="H278" i="14"/>
  <c r="G278" i="14"/>
  <c r="F278" i="14"/>
  <c r="F277" i="14" s="1"/>
  <c r="E278" i="14"/>
  <c r="O277" i="14"/>
  <c r="J277" i="14"/>
  <c r="G277" i="14"/>
  <c r="D275" i="14"/>
  <c r="AA274" i="14"/>
  <c r="Z274" i="14"/>
  <c r="Y274" i="14"/>
  <c r="X274" i="14"/>
  <c r="W274" i="14"/>
  <c r="V274" i="14"/>
  <c r="U274" i="14"/>
  <c r="T274" i="14"/>
  <c r="S274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F274" i="14"/>
  <c r="E274" i="14"/>
  <c r="D274" i="14"/>
  <c r="AA273" i="14"/>
  <c r="Z273" i="14"/>
  <c r="Y273" i="14"/>
  <c r="X273" i="14"/>
  <c r="W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/>
  <c r="E273" i="14"/>
  <c r="D273" i="14"/>
  <c r="D272" i="14"/>
  <c r="D271" i="14"/>
  <c r="AA270" i="14"/>
  <c r="Z270" i="14"/>
  <c r="Y270" i="14"/>
  <c r="X270" i="14"/>
  <c r="W270" i="14"/>
  <c r="V270" i="14"/>
  <c r="U270" i="14"/>
  <c r="T270" i="14"/>
  <c r="S270" i="14"/>
  <c r="R270" i="14"/>
  <c r="Q270" i="14"/>
  <c r="P270" i="14"/>
  <c r="O270" i="14"/>
  <c r="N270" i="14"/>
  <c r="M270" i="14"/>
  <c r="L270" i="14"/>
  <c r="K270" i="14"/>
  <c r="J270" i="14"/>
  <c r="I270" i="14"/>
  <c r="H270" i="14"/>
  <c r="G270" i="14"/>
  <c r="F270" i="14"/>
  <c r="E270" i="14"/>
  <c r="D269" i="14"/>
  <c r="D268" i="14"/>
  <c r="AA267" i="14"/>
  <c r="Z267" i="14"/>
  <c r="Y267" i="14"/>
  <c r="X267" i="14"/>
  <c r="W267" i="14"/>
  <c r="V267" i="14"/>
  <c r="U267" i="14"/>
  <c r="T267" i="14"/>
  <c r="S267" i="14"/>
  <c r="R267" i="14"/>
  <c r="Q267" i="14"/>
  <c r="P267" i="14"/>
  <c r="O267" i="14"/>
  <c r="N267" i="14"/>
  <c r="M267" i="14"/>
  <c r="L267" i="14"/>
  <c r="K267" i="14"/>
  <c r="J267" i="14"/>
  <c r="I267" i="14"/>
  <c r="H267" i="14"/>
  <c r="G267" i="14"/>
  <c r="F267" i="14"/>
  <c r="F262" i="14" s="1"/>
  <c r="E267" i="14"/>
  <c r="D267" i="14"/>
  <c r="D266" i="14"/>
  <c r="D265" i="14"/>
  <c r="D264" i="14"/>
  <c r="AA263" i="14"/>
  <c r="AA262" i="14" s="1"/>
  <c r="Z263" i="14"/>
  <c r="Y263" i="14"/>
  <c r="X263" i="14"/>
  <c r="W263" i="14"/>
  <c r="V263" i="14"/>
  <c r="U263" i="14"/>
  <c r="U262" i="14" s="1"/>
  <c r="T263" i="14"/>
  <c r="S263" i="14"/>
  <c r="R263" i="14"/>
  <c r="Q263" i="14"/>
  <c r="P263" i="14"/>
  <c r="O263" i="14"/>
  <c r="N263" i="14"/>
  <c r="M263" i="14"/>
  <c r="L263" i="14"/>
  <c r="K263" i="14"/>
  <c r="K262" i="14" s="1"/>
  <c r="J263" i="14"/>
  <c r="I263" i="14"/>
  <c r="I262" i="14" s="1"/>
  <c r="H263" i="14"/>
  <c r="G263" i="14"/>
  <c r="F263" i="14"/>
  <c r="E263" i="14"/>
  <c r="E262" i="14" s="1"/>
  <c r="S262" i="14"/>
  <c r="N262" i="14"/>
  <c r="D261" i="14"/>
  <c r="AA260" i="14"/>
  <c r="Z260" i="14"/>
  <c r="Y260" i="14"/>
  <c r="X260" i="14"/>
  <c r="W260" i="14"/>
  <c r="V260" i="14"/>
  <c r="U260" i="14"/>
  <c r="T260" i="14"/>
  <c r="S260" i="14"/>
  <c r="R260" i="14"/>
  <c r="Q260" i="14"/>
  <c r="P260" i="14"/>
  <c r="P255" i="14" s="1"/>
  <c r="O260" i="14"/>
  <c r="N260" i="14"/>
  <c r="M260" i="14"/>
  <c r="L260" i="14"/>
  <c r="L255" i="14" s="1"/>
  <c r="K260" i="14"/>
  <c r="J260" i="14"/>
  <c r="I260" i="14"/>
  <c r="H260" i="14"/>
  <c r="H255" i="14" s="1"/>
  <c r="G260" i="14"/>
  <c r="F260" i="14"/>
  <c r="E260" i="14"/>
  <c r="D260" i="14"/>
  <c r="D259" i="14"/>
  <c r="D258" i="14"/>
  <c r="D256" i="14" s="1"/>
  <c r="D257" i="14"/>
  <c r="AA256" i="14"/>
  <c r="AA255" i="14" s="1"/>
  <c r="Z256" i="14"/>
  <c r="Y256" i="14"/>
  <c r="Y255" i="14" s="1"/>
  <c r="X256" i="14"/>
  <c r="W256" i="14"/>
  <c r="W255" i="14" s="1"/>
  <c r="V256" i="14"/>
  <c r="U256" i="14"/>
  <c r="U255" i="14" s="1"/>
  <c r="U254" i="14" s="1"/>
  <c r="T256" i="14"/>
  <c r="S256" i="14"/>
  <c r="S255" i="14" s="1"/>
  <c r="R256" i="14"/>
  <c r="R255" i="14" s="1"/>
  <c r="Q256" i="14"/>
  <c r="Q255" i="14" s="1"/>
  <c r="P256" i="14"/>
  <c r="O256" i="14"/>
  <c r="O255" i="14" s="1"/>
  <c r="N256" i="14"/>
  <c r="M256" i="14"/>
  <c r="M255" i="14" s="1"/>
  <c r="L256" i="14"/>
  <c r="K256" i="14"/>
  <c r="K255" i="14" s="1"/>
  <c r="J256" i="14"/>
  <c r="I256" i="14"/>
  <c r="I255" i="14" s="1"/>
  <c r="H256" i="14"/>
  <c r="G256" i="14"/>
  <c r="G255" i="14" s="1"/>
  <c r="F256" i="14"/>
  <c r="E256" i="14"/>
  <c r="E255" i="14" s="1"/>
  <c r="E254" i="14" s="1"/>
  <c r="D253" i="14"/>
  <c r="D252" i="14"/>
  <c r="D251" i="14"/>
  <c r="AA250" i="14"/>
  <c r="Z250" i="14"/>
  <c r="Y250" i="14"/>
  <c r="X250" i="14"/>
  <c r="W250" i="14"/>
  <c r="V250" i="14"/>
  <c r="U250" i="14"/>
  <c r="T250" i="14"/>
  <c r="S250" i="14"/>
  <c r="R250" i="14"/>
  <c r="Q250" i="14"/>
  <c r="P250" i="14"/>
  <c r="O250" i="14"/>
  <c r="N250" i="14"/>
  <c r="M250" i="14"/>
  <c r="L250" i="14"/>
  <c r="K250" i="14"/>
  <c r="J250" i="14"/>
  <c r="I250" i="14"/>
  <c r="H250" i="14"/>
  <c r="G250" i="14"/>
  <c r="F250" i="14"/>
  <c r="E250" i="14"/>
  <c r="D249" i="14"/>
  <c r="D248" i="14"/>
  <c r="D247" i="14"/>
  <c r="D246" i="14"/>
  <c r="AA245" i="14"/>
  <c r="Z245" i="14"/>
  <c r="Y245" i="14"/>
  <c r="X245" i="14"/>
  <c r="W245" i="14"/>
  <c r="V245" i="14"/>
  <c r="U245" i="14"/>
  <c r="U238" i="14" s="1"/>
  <c r="T245" i="14"/>
  <c r="S245" i="14"/>
  <c r="R245" i="14"/>
  <c r="Q245" i="14"/>
  <c r="P245" i="14"/>
  <c r="O245" i="14"/>
  <c r="N245" i="14"/>
  <c r="M245" i="14"/>
  <c r="L245" i="14"/>
  <c r="K245" i="14"/>
  <c r="J245" i="14"/>
  <c r="I245" i="14"/>
  <c r="H245" i="14"/>
  <c r="G245" i="14"/>
  <c r="F245" i="14"/>
  <c r="E245" i="14"/>
  <c r="E238" i="14" s="1"/>
  <c r="D244" i="14"/>
  <c r="D243" i="14"/>
  <c r="AA242" i="14"/>
  <c r="Z242" i="14"/>
  <c r="Y242" i="14"/>
  <c r="X242" i="14"/>
  <c r="W242" i="14"/>
  <c r="V242" i="14"/>
  <c r="U242" i="14"/>
  <c r="T242" i="14"/>
  <c r="S242" i="14"/>
  <c r="R242" i="14"/>
  <c r="Q242" i="14"/>
  <c r="P242" i="14"/>
  <c r="O242" i="14"/>
  <c r="N242" i="14"/>
  <c r="M242" i="14"/>
  <c r="L242" i="14"/>
  <c r="K242" i="14"/>
  <c r="J242" i="14"/>
  <c r="I242" i="14"/>
  <c r="H242" i="14"/>
  <c r="G242" i="14"/>
  <c r="F242" i="14"/>
  <c r="E242" i="14"/>
  <c r="D242" i="14"/>
  <c r="D241" i="14"/>
  <c r="D240" i="14"/>
  <c r="AA239" i="14"/>
  <c r="Z239" i="14"/>
  <c r="Y239" i="14"/>
  <c r="X239" i="14"/>
  <c r="X238" i="14" s="1"/>
  <c r="W239" i="14"/>
  <c r="V239" i="14"/>
  <c r="V238" i="14" s="1"/>
  <c r="U239" i="14"/>
  <c r="T239" i="14"/>
  <c r="T238" i="14" s="1"/>
  <c r="S239" i="14"/>
  <c r="R239" i="14"/>
  <c r="Q239" i="14"/>
  <c r="P239" i="14"/>
  <c r="P238" i="14" s="1"/>
  <c r="O239" i="14"/>
  <c r="N239" i="14"/>
  <c r="M239" i="14"/>
  <c r="L239" i="14"/>
  <c r="L238" i="14" s="1"/>
  <c r="K239" i="14"/>
  <c r="J239" i="14"/>
  <c r="J238" i="14" s="1"/>
  <c r="I239" i="14"/>
  <c r="H239" i="14"/>
  <c r="G239" i="14"/>
  <c r="F239" i="14"/>
  <c r="F238" i="14" s="1"/>
  <c r="E239" i="14"/>
  <c r="Z238" i="14"/>
  <c r="R238" i="14"/>
  <c r="H238" i="14"/>
  <c r="D237" i="14"/>
  <c r="D236" i="14"/>
  <c r="D235" i="14"/>
  <c r="D234" i="14"/>
  <c r="D233" i="14"/>
  <c r="D232" i="14"/>
  <c r="D231" i="14"/>
  <c r="AA230" i="14"/>
  <c r="Z230" i="14"/>
  <c r="Y230" i="14"/>
  <c r="X230" i="14"/>
  <c r="W230" i="14"/>
  <c r="V230" i="14"/>
  <c r="U230" i="14"/>
  <c r="T230" i="14"/>
  <c r="S230" i="14"/>
  <c r="R230" i="14"/>
  <c r="Q230" i="14"/>
  <c r="P230" i="14"/>
  <c r="O230" i="14"/>
  <c r="N230" i="14"/>
  <c r="M230" i="14"/>
  <c r="L230" i="14"/>
  <c r="K230" i="14"/>
  <c r="J230" i="14"/>
  <c r="I230" i="14"/>
  <c r="H230" i="14"/>
  <c r="G230" i="14"/>
  <c r="F230" i="14"/>
  <c r="E230" i="14"/>
  <c r="D229" i="14"/>
  <c r="D228" i="14"/>
  <c r="D227" i="14"/>
  <c r="D225" i="14" s="1"/>
  <c r="D226" i="14"/>
  <c r="AA225" i="14"/>
  <c r="Z225" i="14"/>
  <c r="Y225" i="14"/>
  <c r="X225" i="14"/>
  <c r="W225" i="14"/>
  <c r="V225" i="14"/>
  <c r="U225" i="14"/>
  <c r="T225" i="14"/>
  <c r="S225" i="14"/>
  <c r="R225" i="14"/>
  <c r="Q225" i="14"/>
  <c r="P225" i="14"/>
  <c r="O225" i="14"/>
  <c r="N225" i="14"/>
  <c r="M225" i="14"/>
  <c r="L225" i="14"/>
  <c r="K225" i="14"/>
  <c r="J225" i="14"/>
  <c r="I225" i="14"/>
  <c r="H225" i="14"/>
  <c r="G225" i="14"/>
  <c r="F225" i="14"/>
  <c r="E225" i="14"/>
  <c r="D224" i="14"/>
  <c r="AA223" i="14"/>
  <c r="Z223" i="14"/>
  <c r="Y223" i="14"/>
  <c r="X223" i="14"/>
  <c r="W223" i="14"/>
  <c r="V223" i="14"/>
  <c r="U223" i="14"/>
  <c r="T223" i="14"/>
  <c r="S223" i="14"/>
  <c r="R223" i="14"/>
  <c r="Q223" i="14"/>
  <c r="P223" i="14"/>
  <c r="O223" i="14"/>
  <c r="N223" i="14"/>
  <c r="M223" i="14"/>
  <c r="L223" i="14"/>
  <c r="K223" i="14"/>
  <c r="J223" i="14"/>
  <c r="I223" i="14"/>
  <c r="H223" i="14"/>
  <c r="G223" i="14"/>
  <c r="F223" i="14"/>
  <c r="E223" i="14"/>
  <c r="D223" i="14"/>
  <c r="D222" i="14"/>
  <c r="AA221" i="14"/>
  <c r="Z221" i="14"/>
  <c r="Y221" i="14"/>
  <c r="X221" i="14"/>
  <c r="W221" i="14"/>
  <c r="V221" i="14"/>
  <c r="U221" i="14"/>
  <c r="T221" i="14"/>
  <c r="S221" i="14"/>
  <c r="R221" i="14"/>
  <c r="Q221" i="14"/>
  <c r="P221" i="14"/>
  <c r="O221" i="14"/>
  <c r="N221" i="14"/>
  <c r="M221" i="14"/>
  <c r="L221" i="14"/>
  <c r="K221" i="14"/>
  <c r="J221" i="14"/>
  <c r="I221" i="14"/>
  <c r="H221" i="14"/>
  <c r="G221" i="14"/>
  <c r="F221" i="14"/>
  <c r="E221" i="14"/>
  <c r="D221" i="14"/>
  <c r="D220" i="14"/>
  <c r="D219" i="14"/>
  <c r="D218" i="14"/>
  <c r="D217" i="14"/>
  <c r="D216" i="14"/>
  <c r="D215" i="14"/>
  <c r="AA214" i="14"/>
  <c r="Z214" i="14"/>
  <c r="Y214" i="14"/>
  <c r="X214" i="14"/>
  <c r="W214" i="14"/>
  <c r="V214" i="14"/>
  <c r="U214" i="14"/>
  <c r="T214" i="14"/>
  <c r="S214" i="14"/>
  <c r="R214" i="14"/>
  <c r="Q214" i="14"/>
  <c r="P214" i="14"/>
  <c r="O214" i="14"/>
  <c r="N214" i="14"/>
  <c r="M214" i="14"/>
  <c r="L214" i="14"/>
  <c r="K214" i="14"/>
  <c r="J214" i="14"/>
  <c r="I214" i="14"/>
  <c r="H214" i="14"/>
  <c r="G214" i="14"/>
  <c r="F214" i="14"/>
  <c r="E214" i="14"/>
  <c r="D213" i="14"/>
  <c r="D212" i="14"/>
  <c r="D211" i="14"/>
  <c r="AA210" i="14"/>
  <c r="Z210" i="14"/>
  <c r="Y210" i="14"/>
  <c r="X210" i="14"/>
  <c r="W210" i="14"/>
  <c r="V210" i="14"/>
  <c r="U210" i="14"/>
  <c r="T210" i="14"/>
  <c r="S210" i="14"/>
  <c r="R210" i="14"/>
  <c r="Q210" i="14"/>
  <c r="P210" i="14"/>
  <c r="O210" i="14"/>
  <c r="N210" i="14"/>
  <c r="M210" i="14"/>
  <c r="L210" i="14"/>
  <c r="K210" i="14"/>
  <c r="J210" i="14"/>
  <c r="I210" i="14"/>
  <c r="H210" i="14"/>
  <c r="G210" i="14"/>
  <c r="F210" i="14"/>
  <c r="E210" i="14"/>
  <c r="D210" i="14"/>
  <c r="D209" i="14"/>
  <c r="D208" i="14"/>
  <c r="D207" i="14"/>
  <c r="D206" i="14"/>
  <c r="AA205" i="14"/>
  <c r="Z205" i="14"/>
  <c r="Y205" i="14"/>
  <c r="X205" i="14"/>
  <c r="X204" i="14" s="1"/>
  <c r="W205" i="14"/>
  <c r="W204" i="14" s="1"/>
  <c r="V205" i="14"/>
  <c r="U205" i="14"/>
  <c r="T205" i="14"/>
  <c r="T204" i="14" s="1"/>
  <c r="S205" i="14"/>
  <c r="S204" i="14" s="1"/>
  <c r="R205" i="14"/>
  <c r="Q205" i="14"/>
  <c r="P205" i="14"/>
  <c r="P204" i="14" s="1"/>
  <c r="O205" i="14"/>
  <c r="O204" i="14" s="1"/>
  <c r="N205" i="14"/>
  <c r="N204" i="14" s="1"/>
  <c r="M205" i="14"/>
  <c r="L205" i="14"/>
  <c r="K205" i="14"/>
  <c r="J205" i="14"/>
  <c r="I205" i="14"/>
  <c r="H205" i="14"/>
  <c r="G205" i="14"/>
  <c r="G204" i="14" s="1"/>
  <c r="F205" i="14"/>
  <c r="F204" i="14" s="1"/>
  <c r="E205" i="14"/>
  <c r="AA204" i="14"/>
  <c r="V204" i="14"/>
  <c r="K204" i="14"/>
  <c r="D203" i="14"/>
  <c r="D202" i="14"/>
  <c r="AA201" i="14"/>
  <c r="Z201" i="14"/>
  <c r="Y201" i="14"/>
  <c r="X201" i="14"/>
  <c r="W201" i="14"/>
  <c r="V201" i="14"/>
  <c r="U201" i="14"/>
  <c r="T201" i="14"/>
  <c r="S201" i="14"/>
  <c r="R201" i="14"/>
  <c r="Q201" i="14"/>
  <c r="P201" i="14"/>
  <c r="O201" i="14"/>
  <c r="N201" i="14"/>
  <c r="M201" i="14"/>
  <c r="L201" i="14"/>
  <c r="K201" i="14"/>
  <c r="J201" i="14"/>
  <c r="I201" i="14"/>
  <c r="H201" i="14"/>
  <c r="G201" i="14"/>
  <c r="F201" i="14"/>
  <c r="E201" i="14"/>
  <c r="D200" i="14"/>
  <c r="D199" i="14"/>
  <c r="AA198" i="14"/>
  <c r="Z198" i="14"/>
  <c r="Y198" i="14"/>
  <c r="X198" i="14"/>
  <c r="W198" i="14"/>
  <c r="V198" i="14"/>
  <c r="U198" i="14"/>
  <c r="T198" i="14"/>
  <c r="T191" i="14" s="1"/>
  <c r="S198" i="14"/>
  <c r="R198" i="14"/>
  <c r="Q198" i="14"/>
  <c r="P198" i="14"/>
  <c r="O198" i="14"/>
  <c r="N198" i="14"/>
  <c r="M198" i="14"/>
  <c r="L198" i="14"/>
  <c r="K198" i="14"/>
  <c r="J198" i="14"/>
  <c r="I198" i="14"/>
  <c r="H198" i="14"/>
  <c r="G198" i="14"/>
  <c r="F198" i="14"/>
  <c r="E198" i="14"/>
  <c r="D198" i="14"/>
  <c r="D197" i="14"/>
  <c r="D196" i="14"/>
  <c r="AA195" i="14"/>
  <c r="Z195" i="14"/>
  <c r="Y195" i="14"/>
  <c r="X195" i="14"/>
  <c r="W195" i="14"/>
  <c r="V195" i="14"/>
  <c r="U195" i="14"/>
  <c r="T195" i="14"/>
  <c r="S195" i="14"/>
  <c r="R195" i="14"/>
  <c r="Q195" i="14"/>
  <c r="P195" i="14"/>
  <c r="P191" i="14" s="1"/>
  <c r="O195" i="14"/>
  <c r="N195" i="14"/>
  <c r="M195" i="14"/>
  <c r="L195" i="14"/>
  <c r="K195" i="14"/>
  <c r="J195" i="14"/>
  <c r="I195" i="14"/>
  <c r="H195" i="14"/>
  <c r="G195" i="14"/>
  <c r="F195" i="14"/>
  <c r="F191" i="14" s="1"/>
  <c r="E195" i="14"/>
  <c r="D194" i="14"/>
  <c r="D192" i="14" s="1"/>
  <c r="D193" i="14"/>
  <c r="AA192" i="14"/>
  <c r="Z192" i="14"/>
  <c r="Y192" i="14"/>
  <c r="X192" i="14"/>
  <c r="W192" i="14"/>
  <c r="V192" i="14"/>
  <c r="U192" i="14"/>
  <c r="T192" i="14"/>
  <c r="S192" i="14"/>
  <c r="S191" i="14" s="1"/>
  <c r="R192" i="14"/>
  <c r="Q192" i="14"/>
  <c r="P192" i="14"/>
  <c r="O192" i="14"/>
  <c r="N192" i="14"/>
  <c r="M192" i="14"/>
  <c r="L192" i="14"/>
  <c r="K192" i="14"/>
  <c r="J192" i="14"/>
  <c r="I192" i="14"/>
  <c r="H192" i="14"/>
  <c r="G192" i="14"/>
  <c r="F192" i="14"/>
  <c r="E192" i="14"/>
  <c r="X191" i="14"/>
  <c r="H191" i="14"/>
  <c r="D189" i="14"/>
  <c r="D188" i="14"/>
  <c r="AA187" i="14"/>
  <c r="Z187" i="14"/>
  <c r="Y187" i="14"/>
  <c r="X187" i="14"/>
  <c r="W187" i="14"/>
  <c r="V187" i="14"/>
  <c r="U187" i="14"/>
  <c r="T187" i="14"/>
  <c r="S187" i="14"/>
  <c r="R187" i="14"/>
  <c r="Q187" i="14"/>
  <c r="P187" i="14"/>
  <c r="O187" i="14"/>
  <c r="N187" i="14"/>
  <c r="M187" i="14"/>
  <c r="L187" i="14"/>
  <c r="K187" i="14"/>
  <c r="J187" i="14"/>
  <c r="I187" i="14"/>
  <c r="H187" i="14"/>
  <c r="G187" i="14"/>
  <c r="F187" i="14"/>
  <c r="E187" i="14"/>
  <c r="D186" i="14"/>
  <c r="AA185" i="14"/>
  <c r="Z185" i="14"/>
  <c r="Y185" i="14"/>
  <c r="X185" i="14"/>
  <c r="W185" i="14"/>
  <c r="V185" i="14"/>
  <c r="U185" i="14"/>
  <c r="T185" i="14"/>
  <c r="S185" i="14"/>
  <c r="R185" i="14"/>
  <c r="Q185" i="14"/>
  <c r="P185" i="14"/>
  <c r="O185" i="14"/>
  <c r="N185" i="14"/>
  <c r="M185" i="14"/>
  <c r="L185" i="14"/>
  <c r="K185" i="14"/>
  <c r="J185" i="14"/>
  <c r="I185" i="14"/>
  <c r="H185" i="14"/>
  <c r="G185" i="14"/>
  <c r="F185" i="14"/>
  <c r="E185" i="14"/>
  <c r="D185" i="14"/>
  <c r="D184" i="14"/>
  <c r="D183" i="14"/>
  <c r="D182" i="14"/>
  <c r="D181" i="14"/>
  <c r="D180" i="14"/>
  <c r="AA179" i="14"/>
  <c r="Z179" i="14"/>
  <c r="Y179" i="14"/>
  <c r="X179" i="14"/>
  <c r="W179" i="14"/>
  <c r="V179" i="14"/>
  <c r="U179" i="14"/>
  <c r="T179" i="14"/>
  <c r="S179" i="14"/>
  <c r="R179" i="14"/>
  <c r="Q179" i="14"/>
  <c r="P179" i="14"/>
  <c r="O179" i="14"/>
  <c r="N179" i="14"/>
  <c r="M179" i="14"/>
  <c r="L179" i="14"/>
  <c r="K179" i="14"/>
  <c r="J179" i="14"/>
  <c r="I179" i="14"/>
  <c r="H179" i="14"/>
  <c r="G179" i="14"/>
  <c r="F179" i="14"/>
  <c r="E179" i="14"/>
  <c r="D178" i="14"/>
  <c r="D177" i="14"/>
  <c r="D176" i="14"/>
  <c r="AA175" i="14"/>
  <c r="Z175" i="14"/>
  <c r="Y175" i="14"/>
  <c r="X175" i="14"/>
  <c r="W175" i="14"/>
  <c r="V175" i="14"/>
  <c r="U175" i="14"/>
  <c r="T175" i="14"/>
  <c r="S175" i="14"/>
  <c r="R175" i="14"/>
  <c r="Q175" i="14"/>
  <c r="P175" i="14"/>
  <c r="O175" i="14"/>
  <c r="N175" i="14"/>
  <c r="M175" i="14"/>
  <c r="L175" i="14"/>
  <c r="K175" i="14"/>
  <c r="J175" i="14"/>
  <c r="I175" i="14"/>
  <c r="H175" i="14"/>
  <c r="G175" i="14"/>
  <c r="F175" i="14"/>
  <c r="E175" i="14"/>
  <c r="D174" i="14"/>
  <c r="AA173" i="14"/>
  <c r="Z173" i="14"/>
  <c r="Y173" i="14"/>
  <c r="X173" i="14"/>
  <c r="W173" i="14"/>
  <c r="V173" i="14"/>
  <c r="U173" i="14"/>
  <c r="T173" i="14"/>
  <c r="S173" i="14"/>
  <c r="R173" i="14"/>
  <c r="Q173" i="14"/>
  <c r="P173" i="14"/>
  <c r="O173" i="14"/>
  <c r="N173" i="14"/>
  <c r="M173" i="14"/>
  <c r="L173" i="14"/>
  <c r="K173" i="14"/>
  <c r="J173" i="14"/>
  <c r="I173" i="14"/>
  <c r="H173" i="14"/>
  <c r="G173" i="14"/>
  <c r="F173" i="14"/>
  <c r="E173" i="14"/>
  <c r="D173" i="14"/>
  <c r="D172" i="14"/>
  <c r="D171" i="14"/>
  <c r="D170" i="14"/>
  <c r="AA169" i="14"/>
  <c r="Z169" i="14"/>
  <c r="Y169" i="14"/>
  <c r="X169" i="14"/>
  <c r="W169" i="14"/>
  <c r="V169" i="14"/>
  <c r="U169" i="14"/>
  <c r="T169" i="14"/>
  <c r="S169" i="14"/>
  <c r="R169" i="14"/>
  <c r="Q169" i="14"/>
  <c r="P169" i="14"/>
  <c r="O169" i="14"/>
  <c r="N169" i="14"/>
  <c r="M169" i="14"/>
  <c r="L169" i="14"/>
  <c r="K169" i="14"/>
  <c r="J169" i="14"/>
  <c r="I169" i="14"/>
  <c r="H169" i="14"/>
  <c r="G169" i="14"/>
  <c r="F169" i="14"/>
  <c r="E169" i="14"/>
  <c r="D168" i="14"/>
  <c r="D167" i="14"/>
  <c r="D166" i="14"/>
  <c r="D165" i="14"/>
  <c r="D164" i="14"/>
  <c r="AA163" i="14"/>
  <c r="AA162" i="14" s="1"/>
  <c r="Z163" i="14"/>
  <c r="Y163" i="14"/>
  <c r="X163" i="14"/>
  <c r="W163" i="14"/>
  <c r="W162" i="14" s="1"/>
  <c r="V163" i="14"/>
  <c r="U163" i="14"/>
  <c r="T163" i="14"/>
  <c r="S163" i="14"/>
  <c r="S162" i="14" s="1"/>
  <c r="R163" i="14"/>
  <c r="Q163" i="14"/>
  <c r="P163" i="14"/>
  <c r="O163" i="14"/>
  <c r="O162" i="14" s="1"/>
  <c r="N163" i="14"/>
  <c r="M163" i="14"/>
  <c r="L163" i="14"/>
  <c r="K163" i="14"/>
  <c r="K162" i="14" s="1"/>
  <c r="J163" i="14"/>
  <c r="I163" i="14"/>
  <c r="H163" i="14"/>
  <c r="G163" i="14"/>
  <c r="G162" i="14" s="1"/>
  <c r="F163" i="14"/>
  <c r="E163" i="14"/>
  <c r="X162" i="14"/>
  <c r="N162" i="14"/>
  <c r="D161" i="14"/>
  <c r="D160" i="14"/>
  <c r="AA159" i="14"/>
  <c r="AA158" i="14" s="1"/>
  <c r="Z159" i="14"/>
  <c r="Z158" i="14" s="1"/>
  <c r="Y159" i="14"/>
  <c r="Y158" i="14" s="1"/>
  <c r="X159" i="14"/>
  <c r="W159" i="14"/>
  <c r="V159" i="14"/>
  <c r="V158" i="14" s="1"/>
  <c r="U159" i="14"/>
  <c r="U158" i="14" s="1"/>
  <c r="T159" i="14"/>
  <c r="S159" i="14"/>
  <c r="S158" i="14" s="1"/>
  <c r="R159" i="14"/>
  <c r="R158" i="14" s="1"/>
  <c r="Q159" i="14"/>
  <c r="Q158" i="14" s="1"/>
  <c r="P159" i="14"/>
  <c r="O159" i="14"/>
  <c r="N159" i="14"/>
  <c r="M159" i="14"/>
  <c r="M158" i="14" s="1"/>
  <c r="L159" i="14"/>
  <c r="L158" i="14" s="1"/>
  <c r="K159" i="14"/>
  <c r="K158" i="14" s="1"/>
  <c r="J159" i="14"/>
  <c r="J158" i="14" s="1"/>
  <c r="I159" i="14"/>
  <c r="I158" i="14" s="1"/>
  <c r="H159" i="14"/>
  <c r="G159" i="14"/>
  <c r="F159" i="14"/>
  <c r="F158" i="14" s="1"/>
  <c r="E159" i="14"/>
  <c r="E158" i="14" s="1"/>
  <c r="X158" i="14"/>
  <c r="W158" i="14"/>
  <c r="T158" i="14"/>
  <c r="P158" i="14"/>
  <c r="O158" i="14"/>
  <c r="N158" i="14"/>
  <c r="H158" i="14"/>
  <c r="G158" i="14"/>
  <c r="D157" i="14"/>
  <c r="D156" i="14"/>
  <c r="D155" i="14"/>
  <c r="D154" i="14"/>
  <c r="D153" i="14"/>
  <c r="D152" i="14"/>
  <c r="D151" i="14"/>
  <c r="D150" i="14"/>
  <c r="AA149" i="14"/>
  <c r="Z149" i="14"/>
  <c r="Y149" i="14"/>
  <c r="X149" i="14"/>
  <c r="W149" i="14"/>
  <c r="V149" i="14"/>
  <c r="U149" i="14"/>
  <c r="T149" i="14"/>
  <c r="S149" i="14"/>
  <c r="R149" i="14"/>
  <c r="Q149" i="14"/>
  <c r="P149" i="14"/>
  <c r="O149" i="14"/>
  <c r="N149" i="14"/>
  <c r="M149" i="14"/>
  <c r="L149" i="14"/>
  <c r="K149" i="14"/>
  <c r="J149" i="14"/>
  <c r="I149" i="14"/>
  <c r="H149" i="14"/>
  <c r="G149" i="14"/>
  <c r="F149" i="14"/>
  <c r="E149" i="14"/>
  <c r="D148" i="14"/>
  <c r="D147" i="14"/>
  <c r="D145" i="14" s="1"/>
  <c r="D146" i="14"/>
  <c r="AA145" i="14"/>
  <c r="Z145" i="14"/>
  <c r="Y145" i="14"/>
  <c r="X145" i="14"/>
  <c r="W145" i="14"/>
  <c r="V145" i="14"/>
  <c r="U145" i="14"/>
  <c r="T145" i="14"/>
  <c r="S145" i="14"/>
  <c r="R145" i="14"/>
  <c r="Q145" i="14"/>
  <c r="P145" i="14"/>
  <c r="O145" i="14"/>
  <c r="N145" i="14"/>
  <c r="M145" i="14"/>
  <c r="L145" i="14"/>
  <c r="K145" i="14"/>
  <c r="J145" i="14"/>
  <c r="I145" i="14"/>
  <c r="H145" i="14"/>
  <c r="G145" i="14"/>
  <c r="F145" i="14"/>
  <c r="E145" i="14"/>
  <c r="D144" i="14"/>
  <c r="D143" i="14"/>
  <c r="D142" i="14"/>
  <c r="D141" i="14"/>
  <c r="D140" i="14"/>
  <c r="D139" i="14"/>
  <c r="D138" i="14"/>
  <c r="D137" i="14"/>
  <c r="D136" i="14"/>
  <c r="AA135" i="14"/>
  <c r="Z135" i="14"/>
  <c r="Y135" i="14"/>
  <c r="X135" i="14"/>
  <c r="W135" i="14"/>
  <c r="V135" i="14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E135" i="14"/>
  <c r="D134" i="14"/>
  <c r="D133" i="14"/>
  <c r="D132" i="14"/>
  <c r="D131" i="14"/>
  <c r="AA130" i="14"/>
  <c r="Z130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29" i="14"/>
  <c r="D128" i="14"/>
  <c r="D127" i="14"/>
  <c r="D126" i="14"/>
  <c r="D125" i="14"/>
  <c r="D124" i="14"/>
  <c r="AA123" i="14"/>
  <c r="Z123" i="14"/>
  <c r="Y123" i="14"/>
  <c r="X123" i="14"/>
  <c r="W123" i="14"/>
  <c r="V123" i="14"/>
  <c r="U123" i="14"/>
  <c r="T123" i="14"/>
  <c r="S123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D122" i="14"/>
  <c r="D121" i="14"/>
  <c r="D120" i="14"/>
  <c r="D119" i="14"/>
  <c r="D118" i="14"/>
  <c r="D117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D115" i="14"/>
  <c r="D114" i="14"/>
  <c r="D113" i="14"/>
  <c r="D112" i="14"/>
  <c r="D111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09" i="14"/>
  <c r="D108" i="14"/>
  <c r="D107" i="14"/>
  <c r="D106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4" i="14"/>
  <c r="D103" i="14"/>
  <c r="D102" i="14"/>
  <c r="D101" i="14"/>
  <c r="D100" i="14"/>
  <c r="AA99" i="14"/>
  <c r="Z99" i="14"/>
  <c r="Y99" i="14"/>
  <c r="X99" i="14"/>
  <c r="W99" i="14"/>
  <c r="W98" i="14" s="1"/>
  <c r="V99" i="14"/>
  <c r="U99" i="14"/>
  <c r="T99" i="14"/>
  <c r="T98" i="14" s="1"/>
  <c r="S99" i="14"/>
  <c r="S98" i="14" s="1"/>
  <c r="R99" i="14"/>
  <c r="Q99" i="14"/>
  <c r="P99" i="14"/>
  <c r="O99" i="14"/>
  <c r="O98" i="14" s="1"/>
  <c r="N99" i="14"/>
  <c r="M99" i="14"/>
  <c r="L99" i="14"/>
  <c r="K99" i="14"/>
  <c r="K98" i="14" s="1"/>
  <c r="J99" i="14"/>
  <c r="I99" i="14"/>
  <c r="H99" i="14"/>
  <c r="H98" i="14" s="1"/>
  <c r="G99" i="14"/>
  <c r="G98" i="14" s="1"/>
  <c r="F99" i="14"/>
  <c r="E99" i="14"/>
  <c r="AA98" i="14"/>
  <c r="V98" i="14"/>
  <c r="P98" i="14"/>
  <c r="F98" i="14"/>
  <c r="D97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D95" i="14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D93" i="14"/>
  <c r="D92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0" i="14"/>
  <c r="D89" i="14"/>
  <c r="D88" i="14"/>
  <c r="D87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5" i="14"/>
  <c r="D84" i="14"/>
  <c r="D83" i="14"/>
  <c r="D82" i="14"/>
  <c r="D81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79" i="14"/>
  <c r="D78" i="14"/>
  <c r="D77" i="14"/>
  <c r="D76" i="14"/>
  <c r="D75" i="14"/>
  <c r="D74" i="14"/>
  <c r="D73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D71" i="14"/>
  <c r="D70" i="14"/>
  <c r="D69" i="14"/>
  <c r="D68" i="14"/>
  <c r="D67" i="14"/>
  <c r="D66" i="14"/>
  <c r="AA65" i="14"/>
  <c r="Z65" i="14"/>
  <c r="Y65" i="14"/>
  <c r="Y64" i="14" s="1"/>
  <c r="X65" i="14"/>
  <c r="X64" i="14" s="1"/>
  <c r="W65" i="14"/>
  <c r="V65" i="14"/>
  <c r="U65" i="14"/>
  <c r="T65" i="14"/>
  <c r="T64" i="14" s="1"/>
  <c r="S65" i="14"/>
  <c r="R65" i="14"/>
  <c r="Q65" i="14"/>
  <c r="P65" i="14"/>
  <c r="P64" i="14" s="1"/>
  <c r="O65" i="14"/>
  <c r="N65" i="14"/>
  <c r="M65" i="14"/>
  <c r="L65" i="14"/>
  <c r="L64" i="14" s="1"/>
  <c r="K65" i="14"/>
  <c r="J65" i="14"/>
  <c r="I65" i="14"/>
  <c r="I64" i="14" s="1"/>
  <c r="H65" i="14"/>
  <c r="H64" i="14" s="1"/>
  <c r="G65" i="14"/>
  <c r="F65" i="14"/>
  <c r="E65" i="14"/>
  <c r="E64" i="14" s="1"/>
  <c r="D65" i="14"/>
  <c r="U64" i="14"/>
  <c r="Q64" i="14"/>
  <c r="M64" i="14"/>
  <c r="J64" i="14"/>
  <c r="F64" i="14"/>
  <c r="D63" i="14"/>
  <c r="D62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D60" i="14"/>
  <c r="D58" i="14" s="1"/>
  <c r="D59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7" i="14"/>
  <c r="D56" i="14"/>
  <c r="D55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3" i="14"/>
  <c r="D52" i="14"/>
  <c r="D51" i="14"/>
  <c r="D50" i="14"/>
  <c r="D49" i="14"/>
  <c r="D48" i="14"/>
  <c r="D47" i="14"/>
  <c r="D46" i="14"/>
  <c r="AA45" i="14"/>
  <c r="Z45" i="14"/>
  <c r="Y45" i="14"/>
  <c r="X45" i="14"/>
  <c r="X44" i="14" s="1"/>
  <c r="W45" i="14"/>
  <c r="V45" i="14"/>
  <c r="U45" i="14"/>
  <c r="T45" i="14"/>
  <c r="S45" i="14"/>
  <c r="R45" i="14"/>
  <c r="Q45" i="14"/>
  <c r="Q44" i="14" s="1"/>
  <c r="P45" i="14"/>
  <c r="P44" i="14" s="1"/>
  <c r="O45" i="14"/>
  <c r="N45" i="14"/>
  <c r="M45" i="14"/>
  <c r="M44" i="14" s="1"/>
  <c r="L45" i="14"/>
  <c r="K45" i="14"/>
  <c r="J45" i="14"/>
  <c r="I45" i="14"/>
  <c r="I44" i="14" s="1"/>
  <c r="H45" i="14"/>
  <c r="G45" i="14"/>
  <c r="F45" i="14"/>
  <c r="E45" i="14"/>
  <c r="Y44" i="14"/>
  <c r="T44" i="14"/>
  <c r="S44" i="14"/>
  <c r="L44" i="14"/>
  <c r="H44" i="14"/>
  <c r="D42" i="14"/>
  <c r="D41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39" i="14"/>
  <c r="D38" i="14"/>
  <c r="D37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5" i="14"/>
  <c r="AA34" i="14"/>
  <c r="Z34" i="14"/>
  <c r="Y34" i="14"/>
  <c r="X34" i="14"/>
  <c r="W34" i="14"/>
  <c r="W33" i="14" s="1"/>
  <c r="V34" i="14"/>
  <c r="U34" i="14"/>
  <c r="T34" i="14"/>
  <c r="S34" i="14"/>
  <c r="S33" i="14" s="1"/>
  <c r="R34" i="14"/>
  <c r="Q34" i="14"/>
  <c r="P34" i="14"/>
  <c r="O34" i="14"/>
  <c r="O33" i="14" s="1"/>
  <c r="N34" i="14"/>
  <c r="M34" i="14"/>
  <c r="M33" i="14" s="1"/>
  <c r="L34" i="14"/>
  <c r="K34" i="14"/>
  <c r="K33" i="14" s="1"/>
  <c r="J34" i="14"/>
  <c r="I34" i="14"/>
  <c r="I33" i="14" s="1"/>
  <c r="H34" i="14"/>
  <c r="G34" i="14"/>
  <c r="G33" i="14" s="1"/>
  <c r="F34" i="14"/>
  <c r="E34" i="14"/>
  <c r="E33" i="14" s="1"/>
  <c r="D34" i="14"/>
  <c r="AA33" i="14"/>
  <c r="Y33" i="14"/>
  <c r="U33" i="14"/>
  <c r="Q33" i="14"/>
  <c r="N33" i="14"/>
  <c r="J33" i="14"/>
  <c r="F33" i="14"/>
  <c r="D32" i="14"/>
  <c r="D31" i="14"/>
  <c r="D30" i="14"/>
  <c r="D29" i="14"/>
  <c r="D28" i="14"/>
  <c r="D27" i="14"/>
  <c r="D26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D23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D21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D19" i="14"/>
  <c r="D18" i="14"/>
  <c r="D17" i="14"/>
  <c r="D16" i="14"/>
  <c r="D15" i="14"/>
  <c r="D14" i="14"/>
  <c r="D13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1" i="14"/>
  <c r="D10" i="14"/>
  <c r="D8" i="14" s="1"/>
  <c r="D9" i="14"/>
  <c r="AA8" i="14"/>
  <c r="Z8" i="14"/>
  <c r="Y8" i="14"/>
  <c r="Y7" i="14" s="1"/>
  <c r="Y6" i="14" s="1"/>
  <c r="X8" i="14"/>
  <c r="W8" i="14"/>
  <c r="V8" i="14"/>
  <c r="U8" i="14"/>
  <c r="U7" i="14" s="1"/>
  <c r="U6" i="14" s="1"/>
  <c r="T8" i="14"/>
  <c r="S8" i="14"/>
  <c r="R8" i="14"/>
  <c r="Q8" i="14"/>
  <c r="Q7" i="14" s="1"/>
  <c r="Q6" i="14" s="1"/>
  <c r="P8" i="14"/>
  <c r="O8" i="14"/>
  <c r="N8" i="14"/>
  <c r="N7" i="14" s="1"/>
  <c r="N6" i="14" s="1"/>
  <c r="M8" i="14"/>
  <c r="M7" i="14" s="1"/>
  <c r="M6" i="14" s="1"/>
  <c r="L8" i="14"/>
  <c r="K8" i="14"/>
  <c r="J8" i="14"/>
  <c r="I8" i="14"/>
  <c r="I7" i="14" s="1"/>
  <c r="H8" i="14"/>
  <c r="G8" i="14"/>
  <c r="F8" i="14"/>
  <c r="E8" i="14"/>
  <c r="E7" i="14" s="1"/>
  <c r="R7" i="14"/>
  <c r="J7" i="14"/>
  <c r="J6" i="14" s="1"/>
  <c r="H7" i="14"/>
  <c r="D778" i="13"/>
  <c r="D776" i="13" s="1"/>
  <c r="D777" i="13"/>
  <c r="AA776" i="13"/>
  <c r="Z776" i="13"/>
  <c r="Y776" i="13"/>
  <c r="X776" i="13"/>
  <c r="W776" i="13"/>
  <c r="V776" i="13"/>
  <c r="U776" i="13"/>
  <c r="T776" i="13"/>
  <c r="S776" i="13"/>
  <c r="R776" i="13"/>
  <c r="Q776" i="13"/>
  <c r="P776" i="13"/>
  <c r="O776" i="13"/>
  <c r="N776" i="13"/>
  <c r="M776" i="13"/>
  <c r="L776" i="13"/>
  <c r="K776" i="13"/>
  <c r="J776" i="13"/>
  <c r="I776" i="13"/>
  <c r="H776" i="13"/>
  <c r="G776" i="13"/>
  <c r="F776" i="13"/>
  <c r="E776" i="13"/>
  <c r="D775" i="13"/>
  <c r="D774" i="13"/>
  <c r="AA773" i="13"/>
  <c r="Z773" i="13"/>
  <c r="Y773" i="13"/>
  <c r="X773" i="13"/>
  <c r="W773" i="13"/>
  <c r="V773" i="13"/>
  <c r="U773" i="13"/>
  <c r="T773" i="13"/>
  <c r="S773" i="13"/>
  <c r="R773" i="13"/>
  <c r="Q773" i="13"/>
  <c r="P773" i="13"/>
  <c r="O773" i="13"/>
  <c r="N773" i="13"/>
  <c r="M773" i="13"/>
  <c r="L773" i="13"/>
  <c r="K773" i="13"/>
  <c r="J773" i="13"/>
  <c r="I773" i="13"/>
  <c r="H773" i="13"/>
  <c r="G773" i="13"/>
  <c r="F773" i="13"/>
  <c r="E773" i="13"/>
  <c r="D773" i="13"/>
  <c r="D772" i="13"/>
  <c r="D770" i="13" s="1"/>
  <c r="D771" i="13"/>
  <c r="AA770" i="13"/>
  <c r="Z770" i="13"/>
  <c r="Y770" i="13"/>
  <c r="X770" i="13"/>
  <c r="W770" i="13"/>
  <c r="V770" i="13"/>
  <c r="U770" i="13"/>
  <c r="U769" i="13" s="1"/>
  <c r="T770" i="13"/>
  <c r="S770" i="13"/>
  <c r="R770" i="13"/>
  <c r="Q770" i="13"/>
  <c r="Q769" i="13" s="1"/>
  <c r="P770" i="13"/>
  <c r="O770" i="13"/>
  <c r="N770" i="13"/>
  <c r="M770" i="13"/>
  <c r="M769" i="13" s="1"/>
  <c r="L770" i="13"/>
  <c r="K770" i="13"/>
  <c r="J770" i="13"/>
  <c r="I770" i="13"/>
  <c r="H770" i="13"/>
  <c r="G770" i="13"/>
  <c r="F770" i="13"/>
  <c r="E770" i="13"/>
  <c r="E769" i="13" s="1"/>
  <c r="AA769" i="13"/>
  <c r="Z769" i="13"/>
  <c r="Y769" i="13"/>
  <c r="W769" i="13"/>
  <c r="V769" i="13"/>
  <c r="S769" i="13"/>
  <c r="R769" i="13"/>
  <c r="O769" i="13"/>
  <c r="N769" i="13"/>
  <c r="K769" i="13"/>
  <c r="J769" i="13"/>
  <c r="I769" i="13"/>
  <c r="G769" i="13"/>
  <c r="F769" i="13"/>
  <c r="D768" i="13"/>
  <c r="D767" i="13"/>
  <c r="D766" i="13"/>
  <c r="D765" i="13"/>
  <c r="D764" i="13"/>
  <c r="D763" i="13"/>
  <c r="D762" i="13"/>
  <c r="AA761" i="13"/>
  <c r="Z761" i="13"/>
  <c r="Y761" i="13"/>
  <c r="X761" i="13"/>
  <c r="W761" i="13"/>
  <c r="V761" i="13"/>
  <c r="U761" i="13"/>
  <c r="T761" i="13"/>
  <c r="S761" i="13"/>
  <c r="R761" i="13"/>
  <c r="Q761" i="13"/>
  <c r="P761" i="13"/>
  <c r="O761" i="13"/>
  <c r="N761" i="13"/>
  <c r="M761" i="13"/>
  <c r="L761" i="13"/>
  <c r="K761" i="13"/>
  <c r="J761" i="13"/>
  <c r="I761" i="13"/>
  <c r="H761" i="13"/>
  <c r="G761" i="13"/>
  <c r="F761" i="13"/>
  <c r="E761" i="13"/>
  <c r="D760" i="13"/>
  <c r="D759" i="13"/>
  <c r="D758" i="13"/>
  <c r="D757" i="13"/>
  <c r="D756" i="13"/>
  <c r="D755" i="13"/>
  <c r="D754" i="13"/>
  <c r="AA753" i="13"/>
  <c r="Z753" i="13"/>
  <c r="Y753" i="13"/>
  <c r="X753" i="13"/>
  <c r="W753" i="13"/>
  <c r="V753" i="13"/>
  <c r="U753" i="13"/>
  <c r="T753" i="13"/>
  <c r="S753" i="13"/>
  <c r="R753" i="13"/>
  <c r="Q753" i="13"/>
  <c r="P753" i="13"/>
  <c r="O753" i="13"/>
  <c r="N753" i="13"/>
  <c r="M753" i="13"/>
  <c r="L753" i="13"/>
  <c r="K753" i="13"/>
  <c r="J753" i="13"/>
  <c r="I753" i="13"/>
  <c r="H753" i="13"/>
  <c r="G753" i="13"/>
  <c r="F753" i="13"/>
  <c r="E753" i="13"/>
  <c r="D753" i="13"/>
  <c r="AA752" i="13"/>
  <c r="Z752" i="13"/>
  <c r="Y752" i="13"/>
  <c r="X752" i="13"/>
  <c r="W752" i="13"/>
  <c r="V752" i="13"/>
  <c r="U752" i="13"/>
  <c r="T752" i="13"/>
  <c r="S752" i="13"/>
  <c r="R752" i="13"/>
  <c r="Q752" i="13"/>
  <c r="P752" i="13"/>
  <c r="O752" i="13"/>
  <c r="N752" i="13"/>
  <c r="M752" i="13"/>
  <c r="L752" i="13"/>
  <c r="K752" i="13"/>
  <c r="J752" i="13"/>
  <c r="I752" i="13"/>
  <c r="H752" i="13"/>
  <c r="G752" i="13"/>
  <c r="F752" i="13"/>
  <c r="E752" i="13"/>
  <c r="D752" i="13"/>
  <c r="D751" i="13"/>
  <c r="D750" i="13"/>
  <c r="D749" i="13"/>
  <c r="D748" i="13"/>
  <c r="D747" i="13"/>
  <c r="D746" i="13"/>
  <c r="D745" i="13"/>
  <c r="AA744" i="13"/>
  <c r="Z744" i="13"/>
  <c r="Y744" i="13"/>
  <c r="X744" i="13"/>
  <c r="W744" i="13"/>
  <c r="V744" i="13"/>
  <c r="U744" i="13"/>
  <c r="T744" i="13"/>
  <c r="S744" i="13"/>
  <c r="R744" i="13"/>
  <c r="Q744" i="13"/>
  <c r="P744" i="13"/>
  <c r="O744" i="13"/>
  <c r="N744" i="13"/>
  <c r="M744" i="13"/>
  <c r="L744" i="13"/>
  <c r="K744" i="13"/>
  <c r="J744" i="13"/>
  <c r="I744" i="13"/>
  <c r="H744" i="13"/>
  <c r="G744" i="13"/>
  <c r="F744" i="13"/>
  <c r="E744" i="13"/>
  <c r="D743" i="13"/>
  <c r="D742" i="13"/>
  <c r="D741" i="13"/>
  <c r="D740" i="13"/>
  <c r="D739" i="13"/>
  <c r="AA738" i="13"/>
  <c r="Z738" i="13"/>
  <c r="Y738" i="13"/>
  <c r="X738" i="13"/>
  <c r="W738" i="13"/>
  <c r="V738" i="13"/>
  <c r="V737" i="13" s="1"/>
  <c r="U738" i="13"/>
  <c r="T738" i="13"/>
  <c r="S738" i="13"/>
  <c r="R738" i="13"/>
  <c r="R737" i="13" s="1"/>
  <c r="Q738" i="13"/>
  <c r="P738" i="13"/>
  <c r="O738" i="13"/>
  <c r="N738" i="13"/>
  <c r="N737" i="13" s="1"/>
  <c r="M738" i="13"/>
  <c r="L738" i="13"/>
  <c r="K738" i="13"/>
  <c r="J738" i="13"/>
  <c r="J737" i="13" s="1"/>
  <c r="I738" i="13"/>
  <c r="H738" i="13"/>
  <c r="G738" i="13"/>
  <c r="F738" i="13"/>
  <c r="F737" i="13" s="1"/>
  <c r="E738" i="13"/>
  <c r="Z737" i="13"/>
  <c r="X737" i="13"/>
  <c r="T737" i="13"/>
  <c r="P737" i="13"/>
  <c r="L737" i="13"/>
  <c r="H737" i="13"/>
  <c r="D736" i="13"/>
  <c r="D732" i="13" s="1"/>
  <c r="D731" i="13" s="1"/>
  <c r="D735" i="13"/>
  <c r="D734" i="13"/>
  <c r="D733" i="13"/>
  <c r="AA732" i="13"/>
  <c r="Z732" i="13"/>
  <c r="Y732" i="13"/>
  <c r="X732" i="13"/>
  <c r="W732" i="13"/>
  <c r="V732" i="13"/>
  <c r="U732" i="13"/>
  <c r="T732" i="13"/>
  <c r="S732" i="13"/>
  <c r="R732" i="13"/>
  <c r="Q732" i="13"/>
  <c r="P732" i="13"/>
  <c r="O732" i="13"/>
  <c r="N732" i="13"/>
  <c r="M732" i="13"/>
  <c r="L732" i="13"/>
  <c r="K732" i="13"/>
  <c r="J732" i="13"/>
  <c r="I732" i="13"/>
  <c r="H732" i="13"/>
  <c r="G732" i="13"/>
  <c r="F732" i="13"/>
  <c r="E732" i="13"/>
  <c r="AA731" i="13"/>
  <c r="Z731" i="13"/>
  <c r="Y731" i="13"/>
  <c r="X731" i="13"/>
  <c r="W731" i="13"/>
  <c r="V731" i="13"/>
  <c r="U731" i="13"/>
  <c r="T731" i="13"/>
  <c r="S731" i="13"/>
  <c r="R731" i="13"/>
  <c r="Q731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0" i="13"/>
  <c r="D729" i="13"/>
  <c r="D728" i="13"/>
  <c r="D727" i="13"/>
  <c r="AA726" i="13"/>
  <c r="Z726" i="13"/>
  <c r="Y726" i="13"/>
  <c r="X726" i="13"/>
  <c r="W726" i="13"/>
  <c r="V726" i="13"/>
  <c r="U726" i="13"/>
  <c r="T726" i="13"/>
  <c r="S726" i="13"/>
  <c r="R726" i="13"/>
  <c r="Q726" i="13"/>
  <c r="P726" i="13"/>
  <c r="O726" i="13"/>
  <c r="N726" i="13"/>
  <c r="M726" i="13"/>
  <c r="L726" i="13"/>
  <c r="K726" i="13"/>
  <c r="J726" i="13"/>
  <c r="I726" i="13"/>
  <c r="H726" i="13"/>
  <c r="G726" i="13"/>
  <c r="F726" i="13"/>
  <c r="E726" i="13"/>
  <c r="D726" i="13"/>
  <c r="D724" i="13"/>
  <c r="D723" i="13"/>
  <c r="D722" i="13"/>
  <c r="D721" i="13"/>
  <c r="AA720" i="13"/>
  <c r="Z720" i="13"/>
  <c r="Y720" i="13"/>
  <c r="X720" i="13"/>
  <c r="W720" i="13"/>
  <c r="V720" i="13"/>
  <c r="U720" i="13"/>
  <c r="T720" i="13"/>
  <c r="S720" i="13"/>
  <c r="R720" i="13"/>
  <c r="Q720" i="13"/>
  <c r="P720" i="13"/>
  <c r="O720" i="13"/>
  <c r="N720" i="13"/>
  <c r="M720" i="13"/>
  <c r="L720" i="13"/>
  <c r="K720" i="13"/>
  <c r="J720" i="13"/>
  <c r="I720" i="13"/>
  <c r="H720" i="13"/>
  <c r="G720" i="13"/>
  <c r="F720" i="13"/>
  <c r="E720" i="13"/>
  <c r="D720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D718" i="13"/>
  <c r="D717" i="13"/>
  <c r="D716" i="13"/>
  <c r="D715" i="13"/>
  <c r="AA714" i="13"/>
  <c r="Z714" i="13"/>
  <c r="Y714" i="13"/>
  <c r="X714" i="13"/>
  <c r="X713" i="13" s="1"/>
  <c r="W714" i="13"/>
  <c r="V714" i="13"/>
  <c r="V713" i="13" s="1"/>
  <c r="U714" i="13"/>
  <c r="T714" i="13"/>
  <c r="T713" i="13" s="1"/>
  <c r="S714" i="13"/>
  <c r="R714" i="13"/>
  <c r="Q714" i="13"/>
  <c r="P714" i="13"/>
  <c r="P713" i="13" s="1"/>
  <c r="O714" i="13"/>
  <c r="N714" i="13"/>
  <c r="N713" i="13" s="1"/>
  <c r="M714" i="13"/>
  <c r="L714" i="13"/>
  <c r="L713" i="13" s="1"/>
  <c r="K714" i="13"/>
  <c r="J714" i="13"/>
  <c r="I714" i="13"/>
  <c r="H714" i="13"/>
  <c r="H713" i="13" s="1"/>
  <c r="G714" i="13"/>
  <c r="F714" i="13"/>
  <c r="F713" i="13" s="1"/>
  <c r="E714" i="13"/>
  <c r="D714" i="13"/>
  <c r="D712" i="13"/>
  <c r="D711" i="13"/>
  <c r="AA710" i="13"/>
  <c r="Z710" i="13"/>
  <c r="Z709" i="13" s="1"/>
  <c r="Y710" i="13"/>
  <c r="X710" i="13"/>
  <c r="X709" i="13" s="1"/>
  <c r="W710" i="13"/>
  <c r="V710" i="13"/>
  <c r="V709" i="13" s="1"/>
  <c r="U710" i="13"/>
  <c r="T710" i="13"/>
  <c r="T709" i="13" s="1"/>
  <c r="S710" i="13"/>
  <c r="R710" i="13"/>
  <c r="R709" i="13" s="1"/>
  <c r="Q710" i="13"/>
  <c r="P710" i="13"/>
  <c r="P709" i="13" s="1"/>
  <c r="O710" i="13"/>
  <c r="N710" i="13"/>
  <c r="N709" i="13" s="1"/>
  <c r="M710" i="13"/>
  <c r="L710" i="13"/>
  <c r="L709" i="13" s="1"/>
  <c r="K710" i="13"/>
  <c r="J710" i="13"/>
  <c r="J709" i="13" s="1"/>
  <c r="I710" i="13"/>
  <c r="H710" i="13"/>
  <c r="H709" i="13" s="1"/>
  <c r="G710" i="13"/>
  <c r="F710" i="13"/>
  <c r="D710" i="13" s="1"/>
  <c r="D709" i="13" s="1"/>
  <c r="E710" i="13"/>
  <c r="AA709" i="13"/>
  <c r="Y709" i="13"/>
  <c r="W709" i="13"/>
  <c r="U709" i="13"/>
  <c r="S709" i="13"/>
  <c r="Q709" i="13"/>
  <c r="O709" i="13"/>
  <c r="M709" i="13"/>
  <c r="K709" i="13"/>
  <c r="I709" i="13"/>
  <c r="G709" i="13"/>
  <c r="E709" i="13"/>
  <c r="D708" i="13"/>
  <c r="D706" i="13" s="1"/>
  <c r="D707" i="13"/>
  <c r="AA706" i="13"/>
  <c r="Z706" i="13"/>
  <c r="Y706" i="13"/>
  <c r="X706" i="13"/>
  <c r="W706" i="13"/>
  <c r="V706" i="13"/>
  <c r="U706" i="13"/>
  <c r="T706" i="13"/>
  <c r="S706" i="13"/>
  <c r="R706" i="13"/>
  <c r="Q706" i="13"/>
  <c r="P706" i="13"/>
  <c r="O706" i="13"/>
  <c r="N706" i="13"/>
  <c r="M706" i="13"/>
  <c r="L706" i="13"/>
  <c r="K706" i="13"/>
  <c r="J706" i="13"/>
  <c r="I706" i="13"/>
  <c r="H706" i="13"/>
  <c r="G706" i="13"/>
  <c r="F706" i="13"/>
  <c r="E706" i="13"/>
  <c r="D705" i="13"/>
  <c r="AA704" i="13"/>
  <c r="AA703" i="13" s="1"/>
  <c r="Z704" i="13"/>
  <c r="Y704" i="13"/>
  <c r="Y703" i="13" s="1"/>
  <c r="X704" i="13"/>
  <c r="X703" i="13" s="1"/>
  <c r="W704" i="13"/>
  <c r="V704" i="13"/>
  <c r="U704" i="13"/>
  <c r="U703" i="13" s="1"/>
  <c r="T704" i="13"/>
  <c r="S704" i="13"/>
  <c r="S703" i="13" s="1"/>
  <c r="R704" i="13"/>
  <c r="Q704" i="13"/>
  <c r="Q703" i="13" s="1"/>
  <c r="P704" i="13"/>
  <c r="P703" i="13" s="1"/>
  <c r="O704" i="13"/>
  <c r="N704" i="13"/>
  <c r="M704" i="13"/>
  <c r="M703" i="13" s="1"/>
  <c r="L704" i="13"/>
  <c r="L703" i="13" s="1"/>
  <c r="K704" i="13"/>
  <c r="K703" i="13" s="1"/>
  <c r="J704" i="13"/>
  <c r="I704" i="13"/>
  <c r="I703" i="13" s="1"/>
  <c r="H704" i="13"/>
  <c r="H703" i="13" s="1"/>
  <c r="G704" i="13"/>
  <c r="F704" i="13"/>
  <c r="E704" i="13"/>
  <c r="Z703" i="13"/>
  <c r="W703" i="13"/>
  <c r="V703" i="13"/>
  <c r="T703" i="13"/>
  <c r="R703" i="13"/>
  <c r="O703" i="13"/>
  <c r="N703" i="13"/>
  <c r="J703" i="13"/>
  <c r="G703" i="13"/>
  <c r="G698" i="13" s="1"/>
  <c r="F703" i="13"/>
  <c r="D702" i="13"/>
  <c r="D701" i="13"/>
  <c r="D700" i="13"/>
  <c r="AA699" i="13"/>
  <c r="Z699" i="13"/>
  <c r="Y699" i="13"/>
  <c r="X699" i="13"/>
  <c r="W699" i="13"/>
  <c r="V699" i="13"/>
  <c r="U699" i="13"/>
  <c r="T699" i="13"/>
  <c r="T698" i="13" s="1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D697" i="13"/>
  <c r="D696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D694" i="13"/>
  <c r="D693" i="13"/>
  <c r="AA692" i="13"/>
  <c r="Z692" i="13"/>
  <c r="Y692" i="13"/>
  <c r="X692" i="13"/>
  <c r="W692" i="13"/>
  <c r="V692" i="13"/>
  <c r="U692" i="13"/>
  <c r="T692" i="13"/>
  <c r="S692" i="13"/>
  <c r="R692" i="13"/>
  <c r="Q692" i="13"/>
  <c r="P692" i="13"/>
  <c r="O692" i="13"/>
  <c r="N692" i="13"/>
  <c r="M692" i="13"/>
  <c r="L692" i="13"/>
  <c r="K692" i="13"/>
  <c r="J692" i="13"/>
  <c r="I692" i="13"/>
  <c r="H692" i="13"/>
  <c r="G692" i="13"/>
  <c r="F692" i="13"/>
  <c r="E692" i="13"/>
  <c r="D692" i="13"/>
  <c r="D691" i="13"/>
  <c r="D690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D688" i="13"/>
  <c r="D687" i="13"/>
  <c r="AA686" i="13"/>
  <c r="Z686" i="13"/>
  <c r="Y686" i="13"/>
  <c r="X686" i="13"/>
  <c r="X685" i="13" s="1"/>
  <c r="W686" i="13"/>
  <c r="V686" i="13"/>
  <c r="U686" i="13"/>
  <c r="T686" i="13"/>
  <c r="T685" i="13" s="1"/>
  <c r="S686" i="13"/>
  <c r="R686" i="13"/>
  <c r="Q686" i="13"/>
  <c r="P686" i="13"/>
  <c r="P685" i="13" s="1"/>
  <c r="O686" i="13"/>
  <c r="N686" i="13"/>
  <c r="M686" i="13"/>
  <c r="L686" i="13"/>
  <c r="L685" i="13" s="1"/>
  <c r="K686" i="13"/>
  <c r="J686" i="13"/>
  <c r="I686" i="13"/>
  <c r="H686" i="13"/>
  <c r="H685" i="13" s="1"/>
  <c r="G686" i="13"/>
  <c r="F686" i="13"/>
  <c r="E686" i="13"/>
  <c r="D686" i="13"/>
  <c r="D685" i="13" s="1"/>
  <c r="AA685" i="13"/>
  <c r="Y685" i="13"/>
  <c r="W685" i="13"/>
  <c r="U685" i="13"/>
  <c r="S685" i="13"/>
  <c r="Q685" i="13"/>
  <c r="O685" i="13"/>
  <c r="M685" i="13"/>
  <c r="K685" i="13"/>
  <c r="I685" i="13"/>
  <c r="G685" i="13"/>
  <c r="E685" i="13"/>
  <c r="D684" i="13"/>
  <c r="D683" i="13"/>
  <c r="D682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0" i="13"/>
  <c r="D679" i="13"/>
  <c r="D678" i="13"/>
  <c r="D677" i="13"/>
  <c r="D676" i="13"/>
  <c r="D675" i="13"/>
  <c r="D674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2" i="13"/>
  <c r="D671" i="13"/>
  <c r="D670" i="13"/>
  <c r="D669" i="13"/>
  <c r="AA668" i="13"/>
  <c r="Z668" i="13"/>
  <c r="Y668" i="13"/>
  <c r="X668" i="13"/>
  <c r="W668" i="13"/>
  <c r="V668" i="13"/>
  <c r="U668" i="13"/>
  <c r="T668" i="13"/>
  <c r="S668" i="13"/>
  <c r="R668" i="13"/>
  <c r="Q668" i="13"/>
  <c r="P668" i="13"/>
  <c r="O668" i="13"/>
  <c r="N668" i="13"/>
  <c r="M668" i="13"/>
  <c r="L668" i="13"/>
  <c r="K668" i="13"/>
  <c r="J668" i="13"/>
  <c r="I668" i="13"/>
  <c r="H668" i="13"/>
  <c r="G668" i="13"/>
  <c r="F668" i="13"/>
  <c r="E668" i="13"/>
  <c r="D667" i="13"/>
  <c r="D666" i="13"/>
  <c r="D665" i="13"/>
  <c r="D664" i="13"/>
  <c r="D663" i="13"/>
  <c r="D662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0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D658" i="13"/>
  <c r="D657" i="13"/>
  <c r="D656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D654" i="13"/>
  <c r="D653" i="13"/>
  <c r="D652" i="13"/>
  <c r="AA651" i="13"/>
  <c r="Z651" i="13"/>
  <c r="Y651" i="13"/>
  <c r="X651" i="13"/>
  <c r="X650" i="13" s="1"/>
  <c r="W651" i="13"/>
  <c r="V651" i="13"/>
  <c r="U651" i="13"/>
  <c r="T651" i="13"/>
  <c r="T650" i="13" s="1"/>
  <c r="S651" i="13"/>
  <c r="R651" i="13"/>
  <c r="Q651" i="13"/>
  <c r="P651" i="13"/>
  <c r="P650" i="13" s="1"/>
  <c r="O651" i="13"/>
  <c r="N651" i="13"/>
  <c r="M651" i="13"/>
  <c r="L651" i="13"/>
  <c r="L650" i="13" s="1"/>
  <c r="K651" i="13"/>
  <c r="J651" i="13"/>
  <c r="I651" i="13"/>
  <c r="H651" i="13"/>
  <c r="H650" i="13" s="1"/>
  <c r="G651" i="13"/>
  <c r="F651" i="13"/>
  <c r="E651" i="13"/>
  <c r="AA650" i="13"/>
  <c r="Z650" i="13"/>
  <c r="Y650" i="13"/>
  <c r="W650" i="13"/>
  <c r="V650" i="13"/>
  <c r="U650" i="13"/>
  <c r="S650" i="13"/>
  <c r="R650" i="13"/>
  <c r="Q650" i="13"/>
  <c r="O650" i="13"/>
  <c r="N650" i="13"/>
  <c r="M650" i="13"/>
  <c r="K650" i="13"/>
  <c r="J650" i="13"/>
  <c r="I650" i="13"/>
  <c r="G650" i="13"/>
  <c r="F650" i="13"/>
  <c r="E650" i="13"/>
  <c r="D649" i="13"/>
  <c r="D648" i="13"/>
  <c r="D647" i="13"/>
  <c r="D646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O644" i="13" s="1"/>
  <c r="N645" i="13"/>
  <c r="M645" i="13"/>
  <c r="L645" i="13"/>
  <c r="K645" i="13"/>
  <c r="J645" i="13"/>
  <c r="I645" i="13"/>
  <c r="H645" i="13"/>
  <c r="G645" i="13"/>
  <c r="F645" i="13"/>
  <c r="E645" i="13"/>
  <c r="D641" i="13"/>
  <c r="AA640" i="13"/>
  <c r="Z640" i="13"/>
  <c r="Y640" i="13"/>
  <c r="X640" i="13"/>
  <c r="W640" i="13"/>
  <c r="V640" i="13"/>
  <c r="U640" i="13"/>
  <c r="T640" i="13"/>
  <c r="S640" i="13"/>
  <c r="R640" i="13"/>
  <c r="Q640" i="13"/>
  <c r="P640" i="13"/>
  <c r="O640" i="13"/>
  <c r="N640" i="13"/>
  <c r="M640" i="13"/>
  <c r="L640" i="13"/>
  <c r="K640" i="13"/>
  <c r="J640" i="13"/>
  <c r="I640" i="13"/>
  <c r="H640" i="13"/>
  <c r="G640" i="13"/>
  <c r="F640" i="13"/>
  <c r="E640" i="13"/>
  <c r="D640" i="13"/>
  <c r="AA639" i="13"/>
  <c r="Z639" i="13"/>
  <c r="Y639" i="13"/>
  <c r="X639" i="13"/>
  <c r="W639" i="13"/>
  <c r="V639" i="13"/>
  <c r="U639" i="13"/>
  <c r="T639" i="13"/>
  <c r="S639" i="13"/>
  <c r="R639" i="13"/>
  <c r="Q639" i="13"/>
  <c r="P639" i="13"/>
  <c r="O639" i="13"/>
  <c r="N639" i="13"/>
  <c r="M639" i="13"/>
  <c r="L639" i="13"/>
  <c r="K639" i="13"/>
  <c r="J639" i="13"/>
  <c r="I639" i="13"/>
  <c r="H639" i="13"/>
  <c r="G639" i="13"/>
  <c r="F639" i="13"/>
  <c r="E639" i="13"/>
  <c r="D639" i="13"/>
  <c r="D638" i="13"/>
  <c r="AA637" i="13"/>
  <c r="Z637" i="13"/>
  <c r="Y637" i="13"/>
  <c r="X637" i="13"/>
  <c r="W637" i="13"/>
  <c r="V637" i="13"/>
  <c r="U637" i="13"/>
  <c r="T637" i="13"/>
  <c r="S637" i="13"/>
  <c r="R637" i="13"/>
  <c r="Q637" i="13"/>
  <c r="P637" i="13"/>
  <c r="O637" i="13"/>
  <c r="N637" i="13"/>
  <c r="M637" i="13"/>
  <c r="L637" i="13"/>
  <c r="K637" i="13"/>
  <c r="J637" i="13"/>
  <c r="I637" i="13"/>
  <c r="H637" i="13"/>
  <c r="G637" i="13"/>
  <c r="F637" i="13"/>
  <c r="E637" i="13"/>
  <c r="D637" i="13"/>
  <c r="AA636" i="13"/>
  <c r="Z636" i="13"/>
  <c r="Y636" i="13"/>
  <c r="X636" i="13"/>
  <c r="W636" i="13"/>
  <c r="V636" i="13"/>
  <c r="U636" i="13"/>
  <c r="T636" i="13"/>
  <c r="S636" i="13"/>
  <c r="R636" i="13"/>
  <c r="Q636" i="13"/>
  <c r="P636" i="13"/>
  <c r="O636" i="13"/>
  <c r="N636" i="13"/>
  <c r="M636" i="13"/>
  <c r="L636" i="13"/>
  <c r="K636" i="13"/>
  <c r="J636" i="13"/>
  <c r="I636" i="13"/>
  <c r="H636" i="13"/>
  <c r="G636" i="13"/>
  <c r="F636" i="13"/>
  <c r="E636" i="13"/>
  <c r="D636" i="13"/>
  <c r="D635" i="13"/>
  <c r="AA634" i="13"/>
  <c r="Z634" i="13"/>
  <c r="Y634" i="13"/>
  <c r="X634" i="13"/>
  <c r="W634" i="13"/>
  <c r="V634" i="13"/>
  <c r="U634" i="13"/>
  <c r="T634" i="13"/>
  <c r="S634" i="13"/>
  <c r="R634" i="13"/>
  <c r="Q634" i="13"/>
  <c r="P634" i="13"/>
  <c r="O634" i="13"/>
  <c r="N634" i="13"/>
  <c r="M634" i="13"/>
  <c r="L634" i="13"/>
  <c r="K634" i="13"/>
  <c r="J634" i="13"/>
  <c r="I634" i="13"/>
  <c r="H634" i="13"/>
  <c r="G634" i="13"/>
  <c r="F634" i="13"/>
  <c r="E634" i="13"/>
  <c r="D634" i="13"/>
  <c r="AA633" i="13"/>
  <c r="Z633" i="13"/>
  <c r="Y633" i="13"/>
  <c r="X633" i="13"/>
  <c r="W633" i="13"/>
  <c r="V633" i="13"/>
  <c r="U633" i="13"/>
  <c r="T633" i="13"/>
  <c r="S633" i="13"/>
  <c r="R633" i="13"/>
  <c r="Q633" i="13"/>
  <c r="P633" i="13"/>
  <c r="O633" i="13"/>
  <c r="N633" i="13"/>
  <c r="M633" i="13"/>
  <c r="L633" i="13"/>
  <c r="K633" i="13"/>
  <c r="J633" i="13"/>
  <c r="I633" i="13"/>
  <c r="H633" i="13"/>
  <c r="H629" i="13" s="1"/>
  <c r="G633" i="13"/>
  <c r="F633" i="13"/>
  <c r="E633" i="13"/>
  <c r="D633" i="13"/>
  <c r="D629" i="13" s="1"/>
  <c r="D632" i="13"/>
  <c r="AA631" i="13"/>
  <c r="Z631" i="13"/>
  <c r="Y631" i="13"/>
  <c r="X631" i="13"/>
  <c r="W631" i="13"/>
  <c r="V631" i="13"/>
  <c r="U631" i="13"/>
  <c r="T631" i="13"/>
  <c r="S631" i="13"/>
  <c r="R631" i="13"/>
  <c r="Q631" i="13"/>
  <c r="P631" i="13"/>
  <c r="O631" i="13"/>
  <c r="N631" i="13"/>
  <c r="M631" i="13"/>
  <c r="L631" i="13"/>
  <c r="K631" i="13"/>
  <c r="J631" i="13"/>
  <c r="I631" i="13"/>
  <c r="H631" i="13"/>
  <c r="G631" i="13"/>
  <c r="F631" i="13"/>
  <c r="E631" i="13"/>
  <c r="D631" i="13"/>
  <c r="AA630" i="13"/>
  <c r="Z630" i="13"/>
  <c r="Y630" i="13"/>
  <c r="Y629" i="13" s="1"/>
  <c r="X630" i="13"/>
  <c r="W630" i="13"/>
  <c r="W629" i="13" s="1"/>
  <c r="V630" i="13"/>
  <c r="U630" i="13"/>
  <c r="U629" i="13" s="1"/>
  <c r="T630" i="13"/>
  <c r="S630" i="13"/>
  <c r="S629" i="13" s="1"/>
  <c r="R630" i="13"/>
  <c r="Q630" i="13"/>
  <c r="Q629" i="13" s="1"/>
  <c r="P630" i="13"/>
  <c r="O630" i="13"/>
  <c r="N630" i="13"/>
  <c r="M630" i="13"/>
  <c r="M629" i="13" s="1"/>
  <c r="L630" i="13"/>
  <c r="K630" i="13"/>
  <c r="K629" i="13" s="1"/>
  <c r="J630" i="13"/>
  <c r="I630" i="13"/>
  <c r="I629" i="13" s="1"/>
  <c r="H630" i="13"/>
  <c r="G630" i="13"/>
  <c r="G629" i="13" s="1"/>
  <c r="F630" i="13"/>
  <c r="E630" i="13"/>
  <c r="E629" i="13" s="1"/>
  <c r="D630" i="13"/>
  <c r="AA629" i="13"/>
  <c r="O629" i="13"/>
  <c r="D628" i="13"/>
  <c r="AA627" i="13"/>
  <c r="Z627" i="13"/>
  <c r="Y627" i="13"/>
  <c r="X627" i="13"/>
  <c r="W627" i="13"/>
  <c r="V627" i="13"/>
  <c r="U627" i="13"/>
  <c r="T627" i="13"/>
  <c r="S627" i="13"/>
  <c r="R627" i="13"/>
  <c r="Q627" i="13"/>
  <c r="P627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AA626" i="13"/>
  <c r="Z626" i="13"/>
  <c r="Y626" i="13"/>
  <c r="X626" i="13"/>
  <c r="W626" i="13"/>
  <c r="V626" i="13"/>
  <c r="U626" i="13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AA625" i="13"/>
  <c r="Z625" i="13"/>
  <c r="Y625" i="13"/>
  <c r="X625" i="13"/>
  <c r="W625" i="13"/>
  <c r="V625" i="13"/>
  <c r="U625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D624" i="13"/>
  <c r="D623" i="13"/>
  <c r="D622" i="13"/>
  <c r="D621" i="13"/>
  <c r="D620" i="13"/>
  <c r="D619" i="13"/>
  <c r="D618" i="13"/>
  <c r="AA617" i="13"/>
  <c r="AA615" i="13" s="1"/>
  <c r="AA614" i="13" s="1"/>
  <c r="Z617" i="13"/>
  <c r="Y617" i="13"/>
  <c r="Y615" i="13" s="1"/>
  <c r="Y614" i="13" s="1"/>
  <c r="X617" i="13"/>
  <c r="W617" i="13"/>
  <c r="W615" i="13" s="1"/>
  <c r="W614" i="13" s="1"/>
  <c r="V617" i="13"/>
  <c r="U617" i="13"/>
  <c r="U615" i="13" s="1"/>
  <c r="U614" i="13" s="1"/>
  <c r="T617" i="13"/>
  <c r="S617" i="13"/>
  <c r="S615" i="13" s="1"/>
  <c r="S614" i="13" s="1"/>
  <c r="R617" i="13"/>
  <c r="Q617" i="13"/>
  <c r="Q615" i="13" s="1"/>
  <c r="Q614" i="13" s="1"/>
  <c r="P617" i="13"/>
  <c r="P615" i="13" s="1"/>
  <c r="P614" i="13" s="1"/>
  <c r="O617" i="13"/>
  <c r="O615" i="13" s="1"/>
  <c r="O614" i="13" s="1"/>
  <c r="N617" i="13"/>
  <c r="M617" i="13"/>
  <c r="M615" i="13" s="1"/>
  <c r="M614" i="13" s="1"/>
  <c r="L617" i="13"/>
  <c r="K617" i="13"/>
  <c r="K615" i="13" s="1"/>
  <c r="K614" i="13" s="1"/>
  <c r="J617" i="13"/>
  <c r="J615" i="13" s="1"/>
  <c r="J614" i="13" s="1"/>
  <c r="I617" i="13"/>
  <c r="I615" i="13" s="1"/>
  <c r="I614" i="13" s="1"/>
  <c r="H617" i="13"/>
  <c r="H615" i="13" s="1"/>
  <c r="H614" i="13" s="1"/>
  <c r="G617" i="13"/>
  <c r="G615" i="13" s="1"/>
  <c r="G614" i="13" s="1"/>
  <c r="F617" i="13"/>
  <c r="E617" i="13"/>
  <c r="E615" i="13" s="1"/>
  <c r="E614" i="13" s="1"/>
  <c r="D616" i="13"/>
  <c r="Z615" i="13"/>
  <c r="X615" i="13"/>
  <c r="X614" i="13" s="1"/>
  <c r="V615" i="13"/>
  <c r="V614" i="13" s="1"/>
  <c r="T615" i="13"/>
  <c r="T614" i="13" s="1"/>
  <c r="R615" i="13"/>
  <c r="R614" i="13" s="1"/>
  <c r="N615" i="13"/>
  <c r="N614" i="13" s="1"/>
  <c r="L615" i="13"/>
  <c r="L614" i="13" s="1"/>
  <c r="F615" i="13"/>
  <c r="F614" i="13" s="1"/>
  <c r="Z614" i="13"/>
  <c r="D613" i="13"/>
  <c r="AA612" i="13"/>
  <c r="Z612" i="13"/>
  <c r="Y612" i="13"/>
  <c r="X612" i="13"/>
  <c r="W612" i="13"/>
  <c r="V612" i="13"/>
  <c r="U612" i="13"/>
  <c r="T612" i="13"/>
  <c r="S612" i="13"/>
  <c r="R612" i="13"/>
  <c r="Q612" i="13"/>
  <c r="P612" i="13"/>
  <c r="O612" i="13"/>
  <c r="N612" i="13"/>
  <c r="M612" i="13"/>
  <c r="L612" i="13"/>
  <c r="K612" i="13"/>
  <c r="J612" i="13"/>
  <c r="I612" i="13"/>
  <c r="H612" i="13"/>
  <c r="G612" i="13"/>
  <c r="F612" i="13"/>
  <c r="E612" i="13"/>
  <c r="D612" i="13"/>
  <c r="D611" i="13"/>
  <c r="D610" i="13"/>
  <c r="D609" i="13"/>
  <c r="D608" i="13"/>
  <c r="D607" i="13"/>
  <c r="D606" i="13"/>
  <c r="D604" i="13" s="1"/>
  <c r="D605" i="13"/>
  <c r="AA604" i="13"/>
  <c r="Z604" i="13"/>
  <c r="Y604" i="13"/>
  <c r="X604" i="13"/>
  <c r="W604" i="13"/>
  <c r="V604" i="13"/>
  <c r="U604" i="13"/>
  <c r="T604" i="13"/>
  <c r="S604" i="13"/>
  <c r="R604" i="13"/>
  <c r="Q604" i="13"/>
  <c r="P604" i="13"/>
  <c r="O604" i="13"/>
  <c r="N604" i="13"/>
  <c r="M604" i="13"/>
  <c r="L604" i="13"/>
  <c r="K604" i="13"/>
  <c r="J604" i="13"/>
  <c r="I604" i="13"/>
  <c r="H604" i="13"/>
  <c r="G604" i="13"/>
  <c r="F604" i="13"/>
  <c r="E604" i="13"/>
  <c r="D603" i="13"/>
  <c r="AA602" i="13"/>
  <c r="Z602" i="13"/>
  <c r="Y602" i="13"/>
  <c r="X602" i="13"/>
  <c r="W602" i="13"/>
  <c r="V602" i="13"/>
  <c r="U602" i="13"/>
  <c r="T602" i="13"/>
  <c r="S602" i="13"/>
  <c r="R602" i="13"/>
  <c r="Q602" i="13"/>
  <c r="P602" i="13"/>
  <c r="P599" i="13" s="1"/>
  <c r="O602" i="13"/>
  <c r="N602" i="13"/>
  <c r="M602" i="13"/>
  <c r="L602" i="13"/>
  <c r="K602" i="13"/>
  <c r="J602" i="13"/>
  <c r="I602" i="13"/>
  <c r="H602" i="13"/>
  <c r="G602" i="13"/>
  <c r="F602" i="13"/>
  <c r="E602" i="13"/>
  <c r="D602" i="13"/>
  <c r="D601" i="13"/>
  <c r="AA600" i="13"/>
  <c r="Z600" i="13"/>
  <c r="Y600" i="13"/>
  <c r="X600" i="13"/>
  <c r="W600" i="13"/>
  <c r="V600" i="13"/>
  <c r="U600" i="13"/>
  <c r="T600" i="13"/>
  <c r="S600" i="13"/>
  <c r="R600" i="13"/>
  <c r="Q600" i="13"/>
  <c r="P600" i="13"/>
  <c r="O600" i="13"/>
  <c r="N600" i="13"/>
  <c r="M600" i="13"/>
  <c r="L600" i="13"/>
  <c r="K600" i="13"/>
  <c r="J600" i="13"/>
  <c r="I600" i="13"/>
  <c r="H600" i="13"/>
  <c r="G600" i="13"/>
  <c r="F600" i="13"/>
  <c r="E600" i="13"/>
  <c r="D600" i="13"/>
  <c r="X599" i="13"/>
  <c r="D598" i="13"/>
  <c r="AA597" i="13"/>
  <c r="Z597" i="13"/>
  <c r="Y597" i="13"/>
  <c r="X597" i="13"/>
  <c r="W597" i="13"/>
  <c r="V597" i="13"/>
  <c r="U597" i="13"/>
  <c r="T597" i="13"/>
  <c r="S597" i="13"/>
  <c r="R597" i="13"/>
  <c r="Q597" i="13"/>
  <c r="P597" i="13"/>
  <c r="O597" i="13"/>
  <c r="N597" i="13"/>
  <c r="M597" i="13"/>
  <c r="L597" i="13"/>
  <c r="K597" i="13"/>
  <c r="J597" i="13"/>
  <c r="I597" i="13"/>
  <c r="H597" i="13"/>
  <c r="G597" i="13"/>
  <c r="F597" i="13"/>
  <c r="E597" i="13"/>
  <c r="D597" i="13"/>
  <c r="D596" i="13"/>
  <c r="D595" i="13"/>
  <c r="AA594" i="13"/>
  <c r="Z594" i="13"/>
  <c r="Z593" i="13" s="1"/>
  <c r="Y594" i="13"/>
  <c r="Y593" i="13" s="1"/>
  <c r="X594" i="13"/>
  <c r="W594" i="13"/>
  <c r="V594" i="13"/>
  <c r="V593" i="13" s="1"/>
  <c r="U594" i="13"/>
  <c r="U593" i="13" s="1"/>
  <c r="T594" i="13"/>
  <c r="S594" i="13"/>
  <c r="R594" i="13"/>
  <c r="R593" i="13" s="1"/>
  <c r="Q594" i="13"/>
  <c r="Q593" i="13" s="1"/>
  <c r="P594" i="13"/>
  <c r="O594" i="13"/>
  <c r="N594" i="13"/>
  <c r="M594" i="13"/>
  <c r="M593" i="13" s="1"/>
  <c r="L594" i="13"/>
  <c r="L593" i="13" s="1"/>
  <c r="K594" i="13"/>
  <c r="J594" i="13"/>
  <c r="J593" i="13" s="1"/>
  <c r="I594" i="13"/>
  <c r="I593" i="13" s="1"/>
  <c r="H594" i="13"/>
  <c r="G594" i="13"/>
  <c r="F594" i="13"/>
  <c r="F593" i="13" s="1"/>
  <c r="E594" i="13"/>
  <c r="E593" i="13" s="1"/>
  <c r="X593" i="13"/>
  <c r="T593" i="13"/>
  <c r="P593" i="13"/>
  <c r="N593" i="13"/>
  <c r="H593" i="13"/>
  <c r="D592" i="13"/>
  <c r="AA591" i="13"/>
  <c r="Z591" i="13"/>
  <c r="Y591" i="13"/>
  <c r="X591" i="13"/>
  <c r="W591" i="13"/>
  <c r="V591" i="13"/>
  <c r="U591" i="13"/>
  <c r="T591" i="13"/>
  <c r="S591" i="13"/>
  <c r="R591" i="13"/>
  <c r="Q591" i="13"/>
  <c r="P591" i="13"/>
  <c r="O591" i="13"/>
  <c r="N591" i="13"/>
  <c r="M591" i="13"/>
  <c r="L591" i="13"/>
  <c r="K591" i="13"/>
  <c r="J591" i="13"/>
  <c r="I591" i="13"/>
  <c r="H591" i="13"/>
  <c r="G591" i="13"/>
  <c r="F591" i="13"/>
  <c r="E591" i="13"/>
  <c r="D591" i="13"/>
  <c r="D590" i="13"/>
  <c r="D589" i="13"/>
  <c r="AA588" i="13"/>
  <c r="Z588" i="13"/>
  <c r="Y588" i="13"/>
  <c r="X588" i="13"/>
  <c r="W588" i="13"/>
  <c r="V588" i="13"/>
  <c r="U588" i="13"/>
  <c r="T588" i="13"/>
  <c r="S588" i="13"/>
  <c r="R588" i="13"/>
  <c r="Q588" i="13"/>
  <c r="P588" i="13"/>
  <c r="O588" i="13"/>
  <c r="N588" i="13"/>
  <c r="M588" i="13"/>
  <c r="L588" i="13"/>
  <c r="K588" i="13"/>
  <c r="J588" i="13"/>
  <c r="I588" i="13"/>
  <c r="H588" i="13"/>
  <c r="G588" i="13"/>
  <c r="F588" i="13"/>
  <c r="E588" i="13"/>
  <c r="D588" i="13"/>
  <c r="D587" i="13"/>
  <c r="D586" i="13"/>
  <c r="D584" i="13" s="1"/>
  <c r="D585" i="13"/>
  <c r="AA584" i="13"/>
  <c r="Z584" i="13"/>
  <c r="Y584" i="13"/>
  <c r="X584" i="13"/>
  <c r="W584" i="13"/>
  <c r="V584" i="13"/>
  <c r="U584" i="13"/>
  <c r="T584" i="13"/>
  <c r="S584" i="13"/>
  <c r="R584" i="13"/>
  <c r="Q584" i="13"/>
  <c r="P584" i="13"/>
  <c r="O584" i="13"/>
  <c r="N584" i="13"/>
  <c r="M584" i="13"/>
  <c r="L584" i="13"/>
  <c r="K584" i="13"/>
  <c r="J584" i="13"/>
  <c r="I584" i="13"/>
  <c r="H584" i="13"/>
  <c r="G584" i="13"/>
  <c r="F584" i="13"/>
  <c r="E584" i="13"/>
  <c r="D583" i="13"/>
  <c r="AA582" i="13"/>
  <c r="Z582" i="13"/>
  <c r="Y582" i="13"/>
  <c r="X582" i="13"/>
  <c r="W582" i="13"/>
  <c r="V582" i="13"/>
  <c r="U582" i="13"/>
  <c r="T582" i="13"/>
  <c r="S582" i="13"/>
  <c r="R582" i="13"/>
  <c r="Q582" i="13"/>
  <c r="P582" i="13"/>
  <c r="O582" i="13"/>
  <c r="N582" i="13"/>
  <c r="M582" i="13"/>
  <c r="L582" i="13"/>
  <c r="K582" i="13"/>
  <c r="J582" i="13"/>
  <c r="I582" i="13"/>
  <c r="H582" i="13"/>
  <c r="G582" i="13"/>
  <c r="F582" i="13"/>
  <c r="E582" i="13"/>
  <c r="D582" i="13"/>
  <c r="N581" i="13"/>
  <c r="D580" i="13"/>
  <c r="D579" i="13"/>
  <c r="D577" i="13" s="1"/>
  <c r="D578" i="13"/>
  <c r="AA577" i="13"/>
  <c r="Z577" i="13"/>
  <c r="Y577" i="13"/>
  <c r="X577" i="13"/>
  <c r="W577" i="13"/>
  <c r="V577" i="13"/>
  <c r="U577" i="13"/>
  <c r="T577" i="13"/>
  <c r="S577" i="13"/>
  <c r="R577" i="13"/>
  <c r="Q577" i="13"/>
  <c r="P577" i="13"/>
  <c r="O577" i="13"/>
  <c r="N577" i="13"/>
  <c r="M577" i="13"/>
  <c r="L577" i="13"/>
  <c r="K577" i="13"/>
  <c r="J577" i="13"/>
  <c r="I577" i="13"/>
  <c r="H577" i="13"/>
  <c r="G577" i="13"/>
  <c r="F577" i="13"/>
  <c r="E577" i="13"/>
  <c r="D576" i="13"/>
  <c r="D575" i="13"/>
  <c r="D574" i="13"/>
  <c r="AA573" i="13"/>
  <c r="Z573" i="13"/>
  <c r="Y573" i="13"/>
  <c r="X573" i="13"/>
  <c r="W573" i="13"/>
  <c r="V573" i="13"/>
  <c r="U573" i="13"/>
  <c r="T573" i="13"/>
  <c r="S573" i="13"/>
  <c r="R573" i="13"/>
  <c r="Q573" i="13"/>
  <c r="P573" i="13"/>
  <c r="O573" i="13"/>
  <c r="N573" i="13"/>
  <c r="M573" i="13"/>
  <c r="L573" i="13"/>
  <c r="K573" i="13"/>
  <c r="J573" i="13"/>
  <c r="I573" i="13"/>
  <c r="H573" i="13"/>
  <c r="G573" i="13"/>
  <c r="F573" i="13"/>
  <c r="E573" i="13"/>
  <c r="D572" i="13"/>
  <c r="D571" i="13"/>
  <c r="D570" i="13"/>
  <c r="D569" i="13"/>
  <c r="D568" i="13"/>
  <c r="AA567" i="13"/>
  <c r="Z567" i="13"/>
  <c r="Y567" i="13"/>
  <c r="X567" i="13"/>
  <c r="W567" i="13"/>
  <c r="V567" i="13"/>
  <c r="U567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6" i="13"/>
  <c r="D565" i="13"/>
  <c r="D564" i="13"/>
  <c r="D563" i="13"/>
  <c r="D562" i="13"/>
  <c r="D561" i="13"/>
  <c r="D557" i="13" s="1"/>
  <c r="D560" i="13"/>
  <c r="D559" i="13"/>
  <c r="D558" i="13"/>
  <c r="AA557" i="13"/>
  <c r="Z557" i="13"/>
  <c r="Y557" i="13"/>
  <c r="X557" i="13"/>
  <c r="X556" i="13" s="1"/>
  <c r="W557" i="13"/>
  <c r="V557" i="13"/>
  <c r="V556" i="13" s="1"/>
  <c r="U557" i="13"/>
  <c r="T557" i="13"/>
  <c r="S557" i="13"/>
  <c r="R557" i="13"/>
  <c r="Q557" i="13"/>
  <c r="P557" i="13"/>
  <c r="O557" i="13"/>
  <c r="N557" i="13"/>
  <c r="N556" i="13" s="1"/>
  <c r="M557" i="13"/>
  <c r="L557" i="13"/>
  <c r="L556" i="13" s="1"/>
  <c r="K557" i="13"/>
  <c r="J557" i="13"/>
  <c r="I557" i="13"/>
  <c r="H557" i="13"/>
  <c r="H556" i="13" s="1"/>
  <c r="G557" i="13"/>
  <c r="F557" i="13"/>
  <c r="E557" i="13"/>
  <c r="Z556" i="13"/>
  <c r="T556" i="13"/>
  <c r="R556" i="13"/>
  <c r="P556" i="13"/>
  <c r="J556" i="13"/>
  <c r="F556" i="13"/>
  <c r="D555" i="13"/>
  <c r="AA554" i="13"/>
  <c r="Z554" i="13"/>
  <c r="Y554" i="13"/>
  <c r="X554" i="13"/>
  <c r="W554" i="13"/>
  <c r="V554" i="13"/>
  <c r="U554" i="13"/>
  <c r="T554" i="13"/>
  <c r="S554" i="13"/>
  <c r="R554" i="13"/>
  <c r="Q554" i="13"/>
  <c r="P554" i="13"/>
  <c r="O554" i="13"/>
  <c r="N554" i="13"/>
  <c r="M554" i="13"/>
  <c r="L554" i="13"/>
  <c r="K554" i="13"/>
  <c r="J554" i="13"/>
  <c r="I554" i="13"/>
  <c r="H554" i="13"/>
  <c r="G554" i="13"/>
  <c r="F554" i="13"/>
  <c r="E554" i="13"/>
  <c r="D554" i="13"/>
  <c r="D553" i="13"/>
  <c r="D552" i="13"/>
  <c r="D551" i="13"/>
  <c r="AA550" i="13"/>
  <c r="Z550" i="13"/>
  <c r="Y550" i="13"/>
  <c r="X550" i="13"/>
  <c r="W550" i="13"/>
  <c r="V550" i="13"/>
  <c r="U550" i="13"/>
  <c r="T550" i="13"/>
  <c r="S550" i="13"/>
  <c r="R550" i="13"/>
  <c r="Q550" i="13"/>
  <c r="P550" i="13"/>
  <c r="O550" i="13"/>
  <c r="N550" i="13"/>
  <c r="M550" i="13"/>
  <c r="L550" i="13"/>
  <c r="K550" i="13"/>
  <c r="J550" i="13"/>
  <c r="I550" i="13"/>
  <c r="H550" i="13"/>
  <c r="G550" i="13"/>
  <c r="F550" i="13"/>
  <c r="E550" i="13"/>
  <c r="D549" i="13"/>
  <c r="D548" i="13"/>
  <c r="AA547" i="13"/>
  <c r="Z547" i="13"/>
  <c r="Y547" i="13"/>
  <c r="X547" i="13"/>
  <c r="W547" i="13"/>
  <c r="V547" i="13"/>
  <c r="U547" i="13"/>
  <c r="T547" i="13"/>
  <c r="S547" i="13"/>
  <c r="R547" i="13"/>
  <c r="Q547" i="13"/>
  <c r="P547" i="13"/>
  <c r="O547" i="13"/>
  <c r="N547" i="13"/>
  <c r="M547" i="13"/>
  <c r="L547" i="13"/>
  <c r="K547" i="13"/>
  <c r="J547" i="13"/>
  <c r="I547" i="13"/>
  <c r="H547" i="13"/>
  <c r="G547" i="13"/>
  <c r="F547" i="13"/>
  <c r="E547" i="13"/>
  <c r="D546" i="13"/>
  <c r="D545" i="13"/>
  <c r="D544" i="13"/>
  <c r="D543" i="13"/>
  <c r="AA542" i="13"/>
  <c r="Z542" i="13"/>
  <c r="Y542" i="13"/>
  <c r="X542" i="13"/>
  <c r="W542" i="13"/>
  <c r="V542" i="13"/>
  <c r="U542" i="13"/>
  <c r="T542" i="13"/>
  <c r="S542" i="13"/>
  <c r="R542" i="13"/>
  <c r="Q542" i="13"/>
  <c r="P542" i="13"/>
  <c r="O542" i="13"/>
  <c r="N542" i="13"/>
  <c r="M542" i="13"/>
  <c r="L542" i="13"/>
  <c r="K542" i="13"/>
  <c r="J542" i="13"/>
  <c r="I542" i="13"/>
  <c r="H542" i="13"/>
  <c r="G542" i="13"/>
  <c r="F542" i="13"/>
  <c r="E542" i="13"/>
  <c r="D541" i="13"/>
  <c r="D540" i="13"/>
  <c r="AA539" i="13"/>
  <c r="Z539" i="13"/>
  <c r="Y539" i="13"/>
  <c r="X539" i="13"/>
  <c r="W539" i="13"/>
  <c r="V539" i="13"/>
  <c r="U539" i="13"/>
  <c r="T539" i="13"/>
  <c r="S539" i="13"/>
  <c r="R539" i="13"/>
  <c r="Q539" i="13"/>
  <c r="P539" i="13"/>
  <c r="O539" i="13"/>
  <c r="N539" i="13"/>
  <c r="M539" i="13"/>
  <c r="L539" i="13"/>
  <c r="K539" i="13"/>
  <c r="J539" i="13"/>
  <c r="I539" i="13"/>
  <c r="H539" i="13"/>
  <c r="G539" i="13"/>
  <c r="F539" i="13"/>
  <c r="E539" i="13"/>
  <c r="D538" i="13"/>
  <c r="D537" i="13"/>
  <c r="D536" i="13"/>
  <c r="D535" i="13"/>
  <c r="D534" i="13"/>
  <c r="D533" i="13"/>
  <c r="AA532" i="13"/>
  <c r="Z532" i="13"/>
  <c r="Y532" i="13"/>
  <c r="X532" i="13"/>
  <c r="W532" i="13"/>
  <c r="V532" i="13"/>
  <c r="U532" i="13"/>
  <c r="T532" i="13"/>
  <c r="S532" i="13"/>
  <c r="R532" i="13"/>
  <c r="Q532" i="13"/>
  <c r="P532" i="13"/>
  <c r="O532" i="13"/>
  <c r="N532" i="13"/>
  <c r="M532" i="13"/>
  <c r="L532" i="13"/>
  <c r="K532" i="13"/>
  <c r="J532" i="13"/>
  <c r="I532" i="13"/>
  <c r="H532" i="13"/>
  <c r="G532" i="13"/>
  <c r="F532" i="13"/>
  <c r="E532" i="13"/>
  <c r="D532" i="13"/>
  <c r="D531" i="13"/>
  <c r="D530" i="13"/>
  <c r="D529" i="13"/>
  <c r="D528" i="13"/>
  <c r="AA527" i="13"/>
  <c r="Z527" i="13"/>
  <c r="Y527" i="13"/>
  <c r="X527" i="13"/>
  <c r="W527" i="13"/>
  <c r="V527" i="13"/>
  <c r="U527" i="13"/>
  <c r="T527" i="13"/>
  <c r="S527" i="13"/>
  <c r="R527" i="13"/>
  <c r="Q527" i="13"/>
  <c r="P527" i="13"/>
  <c r="O527" i="13"/>
  <c r="N527" i="13"/>
  <c r="M527" i="13"/>
  <c r="L527" i="13"/>
  <c r="K527" i="13"/>
  <c r="J527" i="13"/>
  <c r="I527" i="13"/>
  <c r="H527" i="13"/>
  <c r="G527" i="13"/>
  <c r="F527" i="13"/>
  <c r="E527" i="13"/>
  <c r="D527" i="13"/>
  <c r="D526" i="13"/>
  <c r="D525" i="13"/>
  <c r="D524" i="13"/>
  <c r="AA523" i="13"/>
  <c r="AA522" i="13" s="1"/>
  <c r="Z523" i="13"/>
  <c r="Y523" i="13"/>
  <c r="X523" i="13"/>
  <c r="W523" i="13"/>
  <c r="W522" i="13" s="1"/>
  <c r="V523" i="13"/>
  <c r="U523" i="13"/>
  <c r="T523" i="13"/>
  <c r="S523" i="13"/>
  <c r="S522" i="13" s="1"/>
  <c r="R523" i="13"/>
  <c r="Q523" i="13"/>
  <c r="P523" i="13"/>
  <c r="O523" i="13"/>
  <c r="O522" i="13" s="1"/>
  <c r="N523" i="13"/>
  <c r="M523" i="13"/>
  <c r="L523" i="13"/>
  <c r="K523" i="13"/>
  <c r="K522" i="13" s="1"/>
  <c r="J523" i="13"/>
  <c r="I523" i="13"/>
  <c r="H523" i="13"/>
  <c r="G523" i="13"/>
  <c r="G522" i="13" s="1"/>
  <c r="F523" i="13"/>
  <c r="E523" i="13"/>
  <c r="V522" i="13"/>
  <c r="H522" i="13"/>
  <c r="D521" i="13"/>
  <c r="D520" i="13"/>
  <c r="D519" i="13"/>
  <c r="D518" i="13"/>
  <c r="D517" i="13"/>
  <c r="D516" i="13"/>
  <c r="D515" i="13"/>
  <c r="D514" i="13"/>
  <c r="AA513" i="13"/>
  <c r="Z513" i="13"/>
  <c r="Y513" i="13"/>
  <c r="X513" i="13"/>
  <c r="W513" i="13"/>
  <c r="V513" i="13"/>
  <c r="U513" i="13"/>
  <c r="T513" i="13"/>
  <c r="S513" i="13"/>
  <c r="R513" i="13"/>
  <c r="Q513" i="13"/>
  <c r="P513" i="13"/>
  <c r="O513" i="13"/>
  <c r="N513" i="13"/>
  <c r="M513" i="13"/>
  <c r="L513" i="13"/>
  <c r="K513" i="13"/>
  <c r="J513" i="13"/>
  <c r="I513" i="13"/>
  <c r="H513" i="13"/>
  <c r="G513" i="13"/>
  <c r="F513" i="13"/>
  <c r="E513" i="13"/>
  <c r="D512" i="13"/>
  <c r="D511" i="13"/>
  <c r="D510" i="13"/>
  <c r="D509" i="13"/>
  <c r="D508" i="13"/>
  <c r="AA507" i="13"/>
  <c r="Z507" i="13"/>
  <c r="Y507" i="13"/>
  <c r="X507" i="13"/>
  <c r="W507" i="13"/>
  <c r="V507" i="13"/>
  <c r="U507" i="13"/>
  <c r="T507" i="13"/>
  <c r="S507" i="13"/>
  <c r="R507" i="13"/>
  <c r="Q507" i="13"/>
  <c r="P507" i="13"/>
  <c r="O507" i="13"/>
  <c r="N507" i="13"/>
  <c r="M507" i="13"/>
  <c r="L507" i="13"/>
  <c r="K507" i="13"/>
  <c r="J507" i="13"/>
  <c r="I507" i="13"/>
  <c r="H507" i="13"/>
  <c r="G507" i="13"/>
  <c r="F507" i="13"/>
  <c r="E507" i="13"/>
  <c r="D507" i="13"/>
  <c r="D506" i="13"/>
  <c r="D505" i="13"/>
  <c r="D504" i="13"/>
  <c r="D503" i="13"/>
  <c r="D502" i="13"/>
  <c r="D501" i="13"/>
  <c r="D500" i="13"/>
  <c r="D499" i="13"/>
  <c r="AA498" i="13"/>
  <c r="Z498" i="13"/>
  <c r="Y498" i="13"/>
  <c r="X498" i="13"/>
  <c r="X493" i="13" s="1"/>
  <c r="W498" i="13"/>
  <c r="V498" i="13"/>
  <c r="U498" i="13"/>
  <c r="T498" i="13"/>
  <c r="S498" i="13"/>
  <c r="R498" i="13"/>
  <c r="Q498" i="13"/>
  <c r="P498" i="13"/>
  <c r="P493" i="13" s="1"/>
  <c r="O498" i="13"/>
  <c r="N498" i="13"/>
  <c r="M498" i="13"/>
  <c r="L498" i="13"/>
  <c r="L493" i="13" s="1"/>
  <c r="K498" i="13"/>
  <c r="J498" i="13"/>
  <c r="I498" i="13"/>
  <c r="H498" i="13"/>
  <c r="H493" i="13" s="1"/>
  <c r="G498" i="13"/>
  <c r="F498" i="13"/>
  <c r="E498" i="13"/>
  <c r="D498" i="13"/>
  <c r="D497" i="13"/>
  <c r="D496" i="13"/>
  <c r="D495" i="13"/>
  <c r="AA494" i="13"/>
  <c r="Z494" i="13"/>
  <c r="Y494" i="13"/>
  <c r="X494" i="13"/>
  <c r="W494" i="13"/>
  <c r="V494" i="13"/>
  <c r="U494" i="13"/>
  <c r="T494" i="13"/>
  <c r="S494" i="13"/>
  <c r="R494" i="13"/>
  <c r="Q494" i="13"/>
  <c r="P494" i="13"/>
  <c r="O494" i="13"/>
  <c r="N494" i="13"/>
  <c r="M494" i="13"/>
  <c r="L494" i="13"/>
  <c r="K494" i="13"/>
  <c r="J494" i="13"/>
  <c r="I494" i="13"/>
  <c r="H494" i="13"/>
  <c r="G494" i="13"/>
  <c r="F494" i="13"/>
  <c r="E494" i="13"/>
  <c r="D494" i="13"/>
  <c r="Z493" i="13"/>
  <c r="V493" i="13"/>
  <c r="R493" i="13"/>
  <c r="N493" i="13"/>
  <c r="J493" i="13"/>
  <c r="F493" i="13"/>
  <c r="D491" i="13"/>
  <c r="AA490" i="13"/>
  <c r="Z490" i="13"/>
  <c r="Y490" i="13"/>
  <c r="X490" i="13"/>
  <c r="W490" i="13"/>
  <c r="V490" i="13"/>
  <c r="U490" i="13"/>
  <c r="T490" i="13"/>
  <c r="S490" i="13"/>
  <c r="R490" i="13"/>
  <c r="Q490" i="13"/>
  <c r="P490" i="13"/>
  <c r="O490" i="13"/>
  <c r="N490" i="13"/>
  <c r="M490" i="13"/>
  <c r="L490" i="13"/>
  <c r="K490" i="13"/>
  <c r="J490" i="13"/>
  <c r="I490" i="13"/>
  <c r="H490" i="13"/>
  <c r="G490" i="13"/>
  <c r="F490" i="13"/>
  <c r="E490" i="13"/>
  <c r="D490" i="13"/>
  <c r="D489" i="13"/>
  <c r="D488" i="13"/>
  <c r="D487" i="13"/>
  <c r="D486" i="13"/>
  <c r="D485" i="13"/>
  <c r="D484" i="13"/>
  <c r="D483" i="13"/>
  <c r="AA482" i="13"/>
  <c r="Z482" i="13"/>
  <c r="Y482" i="13"/>
  <c r="X482" i="13"/>
  <c r="W482" i="13"/>
  <c r="V482" i="13"/>
  <c r="U482" i="13"/>
  <c r="T482" i="13"/>
  <c r="S482" i="13"/>
  <c r="R482" i="13"/>
  <c r="Q482" i="13"/>
  <c r="P482" i="13"/>
  <c r="O482" i="13"/>
  <c r="N482" i="13"/>
  <c r="M482" i="13"/>
  <c r="L482" i="13"/>
  <c r="K482" i="13"/>
  <c r="J482" i="13"/>
  <c r="I482" i="13"/>
  <c r="H482" i="13"/>
  <c r="G482" i="13"/>
  <c r="F482" i="13"/>
  <c r="E482" i="13"/>
  <c r="D481" i="13"/>
  <c r="AA480" i="13"/>
  <c r="Z480" i="13"/>
  <c r="Y480" i="13"/>
  <c r="X480" i="13"/>
  <c r="W480" i="13"/>
  <c r="V480" i="13"/>
  <c r="U480" i="13"/>
  <c r="T480" i="13"/>
  <c r="S480" i="13"/>
  <c r="R480" i="13"/>
  <c r="Q480" i="13"/>
  <c r="P480" i="13"/>
  <c r="O480" i="13"/>
  <c r="N480" i="13"/>
  <c r="M480" i="13"/>
  <c r="L480" i="13"/>
  <c r="K480" i="13"/>
  <c r="J480" i="13"/>
  <c r="I480" i="13"/>
  <c r="H480" i="13"/>
  <c r="G480" i="13"/>
  <c r="F480" i="13"/>
  <c r="E480" i="13"/>
  <c r="D480" i="13"/>
  <c r="D479" i="13"/>
  <c r="AA478" i="13"/>
  <c r="Z478" i="13"/>
  <c r="Y478" i="13"/>
  <c r="X478" i="13"/>
  <c r="W478" i="13"/>
  <c r="V478" i="13"/>
  <c r="U478" i="13"/>
  <c r="T478" i="13"/>
  <c r="S478" i="13"/>
  <c r="R478" i="13"/>
  <c r="Q478" i="13"/>
  <c r="P478" i="13"/>
  <c r="O478" i="13"/>
  <c r="N478" i="13"/>
  <c r="M478" i="13"/>
  <c r="L478" i="13"/>
  <c r="K478" i="13"/>
  <c r="J478" i="13"/>
  <c r="I478" i="13"/>
  <c r="H478" i="13"/>
  <c r="G478" i="13"/>
  <c r="F478" i="13"/>
  <c r="E478" i="13"/>
  <c r="D478" i="13"/>
  <c r="D477" i="13"/>
  <c r="AA476" i="13"/>
  <c r="Z476" i="13"/>
  <c r="Y476" i="13"/>
  <c r="X476" i="13"/>
  <c r="W476" i="13"/>
  <c r="V476" i="13"/>
  <c r="U476" i="13"/>
  <c r="U475" i="13" s="1"/>
  <c r="T476" i="13"/>
  <c r="S476" i="13"/>
  <c r="S475" i="13" s="1"/>
  <c r="R476" i="13"/>
  <c r="Q476" i="13"/>
  <c r="P476" i="13"/>
  <c r="O476" i="13"/>
  <c r="N476" i="13"/>
  <c r="M476" i="13"/>
  <c r="M475" i="13" s="1"/>
  <c r="L476" i="13"/>
  <c r="K476" i="13"/>
  <c r="J476" i="13"/>
  <c r="I476" i="13"/>
  <c r="H476" i="13"/>
  <c r="G476" i="13"/>
  <c r="F476" i="13"/>
  <c r="E476" i="13"/>
  <c r="D476" i="13"/>
  <c r="Z475" i="13"/>
  <c r="J475" i="13"/>
  <c r="H475" i="13"/>
  <c r="D474" i="13"/>
  <c r="D473" i="13"/>
  <c r="D472" i="13"/>
  <c r="D471" i="13"/>
  <c r="AA470" i="13"/>
  <c r="Z470" i="13"/>
  <c r="Y470" i="13"/>
  <c r="X470" i="13"/>
  <c r="W470" i="13"/>
  <c r="V470" i="13"/>
  <c r="U470" i="13"/>
  <c r="T470" i="13"/>
  <c r="S470" i="13"/>
  <c r="R470" i="13"/>
  <c r="Q470" i="13"/>
  <c r="P470" i="13"/>
  <c r="O470" i="13"/>
  <c r="N470" i="13"/>
  <c r="M470" i="13"/>
  <c r="L470" i="13"/>
  <c r="K470" i="13"/>
  <c r="J470" i="13"/>
  <c r="I470" i="13"/>
  <c r="H470" i="13"/>
  <c r="G470" i="13"/>
  <c r="F470" i="13"/>
  <c r="E470" i="13"/>
  <c r="D469" i="13"/>
  <c r="D468" i="13"/>
  <c r="D467" i="13"/>
  <c r="D466" i="13"/>
  <c r="AA465" i="13"/>
  <c r="Z465" i="13"/>
  <c r="Y465" i="13"/>
  <c r="X465" i="13"/>
  <c r="W465" i="13"/>
  <c r="V465" i="13"/>
  <c r="U465" i="13"/>
  <c r="T465" i="13"/>
  <c r="S465" i="13"/>
  <c r="R465" i="13"/>
  <c r="Q465" i="13"/>
  <c r="P465" i="13"/>
  <c r="O465" i="13"/>
  <c r="N465" i="13"/>
  <c r="M465" i="13"/>
  <c r="L465" i="13"/>
  <c r="K465" i="13"/>
  <c r="J465" i="13"/>
  <c r="I465" i="13"/>
  <c r="H465" i="13"/>
  <c r="G465" i="13"/>
  <c r="F465" i="13"/>
  <c r="E465" i="13"/>
  <c r="D464" i="13"/>
  <c r="D463" i="13"/>
  <c r="D462" i="13"/>
  <c r="AA461" i="13"/>
  <c r="AA460" i="13" s="1"/>
  <c r="Z461" i="13"/>
  <c r="Y461" i="13"/>
  <c r="X461" i="13"/>
  <c r="W461" i="13"/>
  <c r="W460" i="13" s="1"/>
  <c r="V461" i="13"/>
  <c r="U461" i="13"/>
  <c r="T461" i="13"/>
  <c r="S461" i="13"/>
  <c r="S460" i="13" s="1"/>
  <c r="S459" i="13" s="1"/>
  <c r="R461" i="13"/>
  <c r="Q461" i="13"/>
  <c r="P461" i="13"/>
  <c r="O461" i="13"/>
  <c r="O460" i="13" s="1"/>
  <c r="N461" i="13"/>
  <c r="M461" i="13"/>
  <c r="L461" i="13"/>
  <c r="K461" i="13"/>
  <c r="J461" i="13"/>
  <c r="I461" i="13"/>
  <c r="H461" i="13"/>
  <c r="G461" i="13"/>
  <c r="G460" i="13" s="1"/>
  <c r="F461" i="13"/>
  <c r="E461" i="13"/>
  <c r="K460" i="13"/>
  <c r="D457" i="13"/>
  <c r="D455" i="13" s="1"/>
  <c r="D456" i="13"/>
  <c r="AA455" i="13"/>
  <c r="Z455" i="13"/>
  <c r="Y455" i="13"/>
  <c r="X455" i="13"/>
  <c r="W455" i="13"/>
  <c r="V455" i="13"/>
  <c r="U45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4" i="13"/>
  <c r="D453" i="13"/>
  <c r="AA452" i="13"/>
  <c r="Z452" i="13"/>
  <c r="Y452" i="13"/>
  <c r="X452" i="13"/>
  <c r="W452" i="13"/>
  <c r="V452" i="13"/>
  <c r="U452" i="13"/>
  <c r="T452" i="13"/>
  <c r="S452" i="13"/>
  <c r="R452" i="13"/>
  <c r="Q452" i="13"/>
  <c r="P452" i="13"/>
  <c r="O452" i="13"/>
  <c r="N452" i="13"/>
  <c r="M452" i="13"/>
  <c r="L452" i="13"/>
  <c r="K452" i="13"/>
  <c r="J452" i="13"/>
  <c r="I452" i="13"/>
  <c r="H452" i="13"/>
  <c r="G452" i="13"/>
  <c r="F452" i="13"/>
  <c r="E452" i="13"/>
  <c r="D451" i="13"/>
  <c r="D450" i="13"/>
  <c r="D449" i="13"/>
  <c r="D448" i="13"/>
  <c r="D447" i="13"/>
  <c r="AA446" i="13"/>
  <c r="Z446" i="13"/>
  <c r="Y446" i="13"/>
  <c r="X446" i="13"/>
  <c r="W446" i="13"/>
  <c r="V446" i="13"/>
  <c r="U446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5" i="13"/>
  <c r="D444" i="13"/>
  <c r="D443" i="13"/>
  <c r="D442" i="13"/>
  <c r="AA441" i="13"/>
  <c r="Z441" i="13"/>
  <c r="Y441" i="13"/>
  <c r="X441" i="13"/>
  <c r="W441" i="13"/>
  <c r="V441" i="13"/>
  <c r="V440" i="13" s="1"/>
  <c r="U441" i="13"/>
  <c r="T441" i="13"/>
  <c r="S441" i="13"/>
  <c r="R441" i="13"/>
  <c r="R440" i="13" s="1"/>
  <c r="Q441" i="13"/>
  <c r="P441" i="13"/>
  <c r="O441" i="13"/>
  <c r="N441" i="13"/>
  <c r="N440" i="13" s="1"/>
  <c r="M441" i="13"/>
  <c r="L441" i="13"/>
  <c r="K441" i="13"/>
  <c r="J441" i="13"/>
  <c r="I441" i="13"/>
  <c r="H441" i="13"/>
  <c r="G441" i="13"/>
  <c r="F441" i="13"/>
  <c r="F440" i="13" s="1"/>
  <c r="E441" i="13"/>
  <c r="Z440" i="13"/>
  <c r="X440" i="13"/>
  <c r="J440" i="13"/>
  <c r="D439" i="13"/>
  <c r="AA438" i="13"/>
  <c r="Z438" i="13"/>
  <c r="Y438" i="13"/>
  <c r="X438" i="13"/>
  <c r="W438" i="13"/>
  <c r="V438" i="13"/>
  <c r="U438" i="13"/>
  <c r="T438" i="13"/>
  <c r="S438" i="13"/>
  <c r="R438" i="13"/>
  <c r="Q438" i="13"/>
  <c r="P438" i="13"/>
  <c r="O438" i="13"/>
  <c r="N438" i="13"/>
  <c r="M438" i="13"/>
  <c r="L438" i="13"/>
  <c r="K438" i="13"/>
  <c r="J438" i="13"/>
  <c r="I438" i="13"/>
  <c r="H438" i="13"/>
  <c r="G438" i="13"/>
  <c r="F438" i="13"/>
  <c r="E438" i="13"/>
  <c r="D438" i="13"/>
  <c r="D437" i="13"/>
  <c r="AA436" i="13"/>
  <c r="Z436" i="13"/>
  <c r="Y436" i="13"/>
  <c r="X436" i="13"/>
  <c r="W436" i="13"/>
  <c r="V436" i="13"/>
  <c r="U436" i="13"/>
  <c r="T436" i="13"/>
  <c r="S436" i="13"/>
  <c r="R436" i="13"/>
  <c r="Q436" i="13"/>
  <c r="P436" i="13"/>
  <c r="O436" i="13"/>
  <c r="N436" i="13"/>
  <c r="M436" i="13"/>
  <c r="L436" i="13"/>
  <c r="K436" i="13"/>
  <c r="J436" i="13"/>
  <c r="I436" i="13"/>
  <c r="H436" i="13"/>
  <c r="G436" i="13"/>
  <c r="F436" i="13"/>
  <c r="E436" i="13"/>
  <c r="D436" i="13"/>
  <c r="D435" i="13"/>
  <c r="AA434" i="13"/>
  <c r="Z434" i="13"/>
  <c r="Y434" i="13"/>
  <c r="X434" i="13"/>
  <c r="W434" i="13"/>
  <c r="V434" i="13"/>
  <c r="U434" i="13"/>
  <c r="T434" i="13"/>
  <c r="S434" i="13"/>
  <c r="R434" i="13"/>
  <c r="Q434" i="13"/>
  <c r="P434" i="13"/>
  <c r="O434" i="13"/>
  <c r="N434" i="13"/>
  <c r="M434" i="13"/>
  <c r="L434" i="13"/>
  <c r="K434" i="13"/>
  <c r="J434" i="13"/>
  <c r="I434" i="13"/>
  <c r="H434" i="13"/>
  <c r="G434" i="13"/>
  <c r="F434" i="13"/>
  <c r="E434" i="13"/>
  <c r="D434" i="13"/>
  <c r="D433" i="13"/>
  <c r="AA432" i="13"/>
  <c r="Z432" i="13"/>
  <c r="Y432" i="13"/>
  <c r="X432" i="13"/>
  <c r="W432" i="13"/>
  <c r="V432" i="13"/>
  <c r="U432" i="13"/>
  <c r="T432" i="13"/>
  <c r="S432" i="13"/>
  <c r="R432" i="13"/>
  <c r="Q432" i="13"/>
  <c r="P432" i="13"/>
  <c r="O432" i="13"/>
  <c r="N432" i="13"/>
  <c r="M432" i="13"/>
  <c r="L432" i="13"/>
  <c r="K432" i="13"/>
  <c r="J432" i="13"/>
  <c r="I432" i="13"/>
  <c r="H432" i="13"/>
  <c r="G432" i="13"/>
  <c r="F432" i="13"/>
  <c r="E432" i="13"/>
  <c r="D432" i="13"/>
  <c r="D431" i="13"/>
  <c r="D430" i="13"/>
  <c r="AA429" i="13"/>
  <c r="Z429" i="13"/>
  <c r="Y429" i="13"/>
  <c r="X429" i="13"/>
  <c r="W429" i="13"/>
  <c r="V429" i="13"/>
  <c r="U429" i="13"/>
  <c r="T429" i="13"/>
  <c r="S429" i="13"/>
  <c r="R429" i="13"/>
  <c r="Q429" i="13"/>
  <c r="P429" i="13"/>
  <c r="O429" i="13"/>
  <c r="N429" i="13"/>
  <c r="M429" i="13"/>
  <c r="L429" i="13"/>
  <c r="K429" i="13"/>
  <c r="J429" i="13"/>
  <c r="I429" i="13"/>
  <c r="H429" i="13"/>
  <c r="G429" i="13"/>
  <c r="F429" i="13"/>
  <c r="E429" i="13"/>
  <c r="D429" i="13"/>
  <c r="P428" i="13"/>
  <c r="D427" i="13"/>
  <c r="D426" i="13"/>
  <c r="D425" i="13"/>
  <c r="AA424" i="13"/>
  <c r="Z424" i="13"/>
  <c r="Y424" i="13"/>
  <c r="X424" i="13"/>
  <c r="W424" i="13"/>
  <c r="V424" i="13"/>
  <c r="U424" i="13"/>
  <c r="T424" i="13"/>
  <c r="S424" i="13"/>
  <c r="R424" i="13"/>
  <c r="Q424" i="13"/>
  <c r="P424" i="13"/>
  <c r="O424" i="13"/>
  <c r="N424" i="13"/>
  <c r="M424" i="13"/>
  <c r="L424" i="13"/>
  <c r="K424" i="13"/>
  <c r="J424" i="13"/>
  <c r="I424" i="13"/>
  <c r="H424" i="13"/>
  <c r="G424" i="13"/>
  <c r="F424" i="13"/>
  <c r="E424" i="13"/>
  <c r="D423" i="13"/>
  <c r="D422" i="13"/>
  <c r="D421" i="13"/>
  <c r="D420" i="13"/>
  <c r="D419" i="13"/>
  <c r="D418" i="13"/>
  <c r="D417" i="13"/>
  <c r="D416" i="13"/>
  <c r="AA415" i="13"/>
  <c r="AA414" i="13" s="1"/>
  <c r="Z415" i="13"/>
  <c r="Y415" i="13"/>
  <c r="X415" i="13"/>
  <c r="W415" i="13"/>
  <c r="W414" i="13" s="1"/>
  <c r="V415" i="13"/>
  <c r="U415" i="13"/>
  <c r="T415" i="13"/>
  <c r="T414" i="13" s="1"/>
  <c r="S415" i="13"/>
  <c r="S414" i="13" s="1"/>
  <c r="R415" i="13"/>
  <c r="Q415" i="13"/>
  <c r="P415" i="13"/>
  <c r="O415" i="13"/>
  <c r="O414" i="13" s="1"/>
  <c r="N415" i="13"/>
  <c r="M415" i="13"/>
  <c r="L415" i="13"/>
  <c r="L414" i="13" s="1"/>
  <c r="K415" i="13"/>
  <c r="K414" i="13" s="1"/>
  <c r="J415" i="13"/>
  <c r="I415" i="13"/>
  <c r="H415" i="13"/>
  <c r="H414" i="13" s="1"/>
  <c r="G415" i="13"/>
  <c r="G414" i="13" s="1"/>
  <c r="F415" i="13"/>
  <c r="E415" i="13"/>
  <c r="Z414" i="13"/>
  <c r="X414" i="13"/>
  <c r="V414" i="13"/>
  <c r="R414" i="13"/>
  <c r="P414" i="13"/>
  <c r="N414" i="13"/>
  <c r="J414" i="13"/>
  <c r="F414" i="13"/>
  <c r="D413" i="13"/>
  <c r="AA412" i="13"/>
  <c r="Z412" i="13"/>
  <c r="Y412" i="13"/>
  <c r="X412" i="13"/>
  <c r="W412" i="13"/>
  <c r="V412" i="13"/>
  <c r="U412" i="13"/>
  <c r="T412" i="13"/>
  <c r="S412" i="13"/>
  <c r="R412" i="13"/>
  <c r="Q412" i="13"/>
  <c r="P412" i="13"/>
  <c r="O412" i="13"/>
  <c r="N412" i="13"/>
  <c r="M412" i="13"/>
  <c r="L412" i="13"/>
  <c r="K412" i="13"/>
  <c r="J412" i="13"/>
  <c r="I412" i="13"/>
  <c r="H412" i="13"/>
  <c r="G412" i="13"/>
  <c r="F412" i="13"/>
  <c r="E412" i="13"/>
  <c r="D412" i="13"/>
  <c r="D411" i="13"/>
  <c r="D410" i="13"/>
  <c r="AA409" i="13"/>
  <c r="Z409" i="13"/>
  <c r="Y409" i="13"/>
  <c r="X409" i="13"/>
  <c r="W409" i="13"/>
  <c r="V409" i="13"/>
  <c r="U409" i="13"/>
  <c r="T409" i="13"/>
  <c r="S409" i="13"/>
  <c r="R409" i="13"/>
  <c r="Q409" i="13"/>
  <c r="P409" i="13"/>
  <c r="O409" i="13"/>
  <c r="N409" i="13"/>
  <c r="M409" i="13"/>
  <c r="L409" i="13"/>
  <c r="K409" i="13"/>
  <c r="J409" i="13"/>
  <c r="I409" i="13"/>
  <c r="H409" i="13"/>
  <c r="G409" i="13"/>
  <c r="F409" i="13"/>
  <c r="E409" i="13"/>
  <c r="D409" i="13"/>
  <c r="D408" i="13"/>
  <c r="D407" i="13"/>
  <c r="D406" i="13"/>
  <c r="D405" i="13"/>
  <c r="D404" i="13"/>
  <c r="D403" i="13"/>
  <c r="D402" i="13"/>
  <c r="D401" i="13"/>
  <c r="D400" i="13"/>
  <c r="AA399" i="13"/>
  <c r="Z399" i="13"/>
  <c r="Y399" i="13"/>
  <c r="Y398" i="13" s="1"/>
  <c r="X399" i="13"/>
  <c r="W399" i="13"/>
  <c r="V399" i="13"/>
  <c r="U399" i="13"/>
  <c r="U398" i="13" s="1"/>
  <c r="T399" i="13"/>
  <c r="S399" i="13"/>
  <c r="R399" i="13"/>
  <c r="Q399" i="13"/>
  <c r="Q398" i="13" s="1"/>
  <c r="P399" i="13"/>
  <c r="O399" i="13"/>
  <c r="N399" i="13"/>
  <c r="M399" i="13"/>
  <c r="M398" i="13" s="1"/>
  <c r="L399" i="13"/>
  <c r="K399" i="13"/>
  <c r="J399" i="13"/>
  <c r="I399" i="13"/>
  <c r="I398" i="13" s="1"/>
  <c r="H399" i="13"/>
  <c r="G399" i="13"/>
  <c r="F399" i="13"/>
  <c r="E399" i="13"/>
  <c r="E398" i="13" s="1"/>
  <c r="AA398" i="13"/>
  <c r="S398" i="13"/>
  <c r="O398" i="13"/>
  <c r="D396" i="13"/>
  <c r="AA395" i="13"/>
  <c r="Z395" i="13"/>
  <c r="Y395" i="13"/>
  <c r="X395" i="13"/>
  <c r="W395" i="13"/>
  <c r="V395" i="13"/>
  <c r="U395" i="13"/>
  <c r="T395" i="13"/>
  <c r="S395" i="13"/>
  <c r="R395" i="13"/>
  <c r="Q395" i="13"/>
  <c r="P395" i="13"/>
  <c r="O395" i="13"/>
  <c r="N395" i="13"/>
  <c r="M395" i="13"/>
  <c r="L395" i="13"/>
  <c r="K395" i="13"/>
  <c r="J395" i="13"/>
  <c r="I395" i="13"/>
  <c r="H395" i="13"/>
  <c r="G395" i="13"/>
  <c r="F395" i="13"/>
  <c r="E395" i="13"/>
  <c r="D395" i="13"/>
  <c r="D394" i="13"/>
  <c r="D393" i="13"/>
  <c r="D392" i="13"/>
  <c r="D391" i="13"/>
  <c r="D390" i="13"/>
  <c r="AA389" i="13"/>
  <c r="Z389" i="13"/>
  <c r="Y389" i="13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8" i="13"/>
  <c r="D387" i="13"/>
  <c r="D386" i="13"/>
  <c r="D385" i="13"/>
  <c r="D384" i="13"/>
  <c r="D383" i="13"/>
  <c r="D382" i="13"/>
  <c r="D381" i="13"/>
  <c r="D380" i="13"/>
  <c r="AA379" i="13"/>
  <c r="Z379" i="13"/>
  <c r="Y379" i="13"/>
  <c r="X379" i="13"/>
  <c r="W379" i="13"/>
  <c r="V379" i="13"/>
  <c r="U379" i="13"/>
  <c r="T379" i="13"/>
  <c r="S379" i="13"/>
  <c r="R379" i="13"/>
  <c r="R378" i="13" s="1"/>
  <c r="Q379" i="13"/>
  <c r="P379" i="13"/>
  <c r="P378" i="13" s="1"/>
  <c r="O379" i="13"/>
  <c r="N379" i="13"/>
  <c r="N378" i="13" s="1"/>
  <c r="M379" i="13"/>
  <c r="L379" i="13"/>
  <c r="K379" i="13"/>
  <c r="J379" i="13"/>
  <c r="I379" i="13"/>
  <c r="H379" i="13"/>
  <c r="H378" i="13" s="1"/>
  <c r="G379" i="13"/>
  <c r="F379" i="13"/>
  <c r="E379" i="13"/>
  <c r="Z378" i="13"/>
  <c r="V378" i="13"/>
  <c r="J378" i="13"/>
  <c r="F378" i="13"/>
  <c r="D377" i="13"/>
  <c r="AA376" i="13"/>
  <c r="Z376" i="13"/>
  <c r="Y376" i="13"/>
  <c r="X376" i="13"/>
  <c r="W376" i="13"/>
  <c r="V376" i="13"/>
  <c r="U376" i="13"/>
  <c r="T376" i="13"/>
  <c r="S376" i="13"/>
  <c r="R376" i="13"/>
  <c r="Q376" i="13"/>
  <c r="P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D375" i="13"/>
  <c r="D374" i="13"/>
  <c r="D373" i="13"/>
  <c r="D372" i="13"/>
  <c r="AA371" i="13"/>
  <c r="Z371" i="13"/>
  <c r="Y371" i="13"/>
  <c r="X371" i="13"/>
  <c r="W371" i="13"/>
  <c r="V371" i="13"/>
  <c r="U371" i="13"/>
  <c r="T371" i="13"/>
  <c r="S371" i="13"/>
  <c r="R371" i="13"/>
  <c r="Q371" i="13"/>
  <c r="P371" i="13"/>
  <c r="O371" i="13"/>
  <c r="N371" i="13"/>
  <c r="M371" i="13"/>
  <c r="L371" i="13"/>
  <c r="K371" i="13"/>
  <c r="J371" i="13"/>
  <c r="I371" i="13"/>
  <c r="H371" i="13"/>
  <c r="G371" i="13"/>
  <c r="F371" i="13"/>
  <c r="E371" i="13"/>
  <c r="D370" i="13"/>
  <c r="D369" i="13"/>
  <c r="D368" i="13"/>
  <c r="AA367" i="13"/>
  <c r="Z367" i="13"/>
  <c r="Y367" i="13"/>
  <c r="X367" i="13"/>
  <c r="W367" i="13"/>
  <c r="V367" i="13"/>
  <c r="U367" i="13"/>
  <c r="T367" i="13"/>
  <c r="S367" i="13"/>
  <c r="R367" i="13"/>
  <c r="Q367" i="13"/>
  <c r="P367" i="13"/>
  <c r="O367" i="13"/>
  <c r="N367" i="13"/>
  <c r="M367" i="13"/>
  <c r="L367" i="13"/>
  <c r="K367" i="13"/>
  <c r="J367" i="13"/>
  <c r="I367" i="13"/>
  <c r="H367" i="13"/>
  <c r="G367" i="13"/>
  <c r="F367" i="13"/>
  <c r="E367" i="13"/>
  <c r="D367" i="13"/>
  <c r="D366" i="13"/>
  <c r="D365" i="13"/>
  <c r="D364" i="13"/>
  <c r="D363" i="13"/>
  <c r="D362" i="13"/>
  <c r="AA361" i="13"/>
  <c r="Z361" i="13"/>
  <c r="Y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0" i="13"/>
  <c r="D359" i="13"/>
  <c r="D358" i="13"/>
  <c r="D357" i="13"/>
  <c r="D356" i="13"/>
  <c r="D355" i="13"/>
  <c r="D354" i="13"/>
  <c r="D353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M351" i="13" s="1"/>
  <c r="L352" i="13"/>
  <c r="K352" i="13"/>
  <c r="J352" i="13"/>
  <c r="I352" i="13"/>
  <c r="H352" i="13"/>
  <c r="G352" i="13"/>
  <c r="F352" i="13"/>
  <c r="E352" i="13"/>
  <c r="W351" i="13"/>
  <c r="S351" i="13"/>
  <c r="G351" i="13"/>
  <c r="D349" i="13"/>
  <c r="AA348" i="13"/>
  <c r="Z348" i="13"/>
  <c r="Y348" i="13"/>
  <c r="X348" i="13"/>
  <c r="W348" i="13"/>
  <c r="V348" i="13"/>
  <c r="U348" i="13"/>
  <c r="T348" i="13"/>
  <c r="S348" i="13"/>
  <c r="R348" i="13"/>
  <c r="Q348" i="13"/>
  <c r="P348" i="13"/>
  <c r="O348" i="13"/>
  <c r="N348" i="13"/>
  <c r="M348" i="13"/>
  <c r="L348" i="13"/>
  <c r="K348" i="13"/>
  <c r="J348" i="13"/>
  <c r="I348" i="13"/>
  <c r="H348" i="13"/>
  <c r="G348" i="13"/>
  <c r="F348" i="13"/>
  <c r="E348" i="13"/>
  <c r="D348" i="13"/>
  <c r="D347" i="13"/>
  <c r="AA346" i="13"/>
  <c r="Z346" i="13"/>
  <c r="Y346" i="13"/>
  <c r="X346" i="13"/>
  <c r="W346" i="13"/>
  <c r="V346" i="13"/>
  <c r="U346" i="13"/>
  <c r="T346" i="13"/>
  <c r="S346" i="13"/>
  <c r="R346" i="13"/>
  <c r="Q346" i="13"/>
  <c r="P346" i="13"/>
  <c r="O346" i="13"/>
  <c r="N346" i="13"/>
  <c r="M346" i="13"/>
  <c r="L346" i="13"/>
  <c r="K346" i="13"/>
  <c r="J346" i="13"/>
  <c r="I346" i="13"/>
  <c r="H346" i="13"/>
  <c r="G346" i="13"/>
  <c r="F346" i="13"/>
  <c r="E346" i="13"/>
  <c r="D346" i="13"/>
  <c r="D345" i="13"/>
  <c r="AA344" i="13"/>
  <c r="Z344" i="13"/>
  <c r="Y344" i="13"/>
  <c r="X344" i="13"/>
  <c r="W344" i="13"/>
  <c r="V344" i="13"/>
  <c r="U344" i="13"/>
  <c r="T344" i="13"/>
  <c r="S344" i="13"/>
  <c r="R344" i="13"/>
  <c r="Q344" i="13"/>
  <c r="P344" i="13"/>
  <c r="O344" i="13"/>
  <c r="N344" i="13"/>
  <c r="M344" i="13"/>
  <c r="L344" i="13"/>
  <c r="K344" i="13"/>
  <c r="J344" i="13"/>
  <c r="I344" i="13"/>
  <c r="H344" i="13"/>
  <c r="G344" i="13"/>
  <c r="F344" i="13"/>
  <c r="E344" i="13"/>
  <c r="D344" i="13"/>
  <c r="D343" i="13"/>
  <c r="AA342" i="13"/>
  <c r="Z342" i="13"/>
  <c r="Y342" i="13"/>
  <c r="X342" i="13"/>
  <c r="W342" i="13"/>
  <c r="V342" i="13"/>
  <c r="U342" i="13"/>
  <c r="U341" i="13" s="1"/>
  <c r="T342" i="13"/>
  <c r="S342" i="13"/>
  <c r="S341" i="13" s="1"/>
  <c r="R342" i="13"/>
  <c r="Q342" i="13"/>
  <c r="P342" i="13"/>
  <c r="O342" i="13"/>
  <c r="N342" i="13"/>
  <c r="M342" i="13"/>
  <c r="L342" i="13"/>
  <c r="K342" i="13"/>
  <c r="K341" i="13" s="1"/>
  <c r="J342" i="13"/>
  <c r="I342" i="13"/>
  <c r="H342" i="13"/>
  <c r="G342" i="13"/>
  <c r="G341" i="13" s="1"/>
  <c r="F342" i="13"/>
  <c r="E342" i="13"/>
  <c r="D342" i="13"/>
  <c r="W341" i="13"/>
  <c r="D340" i="13"/>
  <c r="D339" i="13"/>
  <c r="D338" i="13"/>
  <c r="D337" i="13"/>
  <c r="D336" i="13"/>
  <c r="D335" i="13"/>
  <c r="D334" i="13"/>
  <c r="D331" i="13" s="1"/>
  <c r="D333" i="13"/>
  <c r="D332" i="13"/>
  <c r="AA331" i="13"/>
  <c r="Z331" i="13"/>
  <c r="Y331" i="13"/>
  <c r="X331" i="13"/>
  <c r="W331" i="13"/>
  <c r="V331" i="13"/>
  <c r="U331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0" i="13"/>
  <c r="D329" i="13"/>
  <c r="D328" i="13"/>
  <c r="D327" i="13"/>
  <c r="D326" i="13"/>
  <c r="D325" i="13"/>
  <c r="D324" i="13"/>
  <c r="D323" i="13"/>
  <c r="D322" i="13"/>
  <c r="AA321" i="13"/>
  <c r="AA320" i="13" s="1"/>
  <c r="Z321" i="13"/>
  <c r="Y321" i="13"/>
  <c r="Y320" i="13" s="1"/>
  <c r="X321" i="13"/>
  <c r="W321" i="13"/>
  <c r="V321" i="13"/>
  <c r="U321" i="13"/>
  <c r="U320" i="13" s="1"/>
  <c r="T321" i="13"/>
  <c r="S321" i="13"/>
  <c r="S320" i="13" s="1"/>
  <c r="R321" i="13"/>
  <c r="Q321" i="13"/>
  <c r="P321" i="13"/>
  <c r="O321" i="13"/>
  <c r="O320" i="13" s="1"/>
  <c r="N321" i="13"/>
  <c r="M321" i="13"/>
  <c r="L321" i="13"/>
  <c r="K321" i="13"/>
  <c r="K320" i="13" s="1"/>
  <c r="J321" i="13"/>
  <c r="I321" i="13"/>
  <c r="I320" i="13" s="1"/>
  <c r="H321" i="13"/>
  <c r="G321" i="13"/>
  <c r="G320" i="13" s="1"/>
  <c r="F321" i="13"/>
  <c r="E321" i="13"/>
  <c r="E320" i="13" s="1"/>
  <c r="W320" i="13"/>
  <c r="Q320" i="13"/>
  <c r="M320" i="13"/>
  <c r="D319" i="13"/>
  <c r="AA318" i="13"/>
  <c r="Z318" i="13"/>
  <c r="Y318" i="13"/>
  <c r="X318" i="13"/>
  <c r="W318" i="13"/>
  <c r="V318" i="13"/>
  <c r="U318" i="13"/>
  <c r="T318" i="13"/>
  <c r="S318" i="13"/>
  <c r="R318" i="13"/>
  <c r="Q318" i="13"/>
  <c r="P318" i="13"/>
  <c r="O318" i="13"/>
  <c r="N318" i="13"/>
  <c r="M318" i="13"/>
  <c r="L318" i="13"/>
  <c r="K318" i="13"/>
  <c r="J318" i="13"/>
  <c r="I318" i="13"/>
  <c r="H318" i="13"/>
  <c r="G318" i="13"/>
  <c r="F318" i="13"/>
  <c r="E318" i="13"/>
  <c r="D318" i="13"/>
  <c r="D317" i="13"/>
  <c r="AA316" i="13"/>
  <c r="Z316" i="13"/>
  <c r="Y316" i="13"/>
  <c r="X316" i="13"/>
  <c r="W316" i="13"/>
  <c r="V316" i="13"/>
  <c r="U316" i="13"/>
  <c r="T316" i="13"/>
  <c r="S316" i="13"/>
  <c r="R316" i="13"/>
  <c r="Q316" i="13"/>
  <c r="P316" i="13"/>
  <c r="O316" i="13"/>
  <c r="N316" i="13"/>
  <c r="M316" i="13"/>
  <c r="L316" i="13"/>
  <c r="K316" i="13"/>
  <c r="J316" i="13"/>
  <c r="I316" i="13"/>
  <c r="H316" i="13"/>
  <c r="G316" i="13"/>
  <c r="F316" i="13"/>
  <c r="E316" i="13"/>
  <c r="D316" i="13"/>
  <c r="D315" i="13"/>
  <c r="AA314" i="13"/>
  <c r="Z314" i="13"/>
  <c r="Y314" i="13"/>
  <c r="X314" i="13"/>
  <c r="W314" i="13"/>
  <c r="V314" i="13"/>
  <c r="U314" i="13"/>
  <c r="T314" i="13"/>
  <c r="S314" i="13"/>
  <c r="R314" i="13"/>
  <c r="Q314" i="13"/>
  <c r="P314" i="13"/>
  <c r="O314" i="13"/>
  <c r="N314" i="13"/>
  <c r="M314" i="13"/>
  <c r="L314" i="13"/>
  <c r="K314" i="13"/>
  <c r="J314" i="13"/>
  <c r="I314" i="13"/>
  <c r="H314" i="13"/>
  <c r="G314" i="13"/>
  <c r="F314" i="13"/>
  <c r="E314" i="13"/>
  <c r="D314" i="13"/>
  <c r="AA313" i="13"/>
  <c r="Z313" i="13"/>
  <c r="Y313" i="13"/>
  <c r="X313" i="13"/>
  <c r="W313" i="13"/>
  <c r="V313" i="13"/>
  <c r="U313" i="13"/>
  <c r="T313" i="13"/>
  <c r="S313" i="13"/>
  <c r="R313" i="13"/>
  <c r="Q313" i="13"/>
  <c r="P313" i="13"/>
  <c r="O313" i="13"/>
  <c r="N313" i="13"/>
  <c r="M313" i="13"/>
  <c r="L313" i="13"/>
  <c r="K313" i="13"/>
  <c r="J313" i="13"/>
  <c r="I313" i="13"/>
  <c r="H313" i="13"/>
  <c r="G313" i="13"/>
  <c r="F313" i="13"/>
  <c r="E313" i="13"/>
  <c r="D313" i="13"/>
  <c r="D312" i="13"/>
  <c r="AA311" i="13"/>
  <c r="Z311" i="13"/>
  <c r="Y311" i="13"/>
  <c r="X311" i="13"/>
  <c r="W311" i="13"/>
  <c r="V311" i="13"/>
  <c r="U311" i="13"/>
  <c r="T311" i="13"/>
  <c r="S311" i="13"/>
  <c r="R311" i="13"/>
  <c r="Q311" i="13"/>
  <c r="P311" i="13"/>
  <c r="O311" i="13"/>
  <c r="N311" i="13"/>
  <c r="M311" i="13"/>
  <c r="L311" i="13"/>
  <c r="K311" i="13"/>
  <c r="J311" i="13"/>
  <c r="I311" i="13"/>
  <c r="H311" i="13"/>
  <c r="G311" i="13"/>
  <c r="F311" i="13"/>
  <c r="E311" i="13"/>
  <c r="D311" i="13"/>
  <c r="D310" i="13"/>
  <c r="AA309" i="13"/>
  <c r="Z309" i="13"/>
  <c r="Z308" i="13" s="1"/>
  <c r="Y309" i="13"/>
  <c r="X309" i="13"/>
  <c r="W309" i="13"/>
  <c r="V309" i="13"/>
  <c r="V308" i="13" s="1"/>
  <c r="U309" i="13"/>
  <c r="T309" i="13"/>
  <c r="S309" i="13"/>
  <c r="R309" i="13"/>
  <c r="R308" i="13" s="1"/>
  <c r="Q309" i="13"/>
  <c r="P309" i="13"/>
  <c r="O309" i="13"/>
  <c r="N309" i="13"/>
  <c r="N308" i="13" s="1"/>
  <c r="M309" i="13"/>
  <c r="L309" i="13"/>
  <c r="K309" i="13"/>
  <c r="J309" i="13"/>
  <c r="J308" i="13" s="1"/>
  <c r="I309" i="13"/>
  <c r="H309" i="13"/>
  <c r="H308" i="13" s="1"/>
  <c r="G309" i="13"/>
  <c r="F309" i="13"/>
  <c r="F308" i="13" s="1"/>
  <c r="E309" i="13"/>
  <c r="D309" i="13"/>
  <c r="P308" i="13"/>
  <c r="D307" i="13"/>
  <c r="D306" i="13"/>
  <c r="D305" i="13"/>
  <c r="D304" i="13"/>
  <c r="D303" i="13"/>
  <c r="D302" i="13"/>
  <c r="D301" i="13"/>
  <c r="AA300" i="13"/>
  <c r="Z300" i="13"/>
  <c r="Y300" i="13"/>
  <c r="X300" i="13"/>
  <c r="W300" i="13"/>
  <c r="V300" i="13"/>
  <c r="U300" i="13"/>
  <c r="T300" i="13"/>
  <c r="S300" i="13"/>
  <c r="R300" i="13"/>
  <c r="Q300" i="13"/>
  <c r="P300" i="13"/>
  <c r="O300" i="13"/>
  <c r="N300" i="13"/>
  <c r="M300" i="13"/>
  <c r="L300" i="13"/>
  <c r="K300" i="13"/>
  <c r="J300" i="13"/>
  <c r="I300" i="13"/>
  <c r="H300" i="13"/>
  <c r="G300" i="13"/>
  <c r="F300" i="13"/>
  <c r="E300" i="13"/>
  <c r="D299" i="13"/>
  <c r="D298" i="13"/>
  <c r="D297" i="13"/>
  <c r="D296" i="13"/>
  <c r="D295" i="13"/>
  <c r="D294" i="13"/>
  <c r="D293" i="13"/>
  <c r="AA292" i="13"/>
  <c r="Z292" i="13"/>
  <c r="Y292" i="13"/>
  <c r="X292" i="13"/>
  <c r="X291" i="13" s="1"/>
  <c r="W292" i="13"/>
  <c r="V292" i="13"/>
  <c r="U292" i="13"/>
  <c r="T292" i="13"/>
  <c r="T291" i="13" s="1"/>
  <c r="S292" i="13"/>
  <c r="R292" i="13"/>
  <c r="Q292" i="13"/>
  <c r="P292" i="13"/>
  <c r="P291" i="13" s="1"/>
  <c r="O292" i="13"/>
  <c r="N292" i="13"/>
  <c r="M292" i="13"/>
  <c r="L292" i="13"/>
  <c r="L291" i="13" s="1"/>
  <c r="K292" i="13"/>
  <c r="J292" i="13"/>
  <c r="I292" i="13"/>
  <c r="H292" i="13"/>
  <c r="H291" i="13" s="1"/>
  <c r="G292" i="13"/>
  <c r="F292" i="13"/>
  <c r="E292" i="13"/>
  <c r="Z291" i="13"/>
  <c r="D290" i="13"/>
  <c r="D289" i="13"/>
  <c r="AA288" i="13"/>
  <c r="Z288" i="13"/>
  <c r="Y288" i="13"/>
  <c r="X288" i="13"/>
  <c r="W288" i="13"/>
  <c r="V288" i="13"/>
  <c r="U288" i="13"/>
  <c r="T288" i="13"/>
  <c r="S288" i="13"/>
  <c r="R288" i="13"/>
  <c r="Q288" i="13"/>
  <c r="P288" i="13"/>
  <c r="O288" i="13"/>
  <c r="N288" i="13"/>
  <c r="M288" i="13"/>
  <c r="L288" i="13"/>
  <c r="K288" i="13"/>
  <c r="J288" i="13"/>
  <c r="I288" i="13"/>
  <c r="H288" i="13"/>
  <c r="H284" i="13" s="1"/>
  <c r="G288" i="13"/>
  <c r="F288" i="13"/>
  <c r="E288" i="13"/>
  <c r="D288" i="13"/>
  <c r="D287" i="13"/>
  <c r="D285" i="13" s="1"/>
  <c r="D286" i="13"/>
  <c r="AA285" i="13"/>
  <c r="Z285" i="13"/>
  <c r="Y285" i="13"/>
  <c r="X285" i="13"/>
  <c r="W285" i="13"/>
  <c r="W284" i="13" s="1"/>
  <c r="V285" i="13"/>
  <c r="V284" i="13" s="1"/>
  <c r="U285" i="13"/>
  <c r="T285" i="13"/>
  <c r="S285" i="13"/>
  <c r="S284" i="13" s="1"/>
  <c r="R285" i="13"/>
  <c r="R284" i="13" s="1"/>
  <c r="Q285" i="13"/>
  <c r="Q284" i="13" s="1"/>
  <c r="P285" i="13"/>
  <c r="O285" i="13"/>
  <c r="O284" i="13" s="1"/>
  <c r="N285" i="13"/>
  <c r="N284" i="13" s="1"/>
  <c r="M285" i="13"/>
  <c r="L285" i="13"/>
  <c r="K285" i="13"/>
  <c r="K284" i="13" s="1"/>
  <c r="J285" i="13"/>
  <c r="J284" i="13" s="1"/>
  <c r="I285" i="13"/>
  <c r="H285" i="13"/>
  <c r="G285" i="13"/>
  <c r="G284" i="13" s="1"/>
  <c r="F285" i="13"/>
  <c r="F284" i="13" s="1"/>
  <c r="E285" i="13"/>
  <c r="AA284" i="13"/>
  <c r="Z284" i="13"/>
  <c r="U284" i="13"/>
  <c r="E284" i="13"/>
  <c r="D283" i="13"/>
  <c r="D282" i="13"/>
  <c r="AA281" i="13"/>
  <c r="AA277" i="13" s="1"/>
  <c r="Z281" i="13"/>
  <c r="Z277" i="13" s="1"/>
  <c r="Y281" i="13"/>
  <c r="X281" i="13"/>
  <c r="W281" i="13"/>
  <c r="V281" i="13"/>
  <c r="V277" i="13" s="1"/>
  <c r="U281" i="13"/>
  <c r="T281" i="13"/>
  <c r="S281" i="13"/>
  <c r="R281" i="13"/>
  <c r="Q281" i="13"/>
  <c r="P281" i="13"/>
  <c r="O281" i="13"/>
  <c r="N281" i="13"/>
  <c r="N277" i="13" s="1"/>
  <c r="M281" i="13"/>
  <c r="L281" i="13"/>
  <c r="K281" i="13"/>
  <c r="K277" i="13" s="1"/>
  <c r="J281" i="13"/>
  <c r="J277" i="13" s="1"/>
  <c r="I281" i="13"/>
  <c r="H281" i="13"/>
  <c r="G281" i="13"/>
  <c r="F281" i="13"/>
  <c r="F277" i="13" s="1"/>
  <c r="E281" i="13"/>
  <c r="D281" i="13"/>
  <c r="D280" i="13"/>
  <c r="D279" i="13"/>
  <c r="AA278" i="13"/>
  <c r="Z278" i="13"/>
  <c r="Y278" i="13"/>
  <c r="Y277" i="13" s="1"/>
  <c r="X278" i="13"/>
  <c r="W278" i="13"/>
  <c r="V278" i="13"/>
  <c r="U278" i="13"/>
  <c r="U277" i="13" s="1"/>
  <c r="T278" i="13"/>
  <c r="S278" i="13"/>
  <c r="R278" i="13"/>
  <c r="Q278" i="13"/>
  <c r="Q277" i="13" s="1"/>
  <c r="P278" i="13"/>
  <c r="O278" i="13"/>
  <c r="N278" i="13"/>
  <c r="M278" i="13"/>
  <c r="M277" i="13" s="1"/>
  <c r="L278" i="13"/>
  <c r="K278" i="13"/>
  <c r="J278" i="13"/>
  <c r="I278" i="13"/>
  <c r="H278" i="13"/>
  <c r="G278" i="13"/>
  <c r="F278" i="13"/>
  <c r="E278" i="13"/>
  <c r="E277" i="13" s="1"/>
  <c r="D278" i="13"/>
  <c r="W277" i="13"/>
  <c r="S277" i="13"/>
  <c r="R277" i="13"/>
  <c r="O277" i="13"/>
  <c r="I277" i="13"/>
  <c r="G277" i="13"/>
  <c r="D275" i="13"/>
  <c r="AA274" i="13"/>
  <c r="Z274" i="13"/>
  <c r="Y274" i="13"/>
  <c r="X274" i="13"/>
  <c r="W274" i="13"/>
  <c r="V274" i="13"/>
  <c r="U274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AA273" i="13"/>
  <c r="Z273" i="13"/>
  <c r="Y273" i="13"/>
  <c r="X273" i="13"/>
  <c r="W273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D272" i="13"/>
  <c r="D271" i="13"/>
  <c r="AA270" i="13"/>
  <c r="Z270" i="13"/>
  <c r="Y270" i="13"/>
  <c r="X270" i="13"/>
  <c r="W270" i="13"/>
  <c r="V270" i="13"/>
  <c r="U270" i="13"/>
  <c r="T270" i="13"/>
  <c r="S270" i="13"/>
  <c r="R270" i="13"/>
  <c r="Q270" i="13"/>
  <c r="P270" i="13"/>
  <c r="O270" i="13"/>
  <c r="N270" i="13"/>
  <c r="M270" i="13"/>
  <c r="L270" i="13"/>
  <c r="K270" i="13"/>
  <c r="J270" i="13"/>
  <c r="I270" i="13"/>
  <c r="H270" i="13"/>
  <c r="G270" i="13"/>
  <c r="F270" i="13"/>
  <c r="E270" i="13"/>
  <c r="D270" i="13"/>
  <c r="D269" i="13"/>
  <c r="D268" i="13"/>
  <c r="AA267" i="13"/>
  <c r="Z267" i="13"/>
  <c r="Y267" i="13"/>
  <c r="Y262" i="13" s="1"/>
  <c r="X267" i="13"/>
  <c r="W267" i="13"/>
  <c r="V267" i="13"/>
  <c r="U267" i="13"/>
  <c r="U262" i="13" s="1"/>
  <c r="T267" i="13"/>
  <c r="S267" i="13"/>
  <c r="R267" i="13"/>
  <c r="Q267" i="13"/>
  <c r="Q262" i="13" s="1"/>
  <c r="P267" i="13"/>
  <c r="O267" i="13"/>
  <c r="N267" i="13"/>
  <c r="M267" i="13"/>
  <c r="M262" i="13" s="1"/>
  <c r="L267" i="13"/>
  <c r="K267" i="13"/>
  <c r="J267" i="13"/>
  <c r="I267" i="13"/>
  <c r="I262" i="13" s="1"/>
  <c r="H267" i="13"/>
  <c r="G267" i="13"/>
  <c r="F267" i="13"/>
  <c r="E267" i="13"/>
  <c r="E262" i="13" s="1"/>
  <c r="D266" i="13"/>
  <c r="D263" i="13" s="1"/>
  <c r="D265" i="13"/>
  <c r="D264" i="13"/>
  <c r="AA263" i="13"/>
  <c r="Z263" i="13"/>
  <c r="Y263" i="13"/>
  <c r="X263" i="13"/>
  <c r="W263" i="13"/>
  <c r="V263" i="13"/>
  <c r="U263" i="13"/>
  <c r="T263" i="13"/>
  <c r="S263" i="13"/>
  <c r="S262" i="13" s="1"/>
  <c r="R263" i="13"/>
  <c r="Q263" i="13"/>
  <c r="P263" i="13"/>
  <c r="O263" i="13"/>
  <c r="O262" i="13" s="1"/>
  <c r="N263" i="13"/>
  <c r="M263" i="13"/>
  <c r="L263" i="13"/>
  <c r="K263" i="13"/>
  <c r="J263" i="13"/>
  <c r="I263" i="13"/>
  <c r="H263" i="13"/>
  <c r="G263" i="13"/>
  <c r="G262" i="13" s="1"/>
  <c r="F263" i="13"/>
  <c r="E263" i="13"/>
  <c r="W262" i="13"/>
  <c r="L262" i="13"/>
  <c r="D261" i="13"/>
  <c r="AA260" i="13"/>
  <c r="Z260" i="13"/>
  <c r="Y260" i="13"/>
  <c r="X260" i="13"/>
  <c r="W260" i="13"/>
  <c r="V260" i="13"/>
  <c r="U260" i="13"/>
  <c r="T260" i="13"/>
  <c r="S260" i="13"/>
  <c r="R260" i="13"/>
  <c r="Q260" i="13"/>
  <c r="P260" i="13"/>
  <c r="O260" i="13"/>
  <c r="N260" i="13"/>
  <c r="M260" i="13"/>
  <c r="L260" i="13"/>
  <c r="L255" i="13" s="1"/>
  <c r="L254" i="13" s="1"/>
  <c r="K260" i="13"/>
  <c r="J260" i="13"/>
  <c r="I260" i="13"/>
  <c r="H260" i="13"/>
  <c r="G260" i="13"/>
  <c r="F260" i="13"/>
  <c r="E260" i="13"/>
  <c r="D260" i="13"/>
  <c r="D259" i="13"/>
  <c r="D256" i="13" s="1"/>
  <c r="D258" i="13"/>
  <c r="D257" i="13"/>
  <c r="AA256" i="13"/>
  <c r="Z256" i="13"/>
  <c r="Y256" i="13"/>
  <c r="X256" i="13"/>
  <c r="W256" i="13"/>
  <c r="W255" i="13" s="1"/>
  <c r="W254" i="13" s="1"/>
  <c r="V256" i="13"/>
  <c r="U256" i="13"/>
  <c r="U255" i="13" s="1"/>
  <c r="T256" i="13"/>
  <c r="S256" i="13"/>
  <c r="S255" i="13" s="1"/>
  <c r="R256" i="13"/>
  <c r="Q256" i="13"/>
  <c r="P256" i="13"/>
  <c r="O256" i="13"/>
  <c r="N256" i="13"/>
  <c r="M256" i="13"/>
  <c r="L256" i="13"/>
  <c r="K256" i="13"/>
  <c r="K255" i="13" s="1"/>
  <c r="J256" i="13"/>
  <c r="I256" i="13"/>
  <c r="H256" i="13"/>
  <c r="G256" i="13"/>
  <c r="F256" i="13"/>
  <c r="E256" i="13"/>
  <c r="E255" i="13" s="1"/>
  <c r="Q255" i="13"/>
  <c r="D253" i="13"/>
  <c r="D252" i="13"/>
  <c r="D251" i="13"/>
  <c r="AA250" i="13"/>
  <c r="Z250" i="13"/>
  <c r="Y250" i="13"/>
  <c r="X250" i="13"/>
  <c r="W250" i="13"/>
  <c r="V250" i="13"/>
  <c r="U250" i="13"/>
  <c r="T250" i="13"/>
  <c r="S250" i="13"/>
  <c r="R250" i="13"/>
  <c r="Q250" i="13"/>
  <c r="P250" i="13"/>
  <c r="O250" i="13"/>
  <c r="N250" i="13"/>
  <c r="M250" i="13"/>
  <c r="L250" i="13"/>
  <c r="K250" i="13"/>
  <c r="J250" i="13"/>
  <c r="I250" i="13"/>
  <c r="H250" i="13"/>
  <c r="G250" i="13"/>
  <c r="F250" i="13"/>
  <c r="E250" i="13"/>
  <c r="D249" i="13"/>
  <c r="D248" i="13"/>
  <c r="D247" i="13"/>
  <c r="D246" i="13"/>
  <c r="AA245" i="13"/>
  <c r="AA238" i="13" s="1"/>
  <c r="Z245" i="13"/>
  <c r="Y245" i="13"/>
  <c r="X245" i="13"/>
  <c r="W245" i="13"/>
  <c r="V245" i="13"/>
  <c r="U245" i="13"/>
  <c r="T245" i="13"/>
  <c r="S245" i="13"/>
  <c r="R245" i="13"/>
  <c r="Q245" i="13"/>
  <c r="P245" i="13"/>
  <c r="O245" i="13"/>
  <c r="N245" i="13"/>
  <c r="M245" i="13"/>
  <c r="L245" i="13"/>
  <c r="K245" i="13"/>
  <c r="K238" i="13" s="1"/>
  <c r="J245" i="13"/>
  <c r="I245" i="13"/>
  <c r="H245" i="13"/>
  <c r="G245" i="13"/>
  <c r="F245" i="13"/>
  <c r="E245" i="13"/>
  <c r="D244" i="13"/>
  <c r="D243" i="13"/>
  <c r="AA242" i="13"/>
  <c r="Z242" i="13"/>
  <c r="Y242" i="13"/>
  <c r="X242" i="13"/>
  <c r="X238" i="13" s="1"/>
  <c r="W242" i="13"/>
  <c r="V242" i="13"/>
  <c r="U242" i="13"/>
  <c r="T242" i="13"/>
  <c r="S242" i="13"/>
  <c r="R242" i="13"/>
  <c r="Q242" i="13"/>
  <c r="P242" i="13"/>
  <c r="O242" i="13"/>
  <c r="N242" i="13"/>
  <c r="M242" i="13"/>
  <c r="L242" i="13"/>
  <c r="K242" i="13"/>
  <c r="J242" i="13"/>
  <c r="I242" i="13"/>
  <c r="H242" i="13"/>
  <c r="G242" i="13"/>
  <c r="F242" i="13"/>
  <c r="E242" i="13"/>
  <c r="D241" i="13"/>
  <c r="D239" i="13" s="1"/>
  <c r="D240" i="13"/>
  <c r="AA239" i="13"/>
  <c r="Z239" i="13"/>
  <c r="Y239" i="13"/>
  <c r="X239" i="13"/>
  <c r="W239" i="13"/>
  <c r="V239" i="13"/>
  <c r="V238" i="13" s="1"/>
  <c r="U239" i="13"/>
  <c r="T239" i="13"/>
  <c r="S239" i="13"/>
  <c r="R239" i="13"/>
  <c r="Q239" i="13"/>
  <c r="P239" i="13"/>
  <c r="O239" i="13"/>
  <c r="N239" i="13"/>
  <c r="M239" i="13"/>
  <c r="L239" i="13"/>
  <c r="K239" i="13"/>
  <c r="J239" i="13"/>
  <c r="I239" i="13"/>
  <c r="H239" i="13"/>
  <c r="G239" i="13"/>
  <c r="F239" i="13"/>
  <c r="E239" i="13"/>
  <c r="R238" i="13"/>
  <c r="N238" i="13"/>
  <c r="F238" i="13"/>
  <c r="D237" i="13"/>
  <c r="D236" i="13"/>
  <c r="D235" i="13"/>
  <c r="D234" i="13"/>
  <c r="D233" i="13"/>
  <c r="D232" i="13"/>
  <c r="D231" i="13"/>
  <c r="AA230" i="13"/>
  <c r="Z230" i="13"/>
  <c r="Y230" i="13"/>
  <c r="X230" i="13"/>
  <c r="W230" i="13"/>
  <c r="V230" i="13"/>
  <c r="U230" i="13"/>
  <c r="T230" i="13"/>
  <c r="S230" i="13"/>
  <c r="R230" i="13"/>
  <c r="Q230" i="13"/>
  <c r="P230" i="13"/>
  <c r="O230" i="13"/>
  <c r="N230" i="13"/>
  <c r="M230" i="13"/>
  <c r="L230" i="13"/>
  <c r="K230" i="13"/>
  <c r="J230" i="13"/>
  <c r="I230" i="13"/>
  <c r="H230" i="13"/>
  <c r="G230" i="13"/>
  <c r="F230" i="13"/>
  <c r="E230" i="13"/>
  <c r="D229" i="13"/>
  <c r="D228" i="13"/>
  <c r="D227" i="13"/>
  <c r="D226" i="13"/>
  <c r="AA225" i="13"/>
  <c r="Z225" i="13"/>
  <c r="Y225" i="13"/>
  <c r="X225" i="13"/>
  <c r="W225" i="13"/>
  <c r="V225" i="13"/>
  <c r="U225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4" i="13"/>
  <c r="AA223" i="13"/>
  <c r="Z223" i="13"/>
  <c r="Y223" i="13"/>
  <c r="X223" i="13"/>
  <c r="W223" i="13"/>
  <c r="V223" i="13"/>
  <c r="U223" i="13"/>
  <c r="T223" i="13"/>
  <c r="S223" i="13"/>
  <c r="R223" i="13"/>
  <c r="Q223" i="13"/>
  <c r="P223" i="13"/>
  <c r="O223" i="13"/>
  <c r="N223" i="13"/>
  <c r="M223" i="13"/>
  <c r="L223" i="13"/>
  <c r="K223" i="13"/>
  <c r="J223" i="13"/>
  <c r="I223" i="13"/>
  <c r="H223" i="13"/>
  <c r="G223" i="13"/>
  <c r="F223" i="13"/>
  <c r="E223" i="13"/>
  <c r="D223" i="13"/>
  <c r="D222" i="13"/>
  <c r="AA221" i="13"/>
  <c r="Z221" i="13"/>
  <c r="Y221" i="13"/>
  <c r="X221" i="13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D221" i="13"/>
  <c r="D220" i="13"/>
  <c r="D219" i="13"/>
  <c r="D218" i="13"/>
  <c r="D217" i="13"/>
  <c r="D216" i="13"/>
  <c r="D215" i="13"/>
  <c r="AA214" i="13"/>
  <c r="Z214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M214" i="13"/>
  <c r="L214" i="13"/>
  <c r="K214" i="13"/>
  <c r="J214" i="13"/>
  <c r="I214" i="13"/>
  <c r="H214" i="13"/>
  <c r="G214" i="13"/>
  <c r="F214" i="13"/>
  <c r="E214" i="13"/>
  <c r="D213" i="13"/>
  <c r="D212" i="13"/>
  <c r="D211" i="13"/>
  <c r="AA210" i="13"/>
  <c r="Z210" i="13"/>
  <c r="Y210" i="13"/>
  <c r="X210" i="13"/>
  <c r="W210" i="13"/>
  <c r="V210" i="13"/>
  <c r="U210" i="13"/>
  <c r="T210" i="13"/>
  <c r="S210" i="13"/>
  <c r="R210" i="13"/>
  <c r="Q210" i="13"/>
  <c r="P210" i="13"/>
  <c r="O210" i="13"/>
  <c r="N210" i="13"/>
  <c r="M210" i="13"/>
  <c r="L210" i="13"/>
  <c r="K210" i="13"/>
  <c r="J210" i="13"/>
  <c r="I210" i="13"/>
  <c r="H210" i="13"/>
  <c r="G210" i="13"/>
  <c r="F210" i="13"/>
  <c r="E210" i="13"/>
  <c r="D210" i="13"/>
  <c r="D209" i="13"/>
  <c r="D208" i="13"/>
  <c r="D207" i="13"/>
  <c r="D206" i="13"/>
  <c r="AA205" i="13"/>
  <c r="Z205" i="13"/>
  <c r="Z204" i="13" s="1"/>
  <c r="Y205" i="13"/>
  <c r="X205" i="13"/>
  <c r="X204" i="13" s="1"/>
  <c r="W205" i="13"/>
  <c r="V205" i="13"/>
  <c r="U205" i="13"/>
  <c r="U204" i="13" s="1"/>
  <c r="T205" i="13"/>
  <c r="T204" i="13" s="1"/>
  <c r="S205" i="13"/>
  <c r="R205" i="13"/>
  <c r="R204" i="13" s="1"/>
  <c r="Q205" i="13"/>
  <c r="P205" i="13"/>
  <c r="P204" i="13" s="1"/>
  <c r="O205" i="13"/>
  <c r="N205" i="13"/>
  <c r="M205" i="13"/>
  <c r="L205" i="13"/>
  <c r="K205" i="13"/>
  <c r="J205" i="13"/>
  <c r="J204" i="13" s="1"/>
  <c r="I205" i="13"/>
  <c r="H205" i="13"/>
  <c r="H204" i="13" s="1"/>
  <c r="G205" i="13"/>
  <c r="F205" i="13"/>
  <c r="E205" i="13"/>
  <c r="E204" i="13" s="1"/>
  <c r="D205" i="13"/>
  <c r="Y204" i="13"/>
  <c r="V204" i="13"/>
  <c r="Q204" i="13"/>
  <c r="L204" i="13"/>
  <c r="I204" i="13"/>
  <c r="F204" i="13"/>
  <c r="D203" i="13"/>
  <c r="D202" i="13"/>
  <c r="AA201" i="13"/>
  <c r="Z201" i="13"/>
  <c r="Y201" i="13"/>
  <c r="X201" i="13"/>
  <c r="W201" i="13"/>
  <c r="V201" i="13"/>
  <c r="U201" i="13"/>
  <c r="T201" i="13"/>
  <c r="S201" i="13"/>
  <c r="R201" i="13"/>
  <c r="Q201" i="13"/>
  <c r="P201" i="13"/>
  <c r="O201" i="13"/>
  <c r="N201" i="13"/>
  <c r="M201" i="13"/>
  <c r="L201" i="13"/>
  <c r="K201" i="13"/>
  <c r="J201" i="13"/>
  <c r="I201" i="13"/>
  <c r="H201" i="13"/>
  <c r="G201" i="13"/>
  <c r="F201" i="13"/>
  <c r="E201" i="13"/>
  <c r="D201" i="13"/>
  <c r="D200" i="13"/>
  <c r="D199" i="13"/>
  <c r="AA198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D197" i="13"/>
  <c r="D196" i="13"/>
  <c r="AA195" i="13"/>
  <c r="Z195" i="13"/>
  <c r="Y195" i="13"/>
  <c r="X195" i="13"/>
  <c r="W195" i="13"/>
  <c r="V195" i="13"/>
  <c r="U195" i="13"/>
  <c r="T195" i="13"/>
  <c r="S195" i="13"/>
  <c r="R195" i="13"/>
  <c r="Q195" i="13"/>
  <c r="P195" i="13"/>
  <c r="O195" i="13"/>
  <c r="N195" i="13"/>
  <c r="M195" i="13"/>
  <c r="L195" i="13"/>
  <c r="K195" i="13"/>
  <c r="J195" i="13"/>
  <c r="I195" i="13"/>
  <c r="H195" i="13"/>
  <c r="G195" i="13"/>
  <c r="F195" i="13"/>
  <c r="E195" i="13"/>
  <c r="D195" i="13"/>
  <c r="D194" i="13"/>
  <c r="D193" i="13"/>
  <c r="AA192" i="13"/>
  <c r="Z192" i="13"/>
  <c r="Z191" i="13" s="1"/>
  <c r="Y192" i="13"/>
  <c r="X192" i="13"/>
  <c r="X191" i="13" s="1"/>
  <c r="W192" i="13"/>
  <c r="V192" i="13"/>
  <c r="V191" i="13" s="1"/>
  <c r="U192" i="13"/>
  <c r="T192" i="13"/>
  <c r="T191" i="13" s="1"/>
  <c r="S192" i="13"/>
  <c r="R192" i="13"/>
  <c r="R191" i="13" s="1"/>
  <c r="Q192" i="13"/>
  <c r="P192" i="13"/>
  <c r="P191" i="13" s="1"/>
  <c r="O192" i="13"/>
  <c r="N192" i="13"/>
  <c r="N191" i="13" s="1"/>
  <c r="M192" i="13"/>
  <c r="L192" i="13"/>
  <c r="K192" i="13"/>
  <c r="J192" i="13"/>
  <c r="J191" i="13" s="1"/>
  <c r="I192" i="13"/>
  <c r="H192" i="13"/>
  <c r="H191" i="13" s="1"/>
  <c r="G192" i="13"/>
  <c r="F192" i="13"/>
  <c r="F191" i="13" s="1"/>
  <c r="F190" i="13" s="1"/>
  <c r="E192" i="13"/>
  <c r="D192" i="13"/>
  <c r="D191" i="13" s="1"/>
  <c r="Y191" i="13"/>
  <c r="U191" i="13"/>
  <c r="Q191" i="13"/>
  <c r="M191" i="13"/>
  <c r="I191" i="13"/>
  <c r="E191" i="13"/>
  <c r="D189" i="13"/>
  <c r="D188" i="13"/>
  <c r="AA187" i="13"/>
  <c r="Z187" i="13"/>
  <c r="Y187" i="13"/>
  <c r="X187" i="13"/>
  <c r="W187" i="13"/>
  <c r="V187" i="13"/>
  <c r="U187" i="13"/>
  <c r="T187" i="13"/>
  <c r="S187" i="13"/>
  <c r="R187" i="13"/>
  <c r="Q187" i="13"/>
  <c r="P187" i="13"/>
  <c r="O187" i="13"/>
  <c r="N187" i="13"/>
  <c r="M187" i="13"/>
  <c r="L187" i="13"/>
  <c r="K187" i="13"/>
  <c r="J187" i="13"/>
  <c r="I187" i="13"/>
  <c r="H187" i="13"/>
  <c r="G187" i="13"/>
  <c r="F187" i="13"/>
  <c r="E187" i="13"/>
  <c r="D187" i="13"/>
  <c r="D186" i="13"/>
  <c r="AA185" i="13"/>
  <c r="Z185" i="13"/>
  <c r="Y185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K185" i="13"/>
  <c r="J185" i="13"/>
  <c r="I185" i="13"/>
  <c r="H185" i="13"/>
  <c r="G185" i="13"/>
  <c r="F185" i="13"/>
  <c r="E185" i="13"/>
  <c r="D185" i="13"/>
  <c r="D184" i="13"/>
  <c r="D183" i="13"/>
  <c r="D182" i="13"/>
  <c r="D181" i="13"/>
  <c r="D180" i="13"/>
  <c r="AA179" i="13"/>
  <c r="Z179" i="13"/>
  <c r="Y179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F179" i="13"/>
  <c r="E179" i="13"/>
  <c r="D178" i="13"/>
  <c r="D177" i="13"/>
  <c r="D176" i="13"/>
  <c r="AA175" i="13"/>
  <c r="Z175" i="13"/>
  <c r="Y175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F175" i="13"/>
  <c r="E175" i="13"/>
  <c r="D174" i="13"/>
  <c r="AA173" i="13"/>
  <c r="Z173" i="13"/>
  <c r="Y173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D172" i="13"/>
  <c r="D171" i="13"/>
  <c r="D169" i="13" s="1"/>
  <c r="D170" i="13"/>
  <c r="AA169" i="13"/>
  <c r="Z169" i="13"/>
  <c r="Y169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8" i="13"/>
  <c r="D167" i="13"/>
  <c r="D166" i="13"/>
  <c r="D165" i="13"/>
  <c r="D164" i="13"/>
  <c r="AA163" i="13"/>
  <c r="Z163" i="13"/>
  <c r="Y163" i="13"/>
  <c r="Y162" i="13" s="1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I162" i="13" s="1"/>
  <c r="H163" i="13"/>
  <c r="G163" i="13"/>
  <c r="F163" i="13"/>
  <c r="F162" i="13" s="1"/>
  <c r="E163" i="13"/>
  <c r="T162" i="13"/>
  <c r="N162" i="13"/>
  <c r="L162" i="13"/>
  <c r="D161" i="13"/>
  <c r="D160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AA158" i="13"/>
  <c r="Z158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D157" i="13"/>
  <c r="D156" i="13"/>
  <c r="D155" i="13"/>
  <c r="D154" i="13"/>
  <c r="D153" i="13"/>
  <c r="D152" i="13"/>
  <c r="D151" i="13"/>
  <c r="D150" i="13"/>
  <c r="AA149" i="13"/>
  <c r="Z149" i="13"/>
  <c r="Y149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8" i="13"/>
  <c r="D147" i="13"/>
  <c r="D146" i="13"/>
  <c r="AA145" i="13"/>
  <c r="Z145" i="13"/>
  <c r="Y145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4" i="13"/>
  <c r="D143" i="13"/>
  <c r="D142" i="13"/>
  <c r="D141" i="13"/>
  <c r="D140" i="13"/>
  <c r="D139" i="13"/>
  <c r="D138" i="13"/>
  <c r="D137" i="13"/>
  <c r="D136" i="13"/>
  <c r="AA135" i="13"/>
  <c r="Z135" i="13"/>
  <c r="Y135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4" i="13"/>
  <c r="D133" i="13"/>
  <c r="D132" i="13"/>
  <c r="D131" i="13"/>
  <c r="AA130" i="13"/>
  <c r="Z130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29" i="13"/>
  <c r="D128" i="13"/>
  <c r="D127" i="13"/>
  <c r="D126" i="13"/>
  <c r="D125" i="13"/>
  <c r="D124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2" i="13"/>
  <c r="D121" i="13"/>
  <c r="D120" i="13"/>
  <c r="D119" i="13"/>
  <c r="D118" i="13"/>
  <c r="D117" i="13"/>
  <c r="AA116" i="13"/>
  <c r="Z116" i="13"/>
  <c r="Y116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5" i="13"/>
  <c r="D114" i="13"/>
  <c r="D113" i="13"/>
  <c r="D112" i="13"/>
  <c r="D111" i="13"/>
  <c r="AA110" i="13"/>
  <c r="Z110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09" i="13"/>
  <c r="D105" i="13" s="1"/>
  <c r="D108" i="13"/>
  <c r="D107" i="13"/>
  <c r="D106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4" i="13"/>
  <c r="D103" i="13"/>
  <c r="D102" i="13"/>
  <c r="D101" i="13"/>
  <c r="D100" i="13"/>
  <c r="AA99" i="13"/>
  <c r="Z99" i="13"/>
  <c r="Y99" i="13"/>
  <c r="Y98" i="13" s="1"/>
  <c r="X99" i="13"/>
  <c r="W99" i="13"/>
  <c r="V99" i="13"/>
  <c r="U99" i="13"/>
  <c r="U98" i="13" s="1"/>
  <c r="T99" i="13"/>
  <c r="T98" i="13" s="1"/>
  <c r="S99" i="13"/>
  <c r="R99" i="13"/>
  <c r="Q99" i="13"/>
  <c r="Q98" i="13" s="1"/>
  <c r="P99" i="13"/>
  <c r="O99" i="13"/>
  <c r="N99" i="13"/>
  <c r="M99" i="13"/>
  <c r="L99" i="13"/>
  <c r="K99" i="13"/>
  <c r="J99" i="13"/>
  <c r="I99" i="13"/>
  <c r="I98" i="13" s="1"/>
  <c r="H99" i="13"/>
  <c r="H98" i="13" s="1"/>
  <c r="G99" i="13"/>
  <c r="F99" i="13"/>
  <c r="E99" i="13"/>
  <c r="E98" i="13" s="1"/>
  <c r="Z98" i="13"/>
  <c r="X98" i="13"/>
  <c r="R98" i="13"/>
  <c r="M98" i="13"/>
  <c r="J98" i="13"/>
  <c r="D97" i="13"/>
  <c r="AA96" i="13"/>
  <c r="Z96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D95" i="13"/>
  <c r="AA94" i="13"/>
  <c r="Z94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D93" i="13"/>
  <c r="D91" i="13" s="1"/>
  <c r="D92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0" i="13"/>
  <c r="D89" i="13"/>
  <c r="D88" i="13"/>
  <c r="D86" i="13" s="1"/>
  <c r="D87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5" i="13"/>
  <c r="D84" i="13"/>
  <c r="D83" i="13"/>
  <c r="D82" i="13"/>
  <c r="D81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79" i="13"/>
  <c r="D78" i="13"/>
  <c r="D77" i="13"/>
  <c r="D76" i="13"/>
  <c r="D75" i="13"/>
  <c r="D74" i="13"/>
  <c r="D73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1" i="13"/>
  <c r="D70" i="13"/>
  <c r="D69" i="13"/>
  <c r="D68" i="13"/>
  <c r="D67" i="13"/>
  <c r="D66" i="13"/>
  <c r="AA65" i="13"/>
  <c r="Z65" i="13"/>
  <c r="Y65" i="13"/>
  <c r="X65" i="13"/>
  <c r="X64" i="13" s="1"/>
  <c r="W65" i="13"/>
  <c r="V65" i="13"/>
  <c r="U65" i="13"/>
  <c r="T65" i="13"/>
  <c r="T64" i="13" s="1"/>
  <c r="S65" i="13"/>
  <c r="R65" i="13"/>
  <c r="Q65" i="13"/>
  <c r="P65" i="13"/>
  <c r="P64" i="13" s="1"/>
  <c r="O65" i="13"/>
  <c r="N65" i="13"/>
  <c r="M65" i="13"/>
  <c r="L65" i="13"/>
  <c r="L64" i="13" s="1"/>
  <c r="K65" i="13"/>
  <c r="J65" i="13"/>
  <c r="I65" i="13"/>
  <c r="H65" i="13"/>
  <c r="H64" i="13" s="1"/>
  <c r="G65" i="13"/>
  <c r="F65" i="13"/>
  <c r="E65" i="13"/>
  <c r="Z64" i="13"/>
  <c r="W64" i="13"/>
  <c r="R64" i="13"/>
  <c r="O64" i="13"/>
  <c r="J64" i="13"/>
  <c r="D63" i="13"/>
  <c r="D61" i="13" s="1"/>
  <c r="D62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0" i="13"/>
  <c r="D59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D57" i="13"/>
  <c r="D56" i="13"/>
  <c r="D55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3" i="13"/>
  <c r="D52" i="13"/>
  <c r="D51" i="13"/>
  <c r="D50" i="13"/>
  <c r="D49" i="13"/>
  <c r="D48" i="13"/>
  <c r="D47" i="13"/>
  <c r="D46" i="13"/>
  <c r="AA45" i="13"/>
  <c r="Z45" i="13"/>
  <c r="Z44" i="13" s="1"/>
  <c r="Y45" i="13"/>
  <c r="X45" i="13"/>
  <c r="W45" i="13"/>
  <c r="W44" i="13" s="1"/>
  <c r="V45" i="13"/>
  <c r="V44" i="13" s="1"/>
  <c r="U45" i="13"/>
  <c r="T45" i="13"/>
  <c r="S45" i="13"/>
  <c r="R45" i="13"/>
  <c r="R44" i="13" s="1"/>
  <c r="Q45" i="13"/>
  <c r="P45" i="13"/>
  <c r="O45" i="13"/>
  <c r="N45" i="13"/>
  <c r="N44" i="13" s="1"/>
  <c r="M45" i="13"/>
  <c r="L45" i="13"/>
  <c r="K45" i="13"/>
  <c r="J45" i="13"/>
  <c r="J44" i="13" s="1"/>
  <c r="I45" i="13"/>
  <c r="H45" i="13"/>
  <c r="G45" i="13"/>
  <c r="G44" i="13" s="1"/>
  <c r="F45" i="13"/>
  <c r="F44" i="13" s="1"/>
  <c r="E45" i="13"/>
  <c r="Y44" i="13"/>
  <c r="S44" i="13"/>
  <c r="Q44" i="13"/>
  <c r="I44" i="13"/>
  <c r="D42" i="13"/>
  <c r="D41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39" i="13"/>
  <c r="D38" i="13"/>
  <c r="D37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5" i="13"/>
  <c r="AA34" i="13"/>
  <c r="Z34" i="13"/>
  <c r="Y34" i="13"/>
  <c r="Y33" i="13" s="1"/>
  <c r="X34" i="13"/>
  <c r="W34" i="13"/>
  <c r="V34" i="13"/>
  <c r="U34" i="13"/>
  <c r="T34" i="13"/>
  <c r="S34" i="13"/>
  <c r="S33" i="13" s="1"/>
  <c r="R34" i="13"/>
  <c r="Q34" i="13"/>
  <c r="Q33" i="13" s="1"/>
  <c r="P34" i="13"/>
  <c r="O34" i="13"/>
  <c r="O33" i="13" s="1"/>
  <c r="N34" i="13"/>
  <c r="M34" i="13"/>
  <c r="M33" i="13" s="1"/>
  <c r="L34" i="13"/>
  <c r="K34" i="13"/>
  <c r="K33" i="13" s="1"/>
  <c r="J34" i="13"/>
  <c r="I34" i="13"/>
  <c r="I33" i="13" s="1"/>
  <c r="H34" i="13"/>
  <c r="G34" i="13"/>
  <c r="G33" i="13" s="1"/>
  <c r="F34" i="13"/>
  <c r="E34" i="13"/>
  <c r="D34" i="13"/>
  <c r="AA33" i="13"/>
  <c r="X33" i="13"/>
  <c r="U33" i="13"/>
  <c r="E33" i="13"/>
  <c r="D32" i="13"/>
  <c r="D25" i="13" s="1"/>
  <c r="D24" i="13" s="1"/>
  <c r="D31" i="13"/>
  <c r="D30" i="13"/>
  <c r="D29" i="13"/>
  <c r="D28" i="13"/>
  <c r="D27" i="13"/>
  <c r="D26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3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D21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D19" i="13"/>
  <c r="D18" i="13"/>
  <c r="D17" i="13"/>
  <c r="D16" i="13"/>
  <c r="D15" i="13"/>
  <c r="D14" i="13"/>
  <c r="D12" i="13" s="1"/>
  <c r="D13" i="13"/>
  <c r="AA12" i="13"/>
  <c r="Z12" i="13"/>
  <c r="Y12" i="13"/>
  <c r="X12" i="13"/>
  <c r="W12" i="13"/>
  <c r="V12" i="13"/>
  <c r="U12" i="13"/>
  <c r="T12" i="13"/>
  <c r="S12" i="13"/>
  <c r="R12" i="13"/>
  <c r="Q12" i="13"/>
  <c r="Q7" i="13" s="1"/>
  <c r="P12" i="13"/>
  <c r="O12" i="13"/>
  <c r="N12" i="13"/>
  <c r="M12" i="13"/>
  <c r="M7" i="13" s="1"/>
  <c r="L12" i="13"/>
  <c r="K12" i="13"/>
  <c r="J12" i="13"/>
  <c r="I12" i="13"/>
  <c r="I7" i="13" s="1"/>
  <c r="H12" i="13"/>
  <c r="G12" i="13"/>
  <c r="F12" i="13"/>
  <c r="E12" i="13"/>
  <c r="E7" i="13" s="1"/>
  <c r="E6" i="13" s="1"/>
  <c r="D11" i="13"/>
  <c r="D10" i="13"/>
  <c r="D9" i="13"/>
  <c r="AA8" i="13"/>
  <c r="Z8" i="13"/>
  <c r="Y8" i="13"/>
  <c r="X8" i="13"/>
  <c r="W8" i="13"/>
  <c r="V8" i="13"/>
  <c r="U8" i="13"/>
  <c r="T8" i="13"/>
  <c r="T7" i="13" s="1"/>
  <c r="S8" i="13"/>
  <c r="R8" i="13"/>
  <c r="Q8" i="13"/>
  <c r="P8" i="13"/>
  <c r="O8" i="13"/>
  <c r="N8" i="13"/>
  <c r="M8" i="13"/>
  <c r="L8" i="13"/>
  <c r="L7" i="13" s="1"/>
  <c r="K8" i="13"/>
  <c r="J8" i="13"/>
  <c r="I8" i="13"/>
  <c r="H8" i="13"/>
  <c r="G8" i="13"/>
  <c r="F8" i="13"/>
  <c r="E8" i="13"/>
  <c r="D8" i="13"/>
  <c r="X7" i="13"/>
  <c r="X6" i="13" s="1"/>
  <c r="P7" i="13"/>
  <c r="H7" i="13"/>
  <c r="D778" i="12"/>
  <c r="D776" i="12" s="1"/>
  <c r="D777" i="12"/>
  <c r="AA776" i="12"/>
  <c r="Z776" i="12"/>
  <c r="Y776" i="12"/>
  <c r="X776" i="12"/>
  <c r="W776" i="12"/>
  <c r="V776" i="12"/>
  <c r="U776" i="12"/>
  <c r="T776" i="12"/>
  <c r="S776" i="12"/>
  <c r="R776" i="12"/>
  <c r="Q776" i="12"/>
  <c r="P776" i="12"/>
  <c r="O776" i="12"/>
  <c r="N776" i="12"/>
  <c r="M776" i="12"/>
  <c r="L776" i="12"/>
  <c r="K776" i="12"/>
  <c r="J776" i="12"/>
  <c r="I776" i="12"/>
  <c r="H776" i="12"/>
  <c r="G776" i="12"/>
  <c r="F776" i="12"/>
  <c r="E776" i="12"/>
  <c r="D775" i="12"/>
  <c r="D773" i="12" s="1"/>
  <c r="D774" i="12"/>
  <c r="AA773" i="12"/>
  <c r="Z773" i="12"/>
  <c r="Y773" i="12"/>
  <c r="X773" i="12"/>
  <c r="W773" i="12"/>
  <c r="V773" i="12"/>
  <c r="U773" i="12"/>
  <c r="T773" i="12"/>
  <c r="S773" i="12"/>
  <c r="R773" i="12"/>
  <c r="Q773" i="12"/>
  <c r="P773" i="12"/>
  <c r="O773" i="12"/>
  <c r="N773" i="12"/>
  <c r="M773" i="12"/>
  <c r="L773" i="12"/>
  <c r="K773" i="12"/>
  <c r="J773" i="12"/>
  <c r="I773" i="12"/>
  <c r="H773" i="12"/>
  <c r="G773" i="12"/>
  <c r="F773" i="12"/>
  <c r="E773" i="12"/>
  <c r="D772" i="12"/>
  <c r="D771" i="12"/>
  <c r="AA770" i="12"/>
  <c r="Z770" i="12"/>
  <c r="Z769" i="12" s="1"/>
  <c r="Y770" i="12"/>
  <c r="X770" i="12"/>
  <c r="W770" i="12"/>
  <c r="V770" i="12"/>
  <c r="V769" i="12" s="1"/>
  <c r="U770" i="12"/>
  <c r="T770" i="12"/>
  <c r="S770" i="12"/>
  <c r="R770" i="12"/>
  <c r="R769" i="12" s="1"/>
  <c r="Q770" i="12"/>
  <c r="P770" i="12"/>
  <c r="O770" i="12"/>
  <c r="N770" i="12"/>
  <c r="N769" i="12" s="1"/>
  <c r="M770" i="12"/>
  <c r="L770" i="12"/>
  <c r="L769" i="12" s="1"/>
  <c r="K770" i="12"/>
  <c r="J770" i="12"/>
  <c r="J769" i="12" s="1"/>
  <c r="I770" i="12"/>
  <c r="I769" i="12" s="1"/>
  <c r="H770" i="12"/>
  <c r="G770" i="12"/>
  <c r="F770" i="12"/>
  <c r="F769" i="12" s="1"/>
  <c r="E770" i="12"/>
  <c r="Y769" i="12"/>
  <c r="D768" i="12"/>
  <c r="D767" i="12"/>
  <c r="D766" i="12"/>
  <c r="D765" i="12"/>
  <c r="D764" i="12"/>
  <c r="D763" i="12"/>
  <c r="D762" i="12"/>
  <c r="AA761" i="12"/>
  <c r="Z761" i="12"/>
  <c r="Y761" i="12"/>
  <c r="X761" i="12"/>
  <c r="W761" i="12"/>
  <c r="V761" i="12"/>
  <c r="U761" i="12"/>
  <c r="T761" i="12"/>
  <c r="S761" i="12"/>
  <c r="R761" i="12"/>
  <c r="Q761" i="12"/>
  <c r="P761" i="12"/>
  <c r="O761" i="12"/>
  <c r="N761" i="12"/>
  <c r="M761" i="12"/>
  <c r="L761" i="12"/>
  <c r="K761" i="12"/>
  <c r="J761" i="12"/>
  <c r="I761" i="12"/>
  <c r="H761" i="12"/>
  <c r="G761" i="12"/>
  <c r="F761" i="12"/>
  <c r="E761" i="12"/>
  <c r="D760" i="12"/>
  <c r="D759" i="12"/>
  <c r="D758" i="12"/>
  <c r="D757" i="12"/>
  <c r="D756" i="12"/>
  <c r="D755" i="12"/>
  <c r="D754" i="12"/>
  <c r="AA753" i="12"/>
  <c r="Z753" i="12"/>
  <c r="Y753" i="12"/>
  <c r="X753" i="12"/>
  <c r="X752" i="12" s="1"/>
  <c r="W753" i="12"/>
  <c r="V753" i="12"/>
  <c r="U753" i="12"/>
  <c r="T753" i="12"/>
  <c r="T752" i="12" s="1"/>
  <c r="S753" i="12"/>
  <c r="R753" i="12"/>
  <c r="R752" i="12" s="1"/>
  <c r="R713" i="12" s="1"/>
  <c r="Q753" i="12"/>
  <c r="P753" i="12"/>
  <c r="P752" i="12" s="1"/>
  <c r="O753" i="12"/>
  <c r="N753" i="12"/>
  <c r="M753" i="12"/>
  <c r="L753" i="12"/>
  <c r="L752" i="12" s="1"/>
  <c r="K753" i="12"/>
  <c r="J753" i="12"/>
  <c r="I753" i="12"/>
  <c r="H753" i="12"/>
  <c r="H752" i="12" s="1"/>
  <c r="G753" i="12"/>
  <c r="F753" i="12"/>
  <c r="E753" i="12"/>
  <c r="AA752" i="12"/>
  <c r="Z752" i="12"/>
  <c r="Y752" i="12"/>
  <c r="W752" i="12"/>
  <c r="V752" i="12"/>
  <c r="U752" i="12"/>
  <c r="S752" i="12"/>
  <c r="Q752" i="12"/>
  <c r="O752" i="12"/>
  <c r="N752" i="12"/>
  <c r="M752" i="12"/>
  <c r="K752" i="12"/>
  <c r="J752" i="12"/>
  <c r="I752" i="12"/>
  <c r="G752" i="12"/>
  <c r="F752" i="12"/>
  <c r="E752" i="12"/>
  <c r="D751" i="12"/>
  <c r="D750" i="12"/>
  <c r="D749" i="12"/>
  <c r="D748" i="12"/>
  <c r="D747" i="12"/>
  <c r="D746" i="12"/>
  <c r="D745" i="12"/>
  <c r="AA744" i="12"/>
  <c r="Z744" i="12"/>
  <c r="Y744" i="12"/>
  <c r="X744" i="12"/>
  <c r="W744" i="12"/>
  <c r="V744" i="12"/>
  <c r="U744" i="12"/>
  <c r="T744" i="12"/>
  <c r="S744" i="12"/>
  <c r="R744" i="12"/>
  <c r="Q744" i="12"/>
  <c r="P744" i="12"/>
  <c r="O744" i="12"/>
  <c r="N744" i="12"/>
  <c r="M744" i="12"/>
  <c r="L744" i="12"/>
  <c r="K744" i="12"/>
  <c r="J744" i="12"/>
  <c r="I744" i="12"/>
  <c r="H744" i="12"/>
  <c r="G744" i="12"/>
  <c r="F744" i="12"/>
  <c r="E744" i="12"/>
  <c r="D743" i="12"/>
  <c r="D742" i="12"/>
  <c r="D741" i="12"/>
  <c r="D740" i="12"/>
  <c r="D739" i="12"/>
  <c r="AA738" i="12"/>
  <c r="Z738" i="12"/>
  <c r="Z737" i="12" s="1"/>
  <c r="Y738" i="12"/>
  <c r="X738" i="12"/>
  <c r="W738" i="12"/>
  <c r="W737" i="12" s="1"/>
  <c r="V738" i="12"/>
  <c r="V737" i="12" s="1"/>
  <c r="U738" i="12"/>
  <c r="T738" i="12"/>
  <c r="S738" i="12"/>
  <c r="R738" i="12"/>
  <c r="R737" i="12" s="1"/>
  <c r="Q738" i="12"/>
  <c r="P738" i="12"/>
  <c r="O738" i="12"/>
  <c r="O737" i="12" s="1"/>
  <c r="N738" i="12"/>
  <c r="M738" i="12"/>
  <c r="L738" i="12"/>
  <c r="K738" i="12"/>
  <c r="K737" i="12" s="1"/>
  <c r="J738" i="12"/>
  <c r="J737" i="12" s="1"/>
  <c r="I738" i="12"/>
  <c r="H738" i="12"/>
  <c r="G738" i="12"/>
  <c r="G737" i="12" s="1"/>
  <c r="F738" i="12"/>
  <c r="F737" i="12" s="1"/>
  <c r="E738" i="12"/>
  <c r="AA737" i="12"/>
  <c r="X737" i="12"/>
  <c r="T737" i="12"/>
  <c r="S737" i="12"/>
  <c r="P737" i="12"/>
  <c r="N737" i="12"/>
  <c r="L737" i="12"/>
  <c r="H737" i="12"/>
  <c r="D736" i="12"/>
  <c r="D735" i="12"/>
  <c r="D734" i="12"/>
  <c r="D733" i="12"/>
  <c r="AA732" i="12"/>
  <c r="Z732" i="12"/>
  <c r="Y732" i="12"/>
  <c r="X732" i="12"/>
  <c r="W732" i="12"/>
  <c r="V732" i="12"/>
  <c r="U732" i="12"/>
  <c r="T732" i="12"/>
  <c r="S732" i="12"/>
  <c r="R732" i="12"/>
  <c r="Q732" i="12"/>
  <c r="P732" i="12"/>
  <c r="O732" i="12"/>
  <c r="N732" i="12"/>
  <c r="M732" i="12"/>
  <c r="L732" i="12"/>
  <c r="K732" i="12"/>
  <c r="J732" i="12"/>
  <c r="I732" i="12"/>
  <c r="H732" i="12"/>
  <c r="G732" i="12"/>
  <c r="F732" i="12"/>
  <c r="E732" i="12"/>
  <c r="AA731" i="12"/>
  <c r="Z731" i="12"/>
  <c r="Y731" i="12"/>
  <c r="X731" i="12"/>
  <c r="W731" i="12"/>
  <c r="V731" i="12"/>
  <c r="U731" i="12"/>
  <c r="T731" i="12"/>
  <c r="S731" i="12"/>
  <c r="R731" i="12"/>
  <c r="Q731" i="12"/>
  <c r="P731" i="12"/>
  <c r="O731" i="12"/>
  <c r="N731" i="12"/>
  <c r="M731" i="12"/>
  <c r="L731" i="12"/>
  <c r="K731" i="12"/>
  <c r="J731" i="12"/>
  <c r="I731" i="12"/>
  <c r="H731" i="12"/>
  <c r="G731" i="12"/>
  <c r="F731" i="12"/>
  <c r="E731" i="12"/>
  <c r="D730" i="12"/>
  <c r="D729" i="12"/>
  <c r="D728" i="12"/>
  <c r="D727" i="12"/>
  <c r="AA726" i="12"/>
  <c r="Z726" i="12"/>
  <c r="Y726" i="12"/>
  <c r="X726" i="12"/>
  <c r="W726" i="12"/>
  <c r="V726" i="12"/>
  <c r="U726" i="12"/>
  <c r="T726" i="12"/>
  <c r="S726" i="12"/>
  <c r="R726" i="12"/>
  <c r="Q726" i="12"/>
  <c r="P726" i="12"/>
  <c r="O726" i="12"/>
  <c r="N726" i="12"/>
  <c r="M726" i="12"/>
  <c r="L726" i="12"/>
  <c r="K726" i="12"/>
  <c r="J726" i="12"/>
  <c r="I726" i="12"/>
  <c r="H726" i="12"/>
  <c r="G726" i="12"/>
  <c r="F726" i="12"/>
  <c r="E726" i="12"/>
  <c r="D724" i="12"/>
  <c r="D723" i="12"/>
  <c r="D722" i="12"/>
  <c r="D721" i="12"/>
  <c r="AA720" i="12"/>
  <c r="Z720" i="12"/>
  <c r="Y720" i="12"/>
  <c r="X720" i="12"/>
  <c r="W720" i="12"/>
  <c r="V720" i="12"/>
  <c r="U720" i="12"/>
  <c r="T720" i="12"/>
  <c r="S720" i="12"/>
  <c r="R720" i="12"/>
  <c r="Q720" i="12"/>
  <c r="P720" i="12"/>
  <c r="O720" i="12"/>
  <c r="N720" i="12"/>
  <c r="M720" i="12"/>
  <c r="L720" i="12"/>
  <c r="K720" i="12"/>
  <c r="J720" i="12"/>
  <c r="I720" i="12"/>
  <c r="H720" i="12"/>
  <c r="G720" i="12"/>
  <c r="F720" i="12"/>
  <c r="E720" i="12"/>
  <c r="AA719" i="12"/>
  <c r="Z719" i="12"/>
  <c r="Y719" i="12"/>
  <c r="X719" i="12"/>
  <c r="W719" i="12"/>
  <c r="V719" i="12"/>
  <c r="U719" i="12"/>
  <c r="T719" i="12"/>
  <c r="S719" i="12"/>
  <c r="R719" i="12"/>
  <c r="Q719" i="12"/>
  <c r="P719" i="12"/>
  <c r="O719" i="12"/>
  <c r="N719" i="12"/>
  <c r="M719" i="12"/>
  <c r="L719" i="12"/>
  <c r="K719" i="12"/>
  <c r="J719" i="12"/>
  <c r="I719" i="12"/>
  <c r="H719" i="12"/>
  <c r="G719" i="12"/>
  <c r="F719" i="12"/>
  <c r="E719" i="12"/>
  <c r="D718" i="12"/>
  <c r="D717" i="12"/>
  <c r="D716" i="12"/>
  <c r="D714" i="12" s="1"/>
  <c r="D715" i="12"/>
  <c r="AA714" i="12"/>
  <c r="Z714" i="12"/>
  <c r="Y714" i="12"/>
  <c r="X714" i="12"/>
  <c r="W714" i="12"/>
  <c r="V714" i="12"/>
  <c r="U714" i="12"/>
  <c r="T714" i="12"/>
  <c r="S714" i="12"/>
  <c r="R714" i="12"/>
  <c r="Q714" i="12"/>
  <c r="P714" i="12"/>
  <c r="O714" i="12"/>
  <c r="N714" i="12"/>
  <c r="M714" i="12"/>
  <c r="L714" i="12"/>
  <c r="K714" i="12"/>
  <c r="J714" i="12"/>
  <c r="I714" i="12"/>
  <c r="H714" i="12"/>
  <c r="G714" i="12"/>
  <c r="F714" i="12"/>
  <c r="E714" i="12"/>
  <c r="V713" i="12"/>
  <c r="N713" i="12"/>
  <c r="D712" i="12"/>
  <c r="D711" i="12"/>
  <c r="AA710" i="12"/>
  <c r="Z710" i="12"/>
  <c r="Z709" i="12" s="1"/>
  <c r="Y710" i="12"/>
  <c r="Y709" i="12" s="1"/>
  <c r="X710" i="12"/>
  <c r="W710" i="12"/>
  <c r="V710" i="12"/>
  <c r="V709" i="12" s="1"/>
  <c r="U710" i="12"/>
  <c r="U709" i="12" s="1"/>
  <c r="T710" i="12"/>
  <c r="S710" i="12"/>
  <c r="R710" i="12"/>
  <c r="R709" i="12" s="1"/>
  <c r="Q710" i="12"/>
  <c r="Q709" i="12" s="1"/>
  <c r="P710" i="12"/>
  <c r="O710" i="12"/>
  <c r="N710" i="12"/>
  <c r="N709" i="12" s="1"/>
  <c r="M710" i="12"/>
  <c r="M709" i="12" s="1"/>
  <c r="L710" i="12"/>
  <c r="K710" i="12"/>
  <c r="J710" i="12"/>
  <c r="J709" i="12" s="1"/>
  <c r="I710" i="12"/>
  <c r="I709" i="12" s="1"/>
  <c r="H710" i="12"/>
  <c r="G710" i="12"/>
  <c r="F710" i="12"/>
  <c r="F709" i="12" s="1"/>
  <c r="E710" i="12"/>
  <c r="AA709" i="12"/>
  <c r="X709" i="12"/>
  <c r="W709" i="12"/>
  <c r="T709" i="12"/>
  <c r="S709" i="12"/>
  <c r="P709" i="12"/>
  <c r="O709" i="12"/>
  <c r="L709" i="12"/>
  <c r="K709" i="12"/>
  <c r="H709" i="12"/>
  <c r="G709" i="12"/>
  <c r="D708" i="12"/>
  <c r="D707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J706" i="12"/>
  <c r="I706" i="12"/>
  <c r="H706" i="12"/>
  <c r="G706" i="12"/>
  <c r="F706" i="12"/>
  <c r="E706" i="12"/>
  <c r="D706" i="12"/>
  <c r="D705" i="12"/>
  <c r="AA704" i="12"/>
  <c r="Z704" i="12"/>
  <c r="Y704" i="12"/>
  <c r="X704" i="12"/>
  <c r="X703" i="12" s="1"/>
  <c r="W704" i="12"/>
  <c r="V704" i="12"/>
  <c r="U704" i="12"/>
  <c r="T704" i="12"/>
  <c r="T703" i="12" s="1"/>
  <c r="S704" i="12"/>
  <c r="R704" i="12"/>
  <c r="Q704" i="12"/>
  <c r="P704" i="12"/>
  <c r="P703" i="12" s="1"/>
  <c r="O704" i="12"/>
  <c r="N704" i="12"/>
  <c r="M704" i="12"/>
  <c r="L704" i="12"/>
  <c r="L703" i="12" s="1"/>
  <c r="K704" i="12"/>
  <c r="J704" i="12"/>
  <c r="I704" i="12"/>
  <c r="H704" i="12"/>
  <c r="H703" i="12" s="1"/>
  <c r="H698" i="12" s="1"/>
  <c r="G704" i="12"/>
  <c r="F704" i="12"/>
  <c r="E704" i="12"/>
  <c r="AA703" i="12"/>
  <c r="Z703" i="12"/>
  <c r="Y703" i="12"/>
  <c r="W703" i="12"/>
  <c r="V703" i="12"/>
  <c r="U703" i="12"/>
  <c r="S703" i="12"/>
  <c r="R703" i="12"/>
  <c r="Q703" i="12"/>
  <c r="O703" i="12"/>
  <c r="N703" i="12"/>
  <c r="M703" i="12"/>
  <c r="K703" i="12"/>
  <c r="J703" i="12"/>
  <c r="I703" i="12"/>
  <c r="G703" i="12"/>
  <c r="F703" i="12"/>
  <c r="E703" i="12"/>
  <c r="D702" i="12"/>
  <c r="D701" i="12"/>
  <c r="D700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I699" i="12"/>
  <c r="H699" i="12"/>
  <c r="G699" i="12"/>
  <c r="G698" i="12" s="1"/>
  <c r="F699" i="12"/>
  <c r="E699" i="12"/>
  <c r="D697" i="12"/>
  <c r="D696" i="12"/>
  <c r="AA695" i="12"/>
  <c r="Z695" i="12"/>
  <c r="Y695" i="12"/>
  <c r="X695" i="12"/>
  <c r="W695" i="12"/>
  <c r="V695" i="12"/>
  <c r="U695" i="12"/>
  <c r="T695" i="12"/>
  <c r="S695" i="12"/>
  <c r="R695" i="12"/>
  <c r="Q695" i="12"/>
  <c r="P695" i="12"/>
  <c r="O695" i="12"/>
  <c r="N695" i="12"/>
  <c r="M695" i="12"/>
  <c r="L695" i="12"/>
  <c r="K695" i="12"/>
  <c r="J695" i="12"/>
  <c r="I695" i="12"/>
  <c r="H695" i="12"/>
  <c r="G695" i="12"/>
  <c r="F695" i="12"/>
  <c r="E695" i="12"/>
  <c r="D694" i="12"/>
  <c r="D693" i="12"/>
  <c r="AA692" i="12"/>
  <c r="Z692" i="12"/>
  <c r="Y692" i="12"/>
  <c r="X692" i="12"/>
  <c r="W692" i="12"/>
  <c r="V692" i="12"/>
  <c r="U692" i="12"/>
  <c r="T692" i="12"/>
  <c r="S692" i="12"/>
  <c r="R692" i="12"/>
  <c r="Q692" i="12"/>
  <c r="P692" i="12"/>
  <c r="O692" i="12"/>
  <c r="N692" i="12"/>
  <c r="M692" i="12"/>
  <c r="L692" i="12"/>
  <c r="K692" i="12"/>
  <c r="J692" i="12"/>
  <c r="I692" i="12"/>
  <c r="H692" i="12"/>
  <c r="G692" i="12"/>
  <c r="F692" i="12"/>
  <c r="E692" i="12"/>
  <c r="D692" i="12"/>
  <c r="D691" i="12"/>
  <c r="D689" i="12" s="1"/>
  <c r="D690" i="12"/>
  <c r="AA689" i="12"/>
  <c r="Z689" i="12"/>
  <c r="Y689" i="12"/>
  <c r="X689" i="12"/>
  <c r="W689" i="12"/>
  <c r="V689" i="12"/>
  <c r="U689" i="12"/>
  <c r="T689" i="12"/>
  <c r="S689" i="12"/>
  <c r="R689" i="12"/>
  <c r="Q689" i="12"/>
  <c r="P689" i="12"/>
  <c r="O689" i="12"/>
  <c r="N689" i="12"/>
  <c r="M689" i="12"/>
  <c r="L689" i="12"/>
  <c r="K689" i="12"/>
  <c r="J689" i="12"/>
  <c r="I689" i="12"/>
  <c r="I685" i="12" s="1"/>
  <c r="H689" i="12"/>
  <c r="G689" i="12"/>
  <c r="F689" i="12"/>
  <c r="E689" i="12"/>
  <c r="E685" i="12" s="1"/>
  <c r="D688" i="12"/>
  <c r="D687" i="12"/>
  <c r="AA686" i="12"/>
  <c r="Z686" i="12"/>
  <c r="Y686" i="12"/>
  <c r="X686" i="12"/>
  <c r="W686" i="12"/>
  <c r="V686" i="12"/>
  <c r="U686" i="12"/>
  <c r="T686" i="12"/>
  <c r="T685" i="12" s="1"/>
  <c r="S686" i="12"/>
  <c r="R686" i="12"/>
  <c r="Q686" i="12"/>
  <c r="P686" i="12"/>
  <c r="P685" i="12" s="1"/>
  <c r="O686" i="12"/>
  <c r="N686" i="12"/>
  <c r="M686" i="12"/>
  <c r="L686" i="12"/>
  <c r="L685" i="12" s="1"/>
  <c r="K686" i="12"/>
  <c r="J686" i="12"/>
  <c r="I686" i="12"/>
  <c r="H686" i="12"/>
  <c r="H685" i="12" s="1"/>
  <c r="G686" i="12"/>
  <c r="G685" i="12" s="1"/>
  <c r="F686" i="12"/>
  <c r="E686" i="12"/>
  <c r="D686" i="12"/>
  <c r="X685" i="12"/>
  <c r="V685" i="12"/>
  <c r="D684" i="12"/>
  <c r="D683" i="12"/>
  <c r="D682" i="12"/>
  <c r="AA681" i="12"/>
  <c r="Z681" i="12"/>
  <c r="Y681" i="12"/>
  <c r="X681" i="12"/>
  <c r="W681" i="12"/>
  <c r="V681" i="12"/>
  <c r="U681" i="12"/>
  <c r="T681" i="12"/>
  <c r="S681" i="12"/>
  <c r="R681" i="12"/>
  <c r="Q681" i="12"/>
  <c r="P681" i="12"/>
  <c r="O681" i="12"/>
  <c r="N681" i="12"/>
  <c r="M681" i="12"/>
  <c r="L681" i="12"/>
  <c r="K681" i="12"/>
  <c r="J681" i="12"/>
  <c r="I681" i="12"/>
  <c r="H681" i="12"/>
  <c r="G681" i="12"/>
  <c r="F681" i="12"/>
  <c r="E681" i="12"/>
  <c r="D680" i="12"/>
  <c r="D679" i="12"/>
  <c r="D678" i="12"/>
  <c r="D677" i="12"/>
  <c r="D676" i="12"/>
  <c r="D675" i="12"/>
  <c r="D674" i="12"/>
  <c r="AA673" i="12"/>
  <c r="Z673" i="12"/>
  <c r="Y673" i="12"/>
  <c r="X673" i="12"/>
  <c r="W673" i="12"/>
  <c r="V673" i="12"/>
  <c r="U673" i="12"/>
  <c r="T673" i="12"/>
  <c r="S673" i="12"/>
  <c r="R673" i="12"/>
  <c r="Q673" i="12"/>
  <c r="P673" i="12"/>
  <c r="O673" i="12"/>
  <c r="N673" i="12"/>
  <c r="M673" i="12"/>
  <c r="L673" i="12"/>
  <c r="K673" i="12"/>
  <c r="J673" i="12"/>
  <c r="I673" i="12"/>
  <c r="H673" i="12"/>
  <c r="G673" i="12"/>
  <c r="F673" i="12"/>
  <c r="E673" i="12"/>
  <c r="D672" i="12"/>
  <c r="D671" i="12"/>
  <c r="D670" i="12"/>
  <c r="D669" i="12"/>
  <c r="AA668" i="12"/>
  <c r="Z668" i="12"/>
  <c r="Y668" i="12"/>
  <c r="X668" i="12"/>
  <c r="W668" i="12"/>
  <c r="V668" i="12"/>
  <c r="U668" i="12"/>
  <c r="T668" i="12"/>
  <c r="S668" i="12"/>
  <c r="R668" i="12"/>
  <c r="Q668" i="12"/>
  <c r="P668" i="12"/>
  <c r="O668" i="12"/>
  <c r="N668" i="12"/>
  <c r="M668" i="12"/>
  <c r="L668" i="12"/>
  <c r="K668" i="12"/>
  <c r="J668" i="12"/>
  <c r="I668" i="12"/>
  <c r="H668" i="12"/>
  <c r="G668" i="12"/>
  <c r="F668" i="12"/>
  <c r="E668" i="12"/>
  <c r="D667" i="12"/>
  <c r="D666" i="12"/>
  <c r="D665" i="12"/>
  <c r="D664" i="12"/>
  <c r="D663" i="12"/>
  <c r="D662" i="12"/>
  <c r="AA661" i="12"/>
  <c r="Z661" i="12"/>
  <c r="Y661" i="12"/>
  <c r="X661" i="12"/>
  <c r="W661" i="12"/>
  <c r="V661" i="12"/>
  <c r="U661" i="12"/>
  <c r="T661" i="12"/>
  <c r="S661" i="12"/>
  <c r="R661" i="12"/>
  <c r="Q661" i="12"/>
  <c r="P661" i="12"/>
  <c r="O661" i="12"/>
  <c r="N661" i="12"/>
  <c r="M661" i="12"/>
  <c r="L661" i="12"/>
  <c r="K661" i="12"/>
  <c r="J661" i="12"/>
  <c r="I661" i="12"/>
  <c r="H661" i="12"/>
  <c r="G661" i="12"/>
  <c r="F661" i="12"/>
  <c r="E661" i="12"/>
  <c r="D660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N659" i="12"/>
  <c r="M659" i="12"/>
  <c r="L659" i="12"/>
  <c r="K659" i="12"/>
  <c r="J659" i="12"/>
  <c r="I659" i="12"/>
  <c r="H659" i="12"/>
  <c r="G659" i="12"/>
  <c r="F659" i="12"/>
  <c r="E659" i="12"/>
  <c r="D659" i="12"/>
  <c r="D658" i="12"/>
  <c r="D657" i="12"/>
  <c r="D656" i="12"/>
  <c r="AA655" i="12"/>
  <c r="Z655" i="12"/>
  <c r="Y655" i="12"/>
  <c r="X655" i="12"/>
  <c r="W655" i="12"/>
  <c r="V655" i="12"/>
  <c r="U655" i="12"/>
  <c r="T655" i="12"/>
  <c r="S655" i="12"/>
  <c r="R655" i="12"/>
  <c r="Q655" i="12"/>
  <c r="P655" i="12"/>
  <c r="O655" i="12"/>
  <c r="N655" i="12"/>
  <c r="M655" i="12"/>
  <c r="L655" i="12"/>
  <c r="K655" i="12"/>
  <c r="J655" i="12"/>
  <c r="I655" i="12"/>
  <c r="H655" i="12"/>
  <c r="G655" i="12"/>
  <c r="F655" i="12"/>
  <c r="E655" i="12"/>
  <c r="D655" i="12"/>
  <c r="D654" i="12"/>
  <c r="D653" i="12"/>
  <c r="D652" i="12"/>
  <c r="AA651" i="12"/>
  <c r="AA650" i="12" s="1"/>
  <c r="Z651" i="12"/>
  <c r="Z650" i="12" s="1"/>
  <c r="Y651" i="12"/>
  <c r="Y650" i="12" s="1"/>
  <c r="X651" i="12"/>
  <c r="W651" i="12"/>
  <c r="W650" i="12" s="1"/>
  <c r="V651" i="12"/>
  <c r="U651" i="12"/>
  <c r="U650" i="12" s="1"/>
  <c r="T651" i="12"/>
  <c r="S651" i="12"/>
  <c r="S650" i="12" s="1"/>
  <c r="R651" i="12"/>
  <c r="Q651" i="12"/>
  <c r="Q650" i="12" s="1"/>
  <c r="P651" i="12"/>
  <c r="O651" i="12"/>
  <c r="O650" i="12" s="1"/>
  <c r="N651" i="12"/>
  <c r="M651" i="12"/>
  <c r="M650" i="12" s="1"/>
  <c r="L651" i="12"/>
  <c r="K651" i="12"/>
  <c r="K650" i="12" s="1"/>
  <c r="J651" i="12"/>
  <c r="I651" i="12"/>
  <c r="I650" i="12" s="1"/>
  <c r="H651" i="12"/>
  <c r="G651" i="12"/>
  <c r="G650" i="12" s="1"/>
  <c r="G644" i="12" s="1"/>
  <c r="F651" i="12"/>
  <c r="E651" i="12"/>
  <c r="E650" i="12" s="1"/>
  <c r="X650" i="12"/>
  <c r="V650" i="12"/>
  <c r="T650" i="12"/>
  <c r="R650" i="12"/>
  <c r="P650" i="12"/>
  <c r="N650" i="12"/>
  <c r="L650" i="12"/>
  <c r="J650" i="12"/>
  <c r="H650" i="12"/>
  <c r="F650" i="12"/>
  <c r="D649" i="12"/>
  <c r="D648" i="12"/>
  <c r="D647" i="12"/>
  <c r="D646" i="12"/>
  <c r="AA645" i="12"/>
  <c r="Z645" i="12"/>
  <c r="Y645" i="12"/>
  <c r="X645" i="12"/>
  <c r="W645" i="12"/>
  <c r="V645" i="12"/>
  <c r="U645" i="12"/>
  <c r="T645" i="12"/>
  <c r="S645" i="12"/>
  <c r="R645" i="12"/>
  <c r="Q645" i="12"/>
  <c r="P645" i="12"/>
  <c r="O645" i="12"/>
  <c r="N645" i="12"/>
  <c r="M645" i="12"/>
  <c r="L645" i="12"/>
  <c r="K645" i="12"/>
  <c r="J645" i="12"/>
  <c r="I645" i="12"/>
  <c r="H645" i="12"/>
  <c r="G645" i="12"/>
  <c r="F645" i="12"/>
  <c r="E645" i="12"/>
  <c r="U644" i="12"/>
  <c r="D641" i="12"/>
  <c r="AA640" i="12"/>
  <c r="Z640" i="12"/>
  <c r="Y640" i="12"/>
  <c r="X640" i="12"/>
  <c r="W640" i="12"/>
  <c r="V640" i="12"/>
  <c r="U640" i="12"/>
  <c r="T640" i="12"/>
  <c r="S640" i="12"/>
  <c r="R640" i="12"/>
  <c r="Q640" i="12"/>
  <c r="P640" i="12"/>
  <c r="O640" i="12"/>
  <c r="N640" i="12"/>
  <c r="M640" i="12"/>
  <c r="L640" i="12"/>
  <c r="K640" i="12"/>
  <c r="J640" i="12"/>
  <c r="I640" i="12"/>
  <c r="H640" i="12"/>
  <c r="G640" i="12"/>
  <c r="F640" i="12"/>
  <c r="E640" i="12"/>
  <c r="D640" i="12"/>
  <c r="AA639" i="12"/>
  <c r="Z639" i="12"/>
  <c r="Y639" i="12"/>
  <c r="X639" i="12"/>
  <c r="W639" i="12"/>
  <c r="V639" i="12"/>
  <c r="U639" i="12"/>
  <c r="T639" i="12"/>
  <c r="S639" i="12"/>
  <c r="R639" i="12"/>
  <c r="Q639" i="12"/>
  <c r="P639" i="12"/>
  <c r="O639" i="12"/>
  <c r="N639" i="12"/>
  <c r="M639" i="12"/>
  <c r="L639" i="12"/>
  <c r="K639" i="12"/>
  <c r="J639" i="12"/>
  <c r="I639" i="12"/>
  <c r="H639" i="12"/>
  <c r="G639" i="12"/>
  <c r="F639" i="12"/>
  <c r="E639" i="12"/>
  <c r="D639" i="12"/>
  <c r="D638" i="12"/>
  <c r="AA637" i="12"/>
  <c r="Z637" i="12"/>
  <c r="Y637" i="12"/>
  <c r="X637" i="12"/>
  <c r="W637" i="12"/>
  <c r="V637" i="12"/>
  <c r="U637" i="12"/>
  <c r="T637" i="12"/>
  <c r="S637" i="12"/>
  <c r="R637" i="12"/>
  <c r="Q637" i="12"/>
  <c r="P637" i="12"/>
  <c r="O637" i="12"/>
  <c r="N637" i="12"/>
  <c r="M637" i="12"/>
  <c r="L637" i="12"/>
  <c r="K637" i="12"/>
  <c r="J637" i="12"/>
  <c r="I637" i="12"/>
  <c r="H637" i="12"/>
  <c r="G637" i="12"/>
  <c r="F637" i="12"/>
  <c r="E637" i="12"/>
  <c r="D637" i="12"/>
  <c r="AA636" i="12"/>
  <c r="Z636" i="12"/>
  <c r="Y636" i="12"/>
  <c r="X636" i="12"/>
  <c r="W636" i="12"/>
  <c r="V636" i="12"/>
  <c r="U636" i="12"/>
  <c r="T636" i="12"/>
  <c r="S636" i="12"/>
  <c r="R636" i="12"/>
  <c r="Q636" i="12"/>
  <c r="P636" i="12"/>
  <c r="O636" i="12"/>
  <c r="N636" i="12"/>
  <c r="M636" i="12"/>
  <c r="L636" i="12"/>
  <c r="K636" i="12"/>
  <c r="J636" i="12"/>
  <c r="I636" i="12"/>
  <c r="H636" i="12"/>
  <c r="G636" i="12"/>
  <c r="F636" i="12"/>
  <c r="E636" i="12"/>
  <c r="D636" i="12"/>
  <c r="D635" i="12"/>
  <c r="AA634" i="12"/>
  <c r="Z634" i="12"/>
  <c r="Y634" i="12"/>
  <c r="X634" i="12"/>
  <c r="W634" i="12"/>
  <c r="V634" i="12"/>
  <c r="U634" i="12"/>
  <c r="T634" i="12"/>
  <c r="S634" i="12"/>
  <c r="R634" i="12"/>
  <c r="Q634" i="12"/>
  <c r="P634" i="12"/>
  <c r="O634" i="12"/>
  <c r="N634" i="12"/>
  <c r="M634" i="12"/>
  <c r="L634" i="12"/>
  <c r="K634" i="12"/>
  <c r="J634" i="12"/>
  <c r="I634" i="12"/>
  <c r="H634" i="12"/>
  <c r="G634" i="12"/>
  <c r="F634" i="12"/>
  <c r="E634" i="12"/>
  <c r="D634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N633" i="12"/>
  <c r="M633" i="12"/>
  <c r="L633" i="12"/>
  <c r="K633" i="12"/>
  <c r="J633" i="12"/>
  <c r="I633" i="12"/>
  <c r="H633" i="12"/>
  <c r="G633" i="12"/>
  <c r="F633" i="12"/>
  <c r="E633" i="12"/>
  <c r="D633" i="12"/>
  <c r="D632" i="12"/>
  <c r="AA631" i="12"/>
  <c r="Z631" i="12"/>
  <c r="Y631" i="12"/>
  <c r="X631" i="12"/>
  <c r="W631" i="12"/>
  <c r="V631" i="12"/>
  <c r="U631" i="12"/>
  <c r="T631" i="12"/>
  <c r="S631" i="12"/>
  <c r="R631" i="12"/>
  <c r="Q631" i="12"/>
  <c r="P631" i="12"/>
  <c r="O631" i="12"/>
  <c r="N631" i="12"/>
  <c r="M631" i="12"/>
  <c r="L631" i="12"/>
  <c r="K631" i="12"/>
  <c r="J631" i="12"/>
  <c r="I631" i="12"/>
  <c r="H631" i="12"/>
  <c r="G631" i="12"/>
  <c r="F631" i="12"/>
  <c r="E631" i="12"/>
  <c r="D631" i="12"/>
  <c r="AA630" i="12"/>
  <c r="Z630" i="12"/>
  <c r="Z629" i="12" s="1"/>
  <c r="Y630" i="12"/>
  <c r="X630" i="12"/>
  <c r="W630" i="12"/>
  <c r="V630" i="12"/>
  <c r="V629" i="12" s="1"/>
  <c r="U630" i="12"/>
  <c r="T630" i="12"/>
  <c r="S630" i="12"/>
  <c r="R630" i="12"/>
  <c r="R629" i="12" s="1"/>
  <c r="Q630" i="12"/>
  <c r="P630" i="12"/>
  <c r="O630" i="12"/>
  <c r="N630" i="12"/>
  <c r="N629" i="12" s="1"/>
  <c r="M630" i="12"/>
  <c r="L630" i="12"/>
  <c r="K630" i="12"/>
  <c r="J630" i="12"/>
  <c r="J629" i="12" s="1"/>
  <c r="I630" i="12"/>
  <c r="H630" i="12"/>
  <c r="G630" i="12"/>
  <c r="F630" i="12"/>
  <c r="F629" i="12" s="1"/>
  <c r="E630" i="12"/>
  <c r="D630" i="12"/>
  <c r="G629" i="12"/>
  <c r="D628" i="12"/>
  <c r="AA627" i="12"/>
  <c r="Z627" i="12"/>
  <c r="Y627" i="12"/>
  <c r="X627" i="12"/>
  <c r="W627" i="12"/>
  <c r="V627" i="12"/>
  <c r="U627" i="12"/>
  <c r="T627" i="12"/>
  <c r="S627" i="12"/>
  <c r="R627" i="12"/>
  <c r="Q627" i="12"/>
  <c r="P627" i="12"/>
  <c r="O627" i="12"/>
  <c r="N627" i="12"/>
  <c r="M627" i="12"/>
  <c r="L627" i="12"/>
  <c r="K627" i="12"/>
  <c r="J627" i="12"/>
  <c r="I627" i="12"/>
  <c r="H627" i="12"/>
  <c r="G627" i="12"/>
  <c r="F627" i="12"/>
  <c r="E627" i="12"/>
  <c r="D627" i="12"/>
  <c r="AA626" i="12"/>
  <c r="Z626" i="12"/>
  <c r="Y626" i="12"/>
  <c r="X626" i="12"/>
  <c r="W626" i="12"/>
  <c r="V626" i="12"/>
  <c r="U626" i="12"/>
  <c r="T626" i="12"/>
  <c r="S626" i="12"/>
  <c r="R626" i="12"/>
  <c r="Q626" i="12"/>
  <c r="P626" i="12"/>
  <c r="O626" i="12"/>
  <c r="N626" i="12"/>
  <c r="M626" i="12"/>
  <c r="L626" i="12"/>
  <c r="K626" i="12"/>
  <c r="J626" i="12"/>
  <c r="I626" i="12"/>
  <c r="H626" i="12"/>
  <c r="G626" i="12"/>
  <c r="F626" i="12"/>
  <c r="E626" i="12"/>
  <c r="D626" i="12"/>
  <c r="AA625" i="12"/>
  <c r="Z625" i="12"/>
  <c r="Y625" i="12"/>
  <c r="X625" i="12"/>
  <c r="W625" i="12"/>
  <c r="V625" i="12"/>
  <c r="U625" i="12"/>
  <c r="T625" i="12"/>
  <c r="S625" i="12"/>
  <c r="R625" i="12"/>
  <c r="Q625" i="12"/>
  <c r="P625" i="12"/>
  <c r="O625" i="12"/>
  <c r="N625" i="12"/>
  <c r="M625" i="12"/>
  <c r="L625" i="12"/>
  <c r="K625" i="12"/>
  <c r="J625" i="12"/>
  <c r="I625" i="12"/>
  <c r="H625" i="12"/>
  <c r="G625" i="12"/>
  <c r="F625" i="12"/>
  <c r="E625" i="12"/>
  <c r="D625" i="12"/>
  <c r="D624" i="12"/>
  <c r="D623" i="12"/>
  <c r="D622" i="12"/>
  <c r="D621" i="12"/>
  <c r="D620" i="12"/>
  <c r="D619" i="12"/>
  <c r="D618" i="12"/>
  <c r="AA617" i="12"/>
  <c r="Z617" i="12"/>
  <c r="Y617" i="12"/>
  <c r="Y615" i="12" s="1"/>
  <c r="Y614" i="12" s="1"/>
  <c r="X617" i="12"/>
  <c r="W617" i="12"/>
  <c r="V617" i="12"/>
  <c r="V615" i="12" s="1"/>
  <c r="V614" i="12" s="1"/>
  <c r="U617" i="12"/>
  <c r="U615" i="12" s="1"/>
  <c r="U614" i="12" s="1"/>
  <c r="T617" i="12"/>
  <c r="S617" i="12"/>
  <c r="S615" i="12" s="1"/>
  <c r="S614" i="12" s="1"/>
  <c r="R617" i="12"/>
  <c r="R615" i="12" s="1"/>
  <c r="Q617" i="12"/>
  <c r="Q615" i="12" s="1"/>
  <c r="Q614" i="12" s="1"/>
  <c r="P617" i="12"/>
  <c r="O617" i="12"/>
  <c r="N617" i="12"/>
  <c r="N615" i="12" s="1"/>
  <c r="N614" i="12" s="1"/>
  <c r="M617" i="12"/>
  <c r="M615" i="12" s="1"/>
  <c r="M614" i="12" s="1"/>
  <c r="L617" i="12"/>
  <c r="K617" i="12"/>
  <c r="K615" i="12" s="1"/>
  <c r="K614" i="12" s="1"/>
  <c r="J617" i="12"/>
  <c r="J615" i="12" s="1"/>
  <c r="J614" i="12" s="1"/>
  <c r="I617" i="12"/>
  <c r="I615" i="12" s="1"/>
  <c r="I614" i="12" s="1"/>
  <c r="H617" i="12"/>
  <c r="G617" i="12"/>
  <c r="F617" i="12"/>
  <c r="F615" i="12" s="1"/>
  <c r="F614" i="12" s="1"/>
  <c r="E617" i="12"/>
  <c r="E615" i="12" s="1"/>
  <c r="E614" i="12" s="1"/>
  <c r="D616" i="12"/>
  <c r="AA615" i="12"/>
  <c r="Z615" i="12"/>
  <c r="Z614" i="12" s="1"/>
  <c r="X615" i="12"/>
  <c r="X614" i="12" s="1"/>
  <c r="W615" i="12"/>
  <c r="W614" i="12" s="1"/>
  <c r="T615" i="12"/>
  <c r="T614" i="12" s="1"/>
  <c r="P615" i="12"/>
  <c r="P614" i="12" s="1"/>
  <c r="O615" i="12"/>
  <c r="L615" i="12"/>
  <c r="L614" i="12" s="1"/>
  <c r="H615" i="12"/>
  <c r="H614" i="12" s="1"/>
  <c r="G615" i="12"/>
  <c r="G614" i="12" s="1"/>
  <c r="AA614" i="12"/>
  <c r="R614" i="12"/>
  <c r="O614" i="12"/>
  <c r="D613" i="12"/>
  <c r="AA612" i="12"/>
  <c r="Z612" i="12"/>
  <c r="Y612" i="12"/>
  <c r="X612" i="12"/>
  <c r="W612" i="12"/>
  <c r="V612" i="12"/>
  <c r="U612" i="12"/>
  <c r="T612" i="12"/>
  <c r="S612" i="12"/>
  <c r="R612" i="12"/>
  <c r="Q612" i="12"/>
  <c r="P612" i="12"/>
  <c r="O612" i="12"/>
  <c r="N612" i="12"/>
  <c r="M612" i="12"/>
  <c r="L612" i="12"/>
  <c r="K612" i="12"/>
  <c r="J612" i="12"/>
  <c r="I612" i="12"/>
  <c r="H612" i="12"/>
  <c r="G612" i="12"/>
  <c r="F612" i="12"/>
  <c r="E612" i="12"/>
  <c r="D612" i="12"/>
  <c r="D611" i="12"/>
  <c r="D610" i="12"/>
  <c r="D609" i="12"/>
  <c r="D608" i="12"/>
  <c r="D607" i="12"/>
  <c r="D606" i="12"/>
  <c r="D605" i="12"/>
  <c r="AA604" i="12"/>
  <c r="Z604" i="12"/>
  <c r="Y604" i="12"/>
  <c r="X604" i="12"/>
  <c r="W604" i="12"/>
  <c r="V604" i="12"/>
  <c r="U604" i="12"/>
  <c r="T604" i="12"/>
  <c r="S604" i="12"/>
  <c r="R604" i="12"/>
  <c r="Q604" i="12"/>
  <c r="P604" i="12"/>
  <c r="O604" i="12"/>
  <c r="N604" i="12"/>
  <c r="M604" i="12"/>
  <c r="L604" i="12"/>
  <c r="K604" i="12"/>
  <c r="J604" i="12"/>
  <c r="I604" i="12"/>
  <c r="H604" i="12"/>
  <c r="G604" i="12"/>
  <c r="F604" i="12"/>
  <c r="E604" i="12"/>
  <c r="D603" i="12"/>
  <c r="AA602" i="12"/>
  <c r="Z602" i="12"/>
  <c r="Y602" i="12"/>
  <c r="X602" i="12"/>
  <c r="W602" i="12"/>
  <c r="V602" i="12"/>
  <c r="U602" i="12"/>
  <c r="T602" i="12"/>
  <c r="S602" i="12"/>
  <c r="R602" i="12"/>
  <c r="Q602" i="12"/>
  <c r="P602" i="12"/>
  <c r="O602" i="12"/>
  <c r="N602" i="12"/>
  <c r="M602" i="12"/>
  <c r="L602" i="12"/>
  <c r="K602" i="12"/>
  <c r="J602" i="12"/>
  <c r="I602" i="12"/>
  <c r="H602" i="12"/>
  <c r="G602" i="12"/>
  <c r="F602" i="12"/>
  <c r="E602" i="12"/>
  <c r="D602" i="12"/>
  <c r="D601" i="12"/>
  <c r="AA600" i="12"/>
  <c r="Z600" i="12"/>
  <c r="Y600" i="12"/>
  <c r="Y599" i="12" s="1"/>
  <c r="X600" i="12"/>
  <c r="X599" i="12" s="1"/>
  <c r="W600" i="12"/>
  <c r="V600" i="12"/>
  <c r="U600" i="12"/>
  <c r="U599" i="12" s="1"/>
  <c r="T600" i="12"/>
  <c r="T599" i="12" s="1"/>
  <c r="S600" i="12"/>
  <c r="R600" i="12"/>
  <c r="Q600" i="12"/>
  <c r="P600" i="12"/>
  <c r="P599" i="12" s="1"/>
  <c r="O600" i="12"/>
  <c r="N600" i="12"/>
  <c r="M600" i="12"/>
  <c r="L600" i="12"/>
  <c r="L599" i="12" s="1"/>
  <c r="K600" i="12"/>
  <c r="J600" i="12"/>
  <c r="I600" i="12"/>
  <c r="H600" i="12"/>
  <c r="H599" i="12" s="1"/>
  <c r="G600" i="12"/>
  <c r="F600" i="12"/>
  <c r="E600" i="12"/>
  <c r="D600" i="12"/>
  <c r="N599" i="12"/>
  <c r="D598" i="12"/>
  <c r="AA597" i="12"/>
  <c r="Z597" i="12"/>
  <c r="Y597" i="12"/>
  <c r="X597" i="12"/>
  <c r="X593" i="12" s="1"/>
  <c r="W597" i="12"/>
  <c r="W593" i="12" s="1"/>
  <c r="V597" i="12"/>
  <c r="U597" i="12"/>
  <c r="T597" i="12"/>
  <c r="S597" i="12"/>
  <c r="R597" i="12"/>
  <c r="Q597" i="12"/>
  <c r="P597" i="12"/>
  <c r="O597" i="12"/>
  <c r="O593" i="12" s="1"/>
  <c r="N597" i="12"/>
  <c r="M597" i="12"/>
  <c r="L597" i="12"/>
  <c r="L593" i="12" s="1"/>
  <c r="K597" i="12"/>
  <c r="J597" i="12"/>
  <c r="I597" i="12"/>
  <c r="H597" i="12"/>
  <c r="G597" i="12"/>
  <c r="F597" i="12"/>
  <c r="E597" i="12"/>
  <c r="D597" i="12"/>
  <c r="D596" i="12"/>
  <c r="D594" i="12" s="1"/>
  <c r="D593" i="12" s="1"/>
  <c r="D595" i="12"/>
  <c r="AA594" i="12"/>
  <c r="Z594" i="12"/>
  <c r="Y594" i="12"/>
  <c r="Y593" i="12" s="1"/>
  <c r="X594" i="12"/>
  <c r="W594" i="12"/>
  <c r="V594" i="12"/>
  <c r="V593" i="12" s="1"/>
  <c r="U594" i="12"/>
  <c r="U593" i="12" s="1"/>
  <c r="T594" i="12"/>
  <c r="S594" i="12"/>
  <c r="R594" i="12"/>
  <c r="R593" i="12" s="1"/>
  <c r="Q594" i="12"/>
  <c r="Q593" i="12" s="1"/>
  <c r="P594" i="12"/>
  <c r="O594" i="12"/>
  <c r="N594" i="12"/>
  <c r="N593" i="12" s="1"/>
  <c r="M594" i="12"/>
  <c r="M593" i="12" s="1"/>
  <c r="L594" i="12"/>
  <c r="K594" i="12"/>
  <c r="J594" i="12"/>
  <c r="J593" i="12" s="1"/>
  <c r="I594" i="12"/>
  <c r="I593" i="12" s="1"/>
  <c r="H594" i="12"/>
  <c r="G594" i="12"/>
  <c r="F594" i="12"/>
  <c r="E594" i="12"/>
  <c r="E593" i="12" s="1"/>
  <c r="T593" i="12"/>
  <c r="P593" i="12"/>
  <c r="H593" i="12"/>
  <c r="F593" i="12"/>
  <c r="D592" i="12"/>
  <c r="AA591" i="12"/>
  <c r="Z591" i="12"/>
  <c r="Y591" i="12"/>
  <c r="X591" i="12"/>
  <c r="W591" i="12"/>
  <c r="V591" i="12"/>
  <c r="U591" i="12"/>
  <c r="T591" i="12"/>
  <c r="S591" i="12"/>
  <c r="R591" i="12"/>
  <c r="Q591" i="12"/>
  <c r="P591" i="12"/>
  <c r="O591" i="12"/>
  <c r="N591" i="12"/>
  <c r="M591" i="12"/>
  <c r="L591" i="12"/>
  <c r="K591" i="12"/>
  <c r="J591" i="12"/>
  <c r="I591" i="12"/>
  <c r="H591" i="12"/>
  <c r="G591" i="12"/>
  <c r="F591" i="12"/>
  <c r="E591" i="12"/>
  <c r="D591" i="12"/>
  <c r="D590" i="12"/>
  <c r="D589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7" i="12"/>
  <c r="D586" i="12"/>
  <c r="D585" i="12"/>
  <c r="AA584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I584" i="12"/>
  <c r="H584" i="12"/>
  <c r="G584" i="12"/>
  <c r="F584" i="12"/>
  <c r="E584" i="12"/>
  <c r="D583" i="12"/>
  <c r="AA582" i="12"/>
  <c r="Z582" i="12"/>
  <c r="Z581" i="12" s="1"/>
  <c r="Y582" i="12"/>
  <c r="X582" i="12"/>
  <c r="W582" i="12"/>
  <c r="V582" i="12"/>
  <c r="V581" i="12" s="1"/>
  <c r="U582" i="12"/>
  <c r="T582" i="12"/>
  <c r="S582" i="12"/>
  <c r="R582" i="12"/>
  <c r="R581" i="12" s="1"/>
  <c r="Q582" i="12"/>
  <c r="Q581" i="12" s="1"/>
  <c r="P582" i="12"/>
  <c r="O582" i="12"/>
  <c r="N582" i="12"/>
  <c r="N581" i="12" s="1"/>
  <c r="M582" i="12"/>
  <c r="L582" i="12"/>
  <c r="K582" i="12"/>
  <c r="J582" i="12"/>
  <c r="I582" i="12"/>
  <c r="H582" i="12"/>
  <c r="G582" i="12"/>
  <c r="F582" i="12"/>
  <c r="F581" i="12" s="1"/>
  <c r="E582" i="12"/>
  <c r="D582" i="12"/>
  <c r="J581" i="12"/>
  <c r="D580" i="12"/>
  <c r="D579" i="12"/>
  <c r="D578" i="12"/>
  <c r="AA577" i="12"/>
  <c r="Z577" i="12"/>
  <c r="Y577" i="12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H577" i="12"/>
  <c r="G577" i="12"/>
  <c r="F577" i="12"/>
  <c r="E577" i="12"/>
  <c r="D576" i="12"/>
  <c r="D575" i="12"/>
  <c r="D574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2" i="12"/>
  <c r="D571" i="12"/>
  <c r="D570" i="12"/>
  <c r="D569" i="12"/>
  <c r="D568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6" i="12"/>
  <c r="D565" i="12"/>
  <c r="D564" i="12"/>
  <c r="D563" i="12"/>
  <c r="D562" i="12"/>
  <c r="D561" i="12"/>
  <c r="D560" i="12"/>
  <c r="D559" i="12"/>
  <c r="D558" i="12"/>
  <c r="AA557" i="12"/>
  <c r="Z557" i="12"/>
  <c r="Z556" i="12" s="1"/>
  <c r="Y557" i="12"/>
  <c r="X557" i="12"/>
  <c r="W557" i="12"/>
  <c r="W556" i="12" s="1"/>
  <c r="V557" i="12"/>
  <c r="U557" i="12"/>
  <c r="T557" i="12"/>
  <c r="S557" i="12"/>
  <c r="R557" i="12"/>
  <c r="R556" i="12" s="1"/>
  <c r="Q557" i="12"/>
  <c r="P557" i="12"/>
  <c r="O557" i="12"/>
  <c r="N557" i="12"/>
  <c r="M557" i="12"/>
  <c r="L557" i="12"/>
  <c r="K557" i="12"/>
  <c r="J557" i="12"/>
  <c r="J556" i="12" s="1"/>
  <c r="I557" i="12"/>
  <c r="H557" i="12"/>
  <c r="G557" i="12"/>
  <c r="G556" i="12" s="1"/>
  <c r="F557" i="12"/>
  <c r="E557" i="12"/>
  <c r="AA556" i="12"/>
  <c r="V556" i="12"/>
  <c r="S556" i="12"/>
  <c r="Q556" i="12"/>
  <c r="O556" i="12"/>
  <c r="N556" i="12"/>
  <c r="K556" i="12"/>
  <c r="I556" i="12"/>
  <c r="F556" i="12"/>
  <c r="D555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D553" i="12"/>
  <c r="D552" i="12"/>
  <c r="D551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49" i="12"/>
  <c r="D548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6" i="12"/>
  <c r="D545" i="12"/>
  <c r="D544" i="12"/>
  <c r="D543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1" i="12"/>
  <c r="D539" i="12" s="1"/>
  <c r="D540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M539" i="12"/>
  <c r="L539" i="12"/>
  <c r="K539" i="12"/>
  <c r="J539" i="12"/>
  <c r="I539" i="12"/>
  <c r="H539" i="12"/>
  <c r="G539" i="12"/>
  <c r="F539" i="12"/>
  <c r="E539" i="12"/>
  <c r="D538" i="12"/>
  <c r="D537" i="12"/>
  <c r="D536" i="12"/>
  <c r="D535" i="12"/>
  <c r="D534" i="12"/>
  <c r="D533" i="12"/>
  <c r="AA532" i="12"/>
  <c r="Z532" i="12"/>
  <c r="Y532" i="12"/>
  <c r="X532" i="12"/>
  <c r="W532" i="12"/>
  <c r="V532" i="12"/>
  <c r="U532" i="12"/>
  <c r="T532" i="12"/>
  <c r="S532" i="12"/>
  <c r="R532" i="12"/>
  <c r="Q532" i="12"/>
  <c r="P532" i="12"/>
  <c r="O532" i="12"/>
  <c r="N532" i="12"/>
  <c r="M532" i="12"/>
  <c r="L532" i="12"/>
  <c r="K532" i="12"/>
  <c r="J532" i="12"/>
  <c r="I532" i="12"/>
  <c r="H532" i="12"/>
  <c r="G532" i="12"/>
  <c r="F532" i="12"/>
  <c r="E532" i="12"/>
  <c r="D531" i="12"/>
  <c r="D530" i="12"/>
  <c r="D529" i="12"/>
  <c r="D528" i="12"/>
  <c r="AA527" i="12"/>
  <c r="Z527" i="12"/>
  <c r="Y527" i="12"/>
  <c r="X527" i="12"/>
  <c r="W527" i="12"/>
  <c r="V527" i="12"/>
  <c r="U527" i="12"/>
  <c r="T527" i="12"/>
  <c r="S527" i="12"/>
  <c r="R527" i="12"/>
  <c r="Q527" i="12"/>
  <c r="P527" i="12"/>
  <c r="O527" i="12"/>
  <c r="N527" i="12"/>
  <c r="M527" i="12"/>
  <c r="L527" i="12"/>
  <c r="K527" i="12"/>
  <c r="J527" i="12"/>
  <c r="I527" i="12"/>
  <c r="H527" i="12"/>
  <c r="G527" i="12"/>
  <c r="F527" i="12"/>
  <c r="E527" i="12"/>
  <c r="D526" i="12"/>
  <c r="D525" i="12"/>
  <c r="D524" i="12"/>
  <c r="AA523" i="12"/>
  <c r="Z523" i="12"/>
  <c r="Z522" i="12" s="1"/>
  <c r="Y523" i="12"/>
  <c r="X523" i="12"/>
  <c r="X522" i="12" s="1"/>
  <c r="W523" i="12"/>
  <c r="V523" i="12"/>
  <c r="V522" i="12" s="1"/>
  <c r="U523" i="12"/>
  <c r="T523" i="12"/>
  <c r="S523" i="12"/>
  <c r="R523" i="12"/>
  <c r="R522" i="12" s="1"/>
  <c r="Q523" i="12"/>
  <c r="P523" i="12"/>
  <c r="P522" i="12" s="1"/>
  <c r="O523" i="12"/>
  <c r="N523" i="12"/>
  <c r="N522" i="12" s="1"/>
  <c r="M523" i="12"/>
  <c r="L523" i="12"/>
  <c r="K523" i="12"/>
  <c r="J523" i="12"/>
  <c r="J522" i="12" s="1"/>
  <c r="I523" i="12"/>
  <c r="H523" i="12"/>
  <c r="H522" i="12" s="1"/>
  <c r="G523" i="12"/>
  <c r="F523" i="12"/>
  <c r="F522" i="12" s="1"/>
  <c r="E523" i="12"/>
  <c r="W522" i="12"/>
  <c r="T522" i="12"/>
  <c r="L522" i="12"/>
  <c r="D521" i="12"/>
  <c r="D520" i="12"/>
  <c r="D519" i="12"/>
  <c r="D518" i="12"/>
  <c r="D517" i="12"/>
  <c r="D516" i="12"/>
  <c r="D515" i="12"/>
  <c r="D514" i="12"/>
  <c r="AA513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I513" i="12"/>
  <c r="H513" i="12"/>
  <c r="G513" i="12"/>
  <c r="F513" i="12"/>
  <c r="E513" i="12"/>
  <c r="D512" i="12"/>
  <c r="D511" i="12"/>
  <c r="D510" i="12"/>
  <c r="D509" i="12"/>
  <c r="D508" i="12"/>
  <c r="AA507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I507" i="12"/>
  <c r="H507" i="12"/>
  <c r="G507" i="12"/>
  <c r="F507" i="12"/>
  <c r="E507" i="12"/>
  <c r="D506" i="12"/>
  <c r="D505" i="12"/>
  <c r="D504" i="12"/>
  <c r="D503" i="12"/>
  <c r="D502" i="12"/>
  <c r="D501" i="12"/>
  <c r="D500" i="12"/>
  <c r="D499" i="12"/>
  <c r="AA498" i="12"/>
  <c r="Z498" i="12"/>
  <c r="Y498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J498" i="12"/>
  <c r="I498" i="12"/>
  <c r="H498" i="12"/>
  <c r="G498" i="12"/>
  <c r="F498" i="12"/>
  <c r="E498" i="12"/>
  <c r="D497" i="12"/>
  <c r="D496" i="12"/>
  <c r="D495" i="12"/>
  <c r="AA494" i="12"/>
  <c r="Z494" i="12"/>
  <c r="Y494" i="12"/>
  <c r="X494" i="12"/>
  <c r="X493" i="12" s="1"/>
  <c r="W494" i="12"/>
  <c r="V494" i="12"/>
  <c r="U494" i="12"/>
  <c r="T494" i="12"/>
  <c r="T493" i="12" s="1"/>
  <c r="S494" i="12"/>
  <c r="R494" i="12"/>
  <c r="Q494" i="12"/>
  <c r="P494" i="12"/>
  <c r="P493" i="12" s="1"/>
  <c r="O494" i="12"/>
  <c r="N494" i="12"/>
  <c r="M494" i="12"/>
  <c r="L494" i="12"/>
  <c r="L493" i="12" s="1"/>
  <c r="K494" i="12"/>
  <c r="J494" i="12"/>
  <c r="I494" i="12"/>
  <c r="H494" i="12"/>
  <c r="H493" i="12" s="1"/>
  <c r="G494" i="12"/>
  <c r="G493" i="12" s="1"/>
  <c r="F494" i="12"/>
  <c r="E494" i="12"/>
  <c r="D494" i="12"/>
  <c r="Z493" i="12"/>
  <c r="R493" i="12"/>
  <c r="O493" i="12"/>
  <c r="J493" i="12"/>
  <c r="D491" i="12"/>
  <c r="AA490" i="12"/>
  <c r="Z490" i="12"/>
  <c r="Y490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J490" i="12"/>
  <c r="I490" i="12"/>
  <c r="H490" i="12"/>
  <c r="G490" i="12"/>
  <c r="F490" i="12"/>
  <c r="E490" i="12"/>
  <c r="D490" i="12"/>
  <c r="D489" i="12"/>
  <c r="D488" i="12"/>
  <c r="D487" i="12"/>
  <c r="D486" i="12"/>
  <c r="D485" i="12"/>
  <c r="D484" i="12"/>
  <c r="D483" i="12"/>
  <c r="AA482" i="12"/>
  <c r="Z482" i="12"/>
  <c r="Y482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J482" i="12"/>
  <c r="I482" i="12"/>
  <c r="H482" i="12"/>
  <c r="G482" i="12"/>
  <c r="F482" i="12"/>
  <c r="E482" i="12"/>
  <c r="D481" i="12"/>
  <c r="AA480" i="12"/>
  <c r="Z480" i="12"/>
  <c r="Y480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J480" i="12"/>
  <c r="I480" i="12"/>
  <c r="H480" i="12"/>
  <c r="G480" i="12"/>
  <c r="F480" i="12"/>
  <c r="E480" i="12"/>
  <c r="D480" i="12"/>
  <c r="D479" i="12"/>
  <c r="AA478" i="12"/>
  <c r="Z478" i="12"/>
  <c r="Y478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J478" i="12"/>
  <c r="I478" i="12"/>
  <c r="H478" i="12"/>
  <c r="G478" i="12"/>
  <c r="F478" i="12"/>
  <c r="E478" i="12"/>
  <c r="D478" i="12"/>
  <c r="D477" i="12"/>
  <c r="AA476" i="12"/>
  <c r="Z476" i="12"/>
  <c r="Y476" i="12"/>
  <c r="Y475" i="12" s="1"/>
  <c r="X476" i="12"/>
  <c r="W476" i="12"/>
  <c r="V476" i="12"/>
  <c r="U476" i="12"/>
  <c r="U475" i="12" s="1"/>
  <c r="T476" i="12"/>
  <c r="S476" i="12"/>
  <c r="R476" i="12"/>
  <c r="Q476" i="12"/>
  <c r="Q475" i="12" s="1"/>
  <c r="P476" i="12"/>
  <c r="O476" i="12"/>
  <c r="N476" i="12"/>
  <c r="M476" i="12"/>
  <c r="M475" i="12" s="1"/>
  <c r="L476" i="12"/>
  <c r="K476" i="12"/>
  <c r="J476" i="12"/>
  <c r="I476" i="12"/>
  <c r="I475" i="12" s="1"/>
  <c r="H476" i="12"/>
  <c r="G476" i="12"/>
  <c r="F476" i="12"/>
  <c r="E476" i="12"/>
  <c r="E475" i="12" s="1"/>
  <c r="D476" i="12"/>
  <c r="N475" i="12"/>
  <c r="D474" i="12"/>
  <c r="D473" i="12"/>
  <c r="D472" i="12"/>
  <c r="D471" i="12"/>
  <c r="AA470" i="12"/>
  <c r="Z470" i="12"/>
  <c r="Y470" i="12"/>
  <c r="X470" i="12"/>
  <c r="W470" i="12"/>
  <c r="V470" i="12"/>
  <c r="U470" i="12"/>
  <c r="T470" i="12"/>
  <c r="S470" i="12"/>
  <c r="R470" i="12"/>
  <c r="Q470" i="12"/>
  <c r="P470" i="12"/>
  <c r="O470" i="12"/>
  <c r="N470" i="12"/>
  <c r="M470" i="12"/>
  <c r="L470" i="12"/>
  <c r="K470" i="12"/>
  <c r="J470" i="12"/>
  <c r="I470" i="12"/>
  <c r="H470" i="12"/>
  <c r="G470" i="12"/>
  <c r="F470" i="12"/>
  <c r="E470" i="12"/>
  <c r="D469" i="12"/>
  <c r="D468" i="12"/>
  <c r="D467" i="12"/>
  <c r="D466" i="12"/>
  <c r="AA465" i="12"/>
  <c r="Z465" i="12"/>
  <c r="Y465" i="12"/>
  <c r="X465" i="12"/>
  <c r="W465" i="12"/>
  <c r="V465" i="12"/>
  <c r="U465" i="12"/>
  <c r="T465" i="12"/>
  <c r="S465" i="12"/>
  <c r="R465" i="12"/>
  <c r="Q465" i="12"/>
  <c r="P465" i="12"/>
  <c r="O465" i="12"/>
  <c r="N465" i="12"/>
  <c r="M465" i="12"/>
  <c r="L465" i="12"/>
  <c r="K465" i="12"/>
  <c r="J465" i="12"/>
  <c r="I465" i="12"/>
  <c r="H465" i="12"/>
  <c r="G465" i="12"/>
  <c r="F465" i="12"/>
  <c r="E465" i="12"/>
  <c r="D464" i="12"/>
  <c r="D463" i="12"/>
  <c r="D462" i="12"/>
  <c r="AA461" i="12"/>
  <c r="Z461" i="12"/>
  <c r="Z460" i="12" s="1"/>
  <c r="Y461" i="12"/>
  <c r="X461" i="12"/>
  <c r="W461" i="12"/>
  <c r="V461" i="12"/>
  <c r="V460" i="12" s="1"/>
  <c r="U461" i="12"/>
  <c r="T461" i="12"/>
  <c r="S461" i="12"/>
  <c r="R461" i="12"/>
  <c r="R460" i="12" s="1"/>
  <c r="Q461" i="12"/>
  <c r="P461" i="12"/>
  <c r="O461" i="12"/>
  <c r="N461" i="12"/>
  <c r="N460" i="12" s="1"/>
  <c r="N459" i="12" s="1"/>
  <c r="M461" i="12"/>
  <c r="L461" i="12"/>
  <c r="K461" i="12"/>
  <c r="J461" i="12"/>
  <c r="J460" i="12" s="1"/>
  <c r="I461" i="12"/>
  <c r="H461" i="12"/>
  <c r="H460" i="12" s="1"/>
  <c r="G461" i="12"/>
  <c r="F461" i="12"/>
  <c r="F460" i="12" s="1"/>
  <c r="E461" i="12"/>
  <c r="D457" i="12"/>
  <c r="D456" i="12"/>
  <c r="AA455" i="12"/>
  <c r="Z455" i="12"/>
  <c r="Y455" i="12"/>
  <c r="X455" i="12"/>
  <c r="W455" i="12"/>
  <c r="V455" i="12"/>
  <c r="U455" i="12"/>
  <c r="T455" i="12"/>
  <c r="S455" i="12"/>
  <c r="R455" i="12"/>
  <c r="Q455" i="12"/>
  <c r="P455" i="12"/>
  <c r="O455" i="12"/>
  <c r="N455" i="12"/>
  <c r="M455" i="12"/>
  <c r="L455" i="12"/>
  <c r="K455" i="12"/>
  <c r="J455" i="12"/>
  <c r="I455" i="12"/>
  <c r="H455" i="12"/>
  <c r="G455" i="12"/>
  <c r="F455" i="12"/>
  <c r="E455" i="12"/>
  <c r="D454" i="12"/>
  <c r="D453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I452" i="12"/>
  <c r="H452" i="12"/>
  <c r="G452" i="12"/>
  <c r="F452" i="12"/>
  <c r="E452" i="12"/>
  <c r="D451" i="12"/>
  <c r="D450" i="12"/>
  <c r="D449" i="12"/>
  <c r="D448" i="12"/>
  <c r="D447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I446" i="12"/>
  <c r="H446" i="12"/>
  <c r="G446" i="12"/>
  <c r="F446" i="12"/>
  <c r="E446" i="12"/>
  <c r="D445" i="12"/>
  <c r="D444" i="12"/>
  <c r="D443" i="12"/>
  <c r="D442" i="12"/>
  <c r="AA441" i="12"/>
  <c r="AA440" i="12" s="1"/>
  <c r="Z441" i="12"/>
  <c r="Y441" i="12"/>
  <c r="Y440" i="12" s="1"/>
  <c r="X441" i="12"/>
  <c r="W441" i="12"/>
  <c r="V441" i="12"/>
  <c r="U441" i="12"/>
  <c r="U440" i="12" s="1"/>
  <c r="T441" i="12"/>
  <c r="S441" i="12"/>
  <c r="S440" i="12" s="1"/>
  <c r="R441" i="12"/>
  <c r="Q441" i="12"/>
  <c r="Q440" i="12" s="1"/>
  <c r="P441" i="12"/>
  <c r="O441" i="12"/>
  <c r="N441" i="12"/>
  <c r="M441" i="12"/>
  <c r="M440" i="12" s="1"/>
  <c r="L441" i="12"/>
  <c r="K441" i="12"/>
  <c r="K440" i="12" s="1"/>
  <c r="J441" i="12"/>
  <c r="I441" i="12"/>
  <c r="I440" i="12" s="1"/>
  <c r="H441" i="12"/>
  <c r="G441" i="12"/>
  <c r="G440" i="12" s="1"/>
  <c r="F441" i="12"/>
  <c r="E441" i="12"/>
  <c r="E440" i="12" s="1"/>
  <c r="W440" i="12"/>
  <c r="V440" i="12"/>
  <c r="D439" i="12"/>
  <c r="AA438" i="12"/>
  <c r="Z438" i="12"/>
  <c r="Y438" i="12"/>
  <c r="X438" i="12"/>
  <c r="W438" i="12"/>
  <c r="V438" i="12"/>
  <c r="U438" i="12"/>
  <c r="T438" i="12"/>
  <c r="S438" i="12"/>
  <c r="R438" i="12"/>
  <c r="Q438" i="12"/>
  <c r="P438" i="12"/>
  <c r="O438" i="12"/>
  <c r="N438" i="12"/>
  <c r="M438" i="12"/>
  <c r="L438" i="12"/>
  <c r="K438" i="12"/>
  <c r="J438" i="12"/>
  <c r="I438" i="12"/>
  <c r="H438" i="12"/>
  <c r="G438" i="12"/>
  <c r="F438" i="12"/>
  <c r="E438" i="12"/>
  <c r="D438" i="12"/>
  <c r="D437" i="12"/>
  <c r="AA436" i="12"/>
  <c r="Z436" i="12"/>
  <c r="Y436" i="12"/>
  <c r="X436" i="12"/>
  <c r="W436" i="12"/>
  <c r="V436" i="12"/>
  <c r="U436" i="12"/>
  <c r="T436" i="12"/>
  <c r="S436" i="12"/>
  <c r="R436" i="12"/>
  <c r="Q436" i="12"/>
  <c r="P436" i="12"/>
  <c r="O436" i="12"/>
  <c r="N436" i="12"/>
  <c r="M436" i="12"/>
  <c r="L436" i="12"/>
  <c r="K436" i="12"/>
  <c r="J436" i="12"/>
  <c r="I436" i="12"/>
  <c r="H436" i="12"/>
  <c r="G436" i="12"/>
  <c r="F436" i="12"/>
  <c r="E436" i="12"/>
  <c r="D436" i="12"/>
  <c r="D435" i="12"/>
  <c r="AA434" i="12"/>
  <c r="Z434" i="12"/>
  <c r="Y434" i="12"/>
  <c r="X434" i="12"/>
  <c r="W434" i="12"/>
  <c r="V434" i="12"/>
  <c r="U434" i="12"/>
  <c r="T434" i="12"/>
  <c r="S434" i="12"/>
  <c r="R434" i="12"/>
  <c r="Q434" i="12"/>
  <c r="P434" i="12"/>
  <c r="O434" i="12"/>
  <c r="N434" i="12"/>
  <c r="M434" i="12"/>
  <c r="L434" i="12"/>
  <c r="K434" i="12"/>
  <c r="J434" i="12"/>
  <c r="I434" i="12"/>
  <c r="H434" i="12"/>
  <c r="G434" i="12"/>
  <c r="F434" i="12"/>
  <c r="E434" i="12"/>
  <c r="D434" i="12"/>
  <c r="D433" i="12"/>
  <c r="AA432" i="12"/>
  <c r="Z432" i="12"/>
  <c r="Y432" i="12"/>
  <c r="X432" i="12"/>
  <c r="W432" i="12"/>
  <c r="V432" i="12"/>
  <c r="U432" i="12"/>
  <c r="T432" i="12"/>
  <c r="S432" i="12"/>
  <c r="R432" i="12"/>
  <c r="Q432" i="12"/>
  <c r="P432" i="12"/>
  <c r="O432" i="12"/>
  <c r="N432" i="12"/>
  <c r="M432" i="12"/>
  <c r="L432" i="12"/>
  <c r="K432" i="12"/>
  <c r="J432" i="12"/>
  <c r="I432" i="12"/>
  <c r="H432" i="12"/>
  <c r="G432" i="12"/>
  <c r="F432" i="12"/>
  <c r="E432" i="12"/>
  <c r="D432" i="12"/>
  <c r="D431" i="12"/>
  <c r="D429" i="12" s="1"/>
  <c r="D430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O428" i="12" s="1"/>
  <c r="N429" i="12"/>
  <c r="M429" i="12"/>
  <c r="L429" i="12"/>
  <c r="K429" i="12"/>
  <c r="K428" i="12" s="1"/>
  <c r="J429" i="12"/>
  <c r="I429" i="12"/>
  <c r="H429" i="12"/>
  <c r="G429" i="12"/>
  <c r="G428" i="12" s="1"/>
  <c r="F429" i="12"/>
  <c r="E429" i="12"/>
  <c r="S428" i="12"/>
  <c r="D427" i="12"/>
  <c r="D424" i="12" s="1"/>
  <c r="D426" i="12"/>
  <c r="D425" i="12"/>
  <c r="AA424" i="12"/>
  <c r="Z424" i="12"/>
  <c r="Y424" i="12"/>
  <c r="X424" i="12"/>
  <c r="W424" i="12"/>
  <c r="V424" i="12"/>
  <c r="U424" i="12"/>
  <c r="T424" i="12"/>
  <c r="S424" i="12"/>
  <c r="R424" i="12"/>
  <c r="Q424" i="12"/>
  <c r="P424" i="12"/>
  <c r="O424" i="12"/>
  <c r="N424" i="12"/>
  <c r="M424" i="12"/>
  <c r="L424" i="12"/>
  <c r="K424" i="12"/>
  <c r="J424" i="12"/>
  <c r="I424" i="12"/>
  <c r="H424" i="12"/>
  <c r="G424" i="12"/>
  <c r="F424" i="12"/>
  <c r="E424" i="12"/>
  <c r="D423" i="12"/>
  <c r="D422" i="12"/>
  <c r="D421" i="12"/>
  <c r="D420" i="12"/>
  <c r="D419" i="12"/>
  <c r="D418" i="12"/>
  <c r="D417" i="12"/>
  <c r="D416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AA414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F414" i="12"/>
  <c r="E414" i="12"/>
  <c r="D413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D411" i="12"/>
  <c r="D410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8" i="12"/>
  <c r="D407" i="12"/>
  <c r="D406" i="12"/>
  <c r="D405" i="12"/>
  <c r="D404" i="12"/>
  <c r="D403" i="12"/>
  <c r="D402" i="12"/>
  <c r="D401" i="12"/>
  <c r="D400" i="12"/>
  <c r="AA399" i="12"/>
  <c r="Z399" i="12"/>
  <c r="Y399" i="12"/>
  <c r="X399" i="12"/>
  <c r="W399" i="12"/>
  <c r="V399" i="12"/>
  <c r="U399" i="12"/>
  <c r="T399" i="12"/>
  <c r="T398" i="12" s="1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AA398" i="12"/>
  <c r="Z398" i="12"/>
  <c r="X398" i="12"/>
  <c r="V398" i="12"/>
  <c r="R398" i="12"/>
  <c r="P398" i="12"/>
  <c r="N398" i="12"/>
  <c r="L398" i="12"/>
  <c r="K398" i="12"/>
  <c r="J398" i="12"/>
  <c r="H398" i="12"/>
  <c r="F398" i="12"/>
  <c r="D396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D394" i="12"/>
  <c r="D393" i="12"/>
  <c r="D392" i="12"/>
  <c r="D391" i="12"/>
  <c r="D390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8" i="12"/>
  <c r="D387" i="12"/>
  <c r="D386" i="12"/>
  <c r="D385" i="12"/>
  <c r="D384" i="12"/>
  <c r="D383" i="12"/>
  <c r="D382" i="12"/>
  <c r="D381" i="12"/>
  <c r="D380" i="12"/>
  <c r="AA379" i="12"/>
  <c r="Z379" i="12"/>
  <c r="Z378" i="12" s="1"/>
  <c r="Y379" i="12"/>
  <c r="X379" i="12"/>
  <c r="W379" i="12"/>
  <c r="W378" i="12" s="1"/>
  <c r="V379" i="12"/>
  <c r="V378" i="12" s="1"/>
  <c r="U379" i="12"/>
  <c r="T379" i="12"/>
  <c r="S379" i="12"/>
  <c r="R379" i="12"/>
  <c r="R378" i="12" s="1"/>
  <c r="Q379" i="12"/>
  <c r="P379" i="12"/>
  <c r="O379" i="12"/>
  <c r="N379" i="12"/>
  <c r="N378" i="12" s="1"/>
  <c r="M379" i="12"/>
  <c r="L379" i="12"/>
  <c r="K379" i="12"/>
  <c r="J379" i="12"/>
  <c r="J378" i="12" s="1"/>
  <c r="I379" i="12"/>
  <c r="H379" i="12"/>
  <c r="G379" i="12"/>
  <c r="F379" i="12"/>
  <c r="F378" i="12" s="1"/>
  <c r="E379" i="12"/>
  <c r="AA378" i="12"/>
  <c r="Y378" i="12"/>
  <c r="U378" i="12"/>
  <c r="S378" i="12"/>
  <c r="Q378" i="12"/>
  <c r="P378" i="12"/>
  <c r="O378" i="12"/>
  <c r="L378" i="12"/>
  <c r="K378" i="12"/>
  <c r="I378" i="12"/>
  <c r="G378" i="12"/>
  <c r="D377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D375" i="12"/>
  <c r="D374" i="12"/>
  <c r="D373" i="12"/>
  <c r="D371" i="12" s="1"/>
  <c r="D372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0" i="12"/>
  <c r="D369" i="12"/>
  <c r="D368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I367" i="12"/>
  <c r="H367" i="12"/>
  <c r="G367" i="12"/>
  <c r="F367" i="12"/>
  <c r="E367" i="12"/>
  <c r="D367" i="12"/>
  <c r="D366" i="12"/>
  <c r="D365" i="12"/>
  <c r="D364" i="12"/>
  <c r="D363" i="12"/>
  <c r="D362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I361" i="12"/>
  <c r="H361" i="12"/>
  <c r="G361" i="12"/>
  <c r="F361" i="12"/>
  <c r="E361" i="12"/>
  <c r="D360" i="12"/>
  <c r="D359" i="12"/>
  <c r="D358" i="12"/>
  <c r="D357" i="12"/>
  <c r="D356" i="12"/>
  <c r="D355" i="12"/>
  <c r="D354" i="12"/>
  <c r="D353" i="12"/>
  <c r="AA352" i="12"/>
  <c r="Z352" i="12"/>
  <c r="Y352" i="12"/>
  <c r="X352" i="12"/>
  <c r="W352" i="12"/>
  <c r="V352" i="12"/>
  <c r="V351" i="12" s="1"/>
  <c r="V350" i="12" s="1"/>
  <c r="U352" i="12"/>
  <c r="T352" i="12"/>
  <c r="S352" i="12"/>
  <c r="R352" i="12"/>
  <c r="R351" i="12" s="1"/>
  <c r="R350" i="12" s="1"/>
  <c r="Q352" i="12"/>
  <c r="P352" i="12"/>
  <c r="O352" i="12"/>
  <c r="N352" i="12"/>
  <c r="N351" i="12" s="1"/>
  <c r="N350" i="12" s="1"/>
  <c r="M352" i="12"/>
  <c r="L352" i="12"/>
  <c r="K352" i="12"/>
  <c r="J352" i="12"/>
  <c r="J351" i="12" s="1"/>
  <c r="J350" i="12" s="1"/>
  <c r="I352" i="12"/>
  <c r="H352" i="12"/>
  <c r="G352" i="12"/>
  <c r="F352" i="12"/>
  <c r="F351" i="12" s="1"/>
  <c r="F350" i="12" s="1"/>
  <c r="E352" i="12"/>
  <c r="Z351" i="12"/>
  <c r="X351" i="12"/>
  <c r="U351" i="12"/>
  <c r="U350" i="12" s="1"/>
  <c r="P351" i="12"/>
  <c r="M351" i="12"/>
  <c r="H351" i="12"/>
  <c r="E351" i="12"/>
  <c r="Z350" i="12"/>
  <c r="P350" i="12"/>
  <c r="D349" i="12"/>
  <c r="AA348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K348" i="12"/>
  <c r="J348" i="12"/>
  <c r="I348" i="12"/>
  <c r="H348" i="12"/>
  <c r="G348" i="12"/>
  <c r="F348" i="12"/>
  <c r="E348" i="12"/>
  <c r="D348" i="12"/>
  <c r="D347" i="12"/>
  <c r="AA346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K346" i="12"/>
  <c r="J346" i="12"/>
  <c r="I346" i="12"/>
  <c r="H346" i="12"/>
  <c r="G346" i="12"/>
  <c r="F346" i="12"/>
  <c r="E346" i="12"/>
  <c r="D346" i="12"/>
  <c r="D345" i="12"/>
  <c r="AA344" i="12"/>
  <c r="Z344" i="12"/>
  <c r="Y344" i="12"/>
  <c r="X344" i="12"/>
  <c r="W344" i="12"/>
  <c r="V344" i="12"/>
  <c r="U344" i="12"/>
  <c r="T344" i="12"/>
  <c r="S344" i="12"/>
  <c r="R344" i="12"/>
  <c r="Q344" i="12"/>
  <c r="P344" i="12"/>
  <c r="O344" i="12"/>
  <c r="N344" i="12"/>
  <c r="M344" i="12"/>
  <c r="L344" i="12"/>
  <c r="K344" i="12"/>
  <c r="J344" i="12"/>
  <c r="J341" i="12" s="1"/>
  <c r="I344" i="12"/>
  <c r="H344" i="12"/>
  <c r="G344" i="12"/>
  <c r="F344" i="12"/>
  <c r="E344" i="12"/>
  <c r="D344" i="12"/>
  <c r="D343" i="12"/>
  <c r="AA342" i="12"/>
  <c r="Z342" i="12"/>
  <c r="Y342" i="12"/>
  <c r="Y341" i="12" s="1"/>
  <c r="X342" i="12"/>
  <c r="W342" i="12"/>
  <c r="V342" i="12"/>
  <c r="U342" i="12"/>
  <c r="U341" i="12" s="1"/>
  <c r="T342" i="12"/>
  <c r="S342" i="12"/>
  <c r="R342" i="12"/>
  <c r="Q342" i="12"/>
  <c r="Q341" i="12" s="1"/>
  <c r="P342" i="12"/>
  <c r="O342" i="12"/>
  <c r="N342" i="12"/>
  <c r="M342" i="12"/>
  <c r="M341" i="12" s="1"/>
  <c r="L342" i="12"/>
  <c r="K342" i="12"/>
  <c r="J342" i="12"/>
  <c r="I342" i="12"/>
  <c r="I341" i="12" s="1"/>
  <c r="H342" i="12"/>
  <c r="G342" i="12"/>
  <c r="F342" i="12"/>
  <c r="E342" i="12"/>
  <c r="E341" i="12" s="1"/>
  <c r="D342" i="12"/>
  <c r="R341" i="12"/>
  <c r="D340" i="12"/>
  <c r="D339" i="12"/>
  <c r="D338" i="12"/>
  <c r="D337" i="12"/>
  <c r="D336" i="12"/>
  <c r="D335" i="12"/>
  <c r="D334" i="12"/>
  <c r="D333" i="12"/>
  <c r="D332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0" i="12"/>
  <c r="D329" i="12"/>
  <c r="D328" i="12"/>
  <c r="D327" i="12"/>
  <c r="D326" i="12"/>
  <c r="D325" i="12"/>
  <c r="D324" i="12"/>
  <c r="D323" i="12"/>
  <c r="D322" i="12"/>
  <c r="AA321" i="12"/>
  <c r="Z321" i="12"/>
  <c r="Z320" i="12" s="1"/>
  <c r="Y321" i="12"/>
  <c r="X321" i="12"/>
  <c r="X320" i="12" s="1"/>
  <c r="W321" i="12"/>
  <c r="V321" i="12"/>
  <c r="V320" i="12" s="1"/>
  <c r="U321" i="12"/>
  <c r="T321" i="12"/>
  <c r="S321" i="12"/>
  <c r="R321" i="12"/>
  <c r="R320" i="12" s="1"/>
  <c r="Q321" i="12"/>
  <c r="P321" i="12"/>
  <c r="P320" i="12" s="1"/>
  <c r="O321" i="12"/>
  <c r="N321" i="12"/>
  <c r="N320" i="12" s="1"/>
  <c r="M321" i="12"/>
  <c r="L321" i="12"/>
  <c r="L320" i="12" s="1"/>
  <c r="K321" i="12"/>
  <c r="J321" i="12"/>
  <c r="J320" i="12" s="1"/>
  <c r="I321" i="12"/>
  <c r="H321" i="12"/>
  <c r="H320" i="12" s="1"/>
  <c r="G321" i="12"/>
  <c r="F321" i="12"/>
  <c r="F320" i="12" s="1"/>
  <c r="E321" i="12"/>
  <c r="AA320" i="12"/>
  <c r="W320" i="12"/>
  <c r="T320" i="12"/>
  <c r="S320" i="12"/>
  <c r="O320" i="12"/>
  <c r="K320" i="12"/>
  <c r="G320" i="12"/>
  <c r="D319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D318" i="12"/>
  <c r="D317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D316" i="12"/>
  <c r="D315" i="12"/>
  <c r="AA314" i="12"/>
  <c r="Z314" i="12"/>
  <c r="Y314" i="12"/>
  <c r="X314" i="12"/>
  <c r="W314" i="12"/>
  <c r="V314" i="12"/>
  <c r="U314" i="12"/>
  <c r="T314" i="12"/>
  <c r="S314" i="12"/>
  <c r="R314" i="12"/>
  <c r="Q314" i="12"/>
  <c r="P314" i="12"/>
  <c r="O314" i="12"/>
  <c r="N314" i="12"/>
  <c r="M314" i="12"/>
  <c r="L314" i="12"/>
  <c r="K314" i="12"/>
  <c r="J314" i="12"/>
  <c r="I314" i="12"/>
  <c r="H314" i="12"/>
  <c r="G314" i="12"/>
  <c r="F314" i="12"/>
  <c r="E314" i="12"/>
  <c r="D314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I313" i="12"/>
  <c r="H313" i="12"/>
  <c r="G313" i="12"/>
  <c r="F313" i="12"/>
  <c r="E313" i="12"/>
  <c r="D313" i="12"/>
  <c r="D312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D310" i="12"/>
  <c r="AA309" i="12"/>
  <c r="Z309" i="12"/>
  <c r="Y309" i="12"/>
  <c r="Y308" i="12" s="1"/>
  <c r="X309" i="12"/>
  <c r="W309" i="12"/>
  <c r="V309" i="12"/>
  <c r="U309" i="12"/>
  <c r="T309" i="12"/>
  <c r="S309" i="12"/>
  <c r="R309" i="12"/>
  <c r="Q309" i="12"/>
  <c r="Q308" i="12" s="1"/>
  <c r="P309" i="12"/>
  <c r="O309" i="12"/>
  <c r="N309" i="12"/>
  <c r="M309" i="12"/>
  <c r="L309" i="12"/>
  <c r="K309" i="12"/>
  <c r="K308" i="12" s="1"/>
  <c r="J309" i="12"/>
  <c r="I309" i="12"/>
  <c r="I308" i="12" s="1"/>
  <c r="H309" i="12"/>
  <c r="G309" i="12"/>
  <c r="G308" i="12" s="1"/>
  <c r="F309" i="12"/>
  <c r="E309" i="12"/>
  <c r="D309" i="12"/>
  <c r="AA308" i="12"/>
  <c r="X308" i="12"/>
  <c r="U308" i="12"/>
  <c r="P308" i="12"/>
  <c r="M308" i="12"/>
  <c r="E308" i="12"/>
  <c r="D307" i="12"/>
  <c r="D306" i="12"/>
  <c r="D305" i="12"/>
  <c r="D304" i="12"/>
  <c r="D303" i="12"/>
  <c r="D302" i="12"/>
  <c r="D301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D300" i="12"/>
  <c r="D299" i="12"/>
  <c r="D298" i="12"/>
  <c r="D297" i="12"/>
  <c r="D296" i="12"/>
  <c r="D295" i="12"/>
  <c r="D294" i="12"/>
  <c r="D293" i="12"/>
  <c r="AA292" i="12"/>
  <c r="AA291" i="12" s="1"/>
  <c r="Z292" i="12"/>
  <c r="Y292" i="12"/>
  <c r="Y291" i="12" s="1"/>
  <c r="X292" i="12"/>
  <c r="W292" i="12"/>
  <c r="V292" i="12"/>
  <c r="U292" i="12"/>
  <c r="T292" i="12"/>
  <c r="S292" i="12"/>
  <c r="S291" i="12" s="1"/>
  <c r="R292" i="12"/>
  <c r="Q292" i="12"/>
  <c r="Q291" i="12" s="1"/>
  <c r="P292" i="12"/>
  <c r="O292" i="12"/>
  <c r="O291" i="12" s="1"/>
  <c r="N292" i="12"/>
  <c r="M292" i="12"/>
  <c r="L292" i="12"/>
  <c r="K292" i="12"/>
  <c r="K291" i="12" s="1"/>
  <c r="J292" i="12"/>
  <c r="I292" i="12"/>
  <c r="I291" i="12" s="1"/>
  <c r="H292" i="12"/>
  <c r="G292" i="12"/>
  <c r="G291" i="12" s="1"/>
  <c r="F292" i="12"/>
  <c r="E292" i="12"/>
  <c r="E291" i="12" s="1"/>
  <c r="W291" i="12"/>
  <c r="U291" i="12"/>
  <c r="R291" i="12"/>
  <c r="M291" i="12"/>
  <c r="J291" i="12"/>
  <c r="D290" i="12"/>
  <c r="D288" i="12" s="1"/>
  <c r="D289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7" i="12"/>
  <c r="D285" i="12" s="1"/>
  <c r="D286" i="12"/>
  <c r="AA285" i="12"/>
  <c r="AA284" i="12" s="1"/>
  <c r="Z285" i="12"/>
  <c r="Z284" i="12" s="1"/>
  <c r="Y285" i="12"/>
  <c r="X285" i="12"/>
  <c r="W285" i="12"/>
  <c r="V285" i="12"/>
  <c r="V284" i="12" s="1"/>
  <c r="U285" i="12"/>
  <c r="U284" i="12" s="1"/>
  <c r="T285" i="12"/>
  <c r="S285" i="12"/>
  <c r="R285" i="12"/>
  <c r="R284" i="12" s="1"/>
  <c r="Q285" i="12"/>
  <c r="Q284" i="12" s="1"/>
  <c r="P285" i="12"/>
  <c r="O285" i="12"/>
  <c r="N285" i="12"/>
  <c r="N284" i="12" s="1"/>
  <c r="M285" i="12"/>
  <c r="L285" i="12"/>
  <c r="K285" i="12"/>
  <c r="J285" i="12"/>
  <c r="J284" i="12" s="1"/>
  <c r="I285" i="12"/>
  <c r="H285" i="12"/>
  <c r="G285" i="12"/>
  <c r="G284" i="12" s="1"/>
  <c r="F285" i="12"/>
  <c r="F284" i="12" s="1"/>
  <c r="E285" i="12"/>
  <c r="E284" i="12" s="1"/>
  <c r="Y284" i="12"/>
  <c r="W284" i="12"/>
  <c r="S284" i="12"/>
  <c r="M284" i="12"/>
  <c r="K284" i="12"/>
  <c r="I284" i="12"/>
  <c r="D283" i="12"/>
  <c r="D282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D280" i="12"/>
  <c r="D278" i="12" s="1"/>
  <c r="D279" i="12"/>
  <c r="AA278" i="12"/>
  <c r="Z278" i="12"/>
  <c r="Z277" i="12" s="1"/>
  <c r="Y278" i="12"/>
  <c r="Y277" i="12" s="1"/>
  <c r="X278" i="12"/>
  <c r="W278" i="12"/>
  <c r="V278" i="12"/>
  <c r="V277" i="12" s="1"/>
  <c r="U278" i="12"/>
  <c r="U277" i="12" s="1"/>
  <c r="T278" i="12"/>
  <c r="S278" i="12"/>
  <c r="R278" i="12"/>
  <c r="R277" i="12" s="1"/>
  <c r="Q278" i="12"/>
  <c r="Q277" i="12" s="1"/>
  <c r="P278" i="12"/>
  <c r="O278" i="12"/>
  <c r="N278" i="12"/>
  <c r="N277" i="12" s="1"/>
  <c r="M278" i="12"/>
  <c r="M277" i="12" s="1"/>
  <c r="L278" i="12"/>
  <c r="K278" i="12"/>
  <c r="J278" i="12"/>
  <c r="J277" i="12" s="1"/>
  <c r="I278" i="12"/>
  <c r="I277" i="12" s="1"/>
  <c r="H278" i="12"/>
  <c r="G278" i="12"/>
  <c r="F278" i="12"/>
  <c r="F277" i="12" s="1"/>
  <c r="E278" i="12"/>
  <c r="E277" i="12" s="1"/>
  <c r="O277" i="12"/>
  <c r="G277" i="12"/>
  <c r="D275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J274" i="12"/>
  <c r="I274" i="12"/>
  <c r="H274" i="12"/>
  <c r="G274" i="12"/>
  <c r="F274" i="12"/>
  <c r="E274" i="12"/>
  <c r="D274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J273" i="12"/>
  <c r="I273" i="12"/>
  <c r="H273" i="12"/>
  <c r="G273" i="12"/>
  <c r="F273" i="12"/>
  <c r="E273" i="12"/>
  <c r="D273" i="12"/>
  <c r="D272" i="12"/>
  <c r="D270" i="12" s="1"/>
  <c r="D271" i="12"/>
  <c r="AA270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K270" i="12"/>
  <c r="J270" i="12"/>
  <c r="I270" i="12"/>
  <c r="H270" i="12"/>
  <c r="G270" i="12"/>
  <c r="F270" i="12"/>
  <c r="E270" i="12"/>
  <c r="D269" i="12"/>
  <c r="D268" i="12"/>
  <c r="AA267" i="12"/>
  <c r="Z267" i="12"/>
  <c r="Y267" i="12"/>
  <c r="X267" i="12"/>
  <c r="W267" i="12"/>
  <c r="W262" i="12" s="1"/>
  <c r="V267" i="12"/>
  <c r="U267" i="12"/>
  <c r="T267" i="12"/>
  <c r="S267" i="12"/>
  <c r="S262" i="12" s="1"/>
  <c r="R267" i="12"/>
  <c r="Q267" i="12"/>
  <c r="P267" i="12"/>
  <c r="O267" i="12"/>
  <c r="O262" i="12" s="1"/>
  <c r="N267" i="12"/>
  <c r="M267" i="12"/>
  <c r="L267" i="12"/>
  <c r="K267" i="12"/>
  <c r="K262" i="12" s="1"/>
  <c r="J267" i="12"/>
  <c r="I267" i="12"/>
  <c r="H267" i="12"/>
  <c r="G267" i="12"/>
  <c r="G262" i="12" s="1"/>
  <c r="F267" i="12"/>
  <c r="E267" i="12"/>
  <c r="D267" i="12"/>
  <c r="D266" i="12"/>
  <c r="D265" i="12"/>
  <c r="D264" i="12"/>
  <c r="AA263" i="12"/>
  <c r="Z263" i="12"/>
  <c r="Z262" i="12" s="1"/>
  <c r="Y263" i="12"/>
  <c r="X263" i="12"/>
  <c r="W263" i="12"/>
  <c r="V263" i="12"/>
  <c r="V262" i="12" s="1"/>
  <c r="U263" i="12"/>
  <c r="U262" i="12" s="1"/>
  <c r="T263" i="12"/>
  <c r="S263" i="12"/>
  <c r="R263" i="12"/>
  <c r="R262" i="12" s="1"/>
  <c r="Q263" i="12"/>
  <c r="P263" i="12"/>
  <c r="O263" i="12"/>
  <c r="N263" i="12"/>
  <c r="N262" i="12" s="1"/>
  <c r="M263" i="12"/>
  <c r="L263" i="12"/>
  <c r="K263" i="12"/>
  <c r="J263" i="12"/>
  <c r="J262" i="12" s="1"/>
  <c r="I263" i="12"/>
  <c r="I262" i="12" s="1"/>
  <c r="H263" i="12"/>
  <c r="G263" i="12"/>
  <c r="F263" i="12"/>
  <c r="F262" i="12" s="1"/>
  <c r="E263" i="12"/>
  <c r="E262" i="12" s="1"/>
  <c r="D261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I260" i="12"/>
  <c r="H260" i="12"/>
  <c r="G260" i="12"/>
  <c r="F260" i="12"/>
  <c r="E260" i="12"/>
  <c r="D260" i="12"/>
  <c r="D259" i="12"/>
  <c r="D258" i="12"/>
  <c r="D256" i="12" s="1"/>
  <c r="D257" i="12"/>
  <c r="AA256" i="12"/>
  <c r="AA255" i="12" s="1"/>
  <c r="Z256" i="12"/>
  <c r="Y256" i="12"/>
  <c r="Y255" i="12" s="1"/>
  <c r="X256" i="12"/>
  <c r="W256" i="12"/>
  <c r="W255" i="12" s="1"/>
  <c r="V256" i="12"/>
  <c r="U256" i="12"/>
  <c r="U255" i="12" s="1"/>
  <c r="U254" i="12" s="1"/>
  <c r="T256" i="12"/>
  <c r="S256" i="12"/>
  <c r="S255" i="12" s="1"/>
  <c r="R256" i="12"/>
  <c r="Q256" i="12"/>
  <c r="Q255" i="12" s="1"/>
  <c r="P256" i="12"/>
  <c r="O256" i="12"/>
  <c r="N256" i="12"/>
  <c r="M256" i="12"/>
  <c r="M255" i="12" s="1"/>
  <c r="L256" i="12"/>
  <c r="K256" i="12"/>
  <c r="K255" i="12" s="1"/>
  <c r="J256" i="12"/>
  <c r="I256" i="12"/>
  <c r="I255" i="12" s="1"/>
  <c r="H256" i="12"/>
  <c r="G256" i="12"/>
  <c r="G255" i="12" s="1"/>
  <c r="G254" i="12" s="1"/>
  <c r="F256" i="12"/>
  <c r="E256" i="12"/>
  <c r="E255" i="12" s="1"/>
  <c r="E254" i="12" s="1"/>
  <c r="O255" i="12"/>
  <c r="O254" i="12" s="1"/>
  <c r="D253" i="12"/>
  <c r="D252" i="12"/>
  <c r="D251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D249" i="12"/>
  <c r="D248" i="12"/>
  <c r="D247" i="12"/>
  <c r="D246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D244" i="12"/>
  <c r="D243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O238" i="12" s="1"/>
  <c r="N242" i="12"/>
  <c r="M242" i="12"/>
  <c r="L242" i="12"/>
  <c r="K242" i="12"/>
  <c r="K238" i="12" s="1"/>
  <c r="J242" i="12"/>
  <c r="I242" i="12"/>
  <c r="H242" i="12"/>
  <c r="G242" i="12"/>
  <c r="G238" i="12" s="1"/>
  <c r="F242" i="12"/>
  <c r="E242" i="12"/>
  <c r="D242" i="12"/>
  <c r="D241" i="12"/>
  <c r="D239" i="12" s="1"/>
  <c r="D240" i="12"/>
  <c r="AA239" i="12"/>
  <c r="Z239" i="12"/>
  <c r="Y239" i="12"/>
  <c r="X239" i="12"/>
  <c r="W239" i="12"/>
  <c r="V239" i="12"/>
  <c r="U239" i="12"/>
  <c r="T239" i="12"/>
  <c r="T238" i="12" s="1"/>
  <c r="S239" i="12"/>
  <c r="R239" i="12"/>
  <c r="R238" i="12" s="1"/>
  <c r="Q239" i="12"/>
  <c r="P239" i="12"/>
  <c r="O239" i="12"/>
  <c r="N239" i="12"/>
  <c r="M239" i="12"/>
  <c r="L239" i="12"/>
  <c r="K239" i="12"/>
  <c r="J239" i="12"/>
  <c r="I239" i="12"/>
  <c r="H239" i="12"/>
  <c r="G239" i="12"/>
  <c r="F239" i="12"/>
  <c r="E239" i="12"/>
  <c r="X238" i="12"/>
  <c r="P238" i="12"/>
  <c r="L238" i="12"/>
  <c r="H238" i="12"/>
  <c r="D237" i="12"/>
  <c r="D236" i="12"/>
  <c r="D235" i="12"/>
  <c r="D234" i="12"/>
  <c r="D233" i="12"/>
  <c r="D232" i="12"/>
  <c r="D231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D230" i="12"/>
  <c r="D229" i="12"/>
  <c r="D228" i="12"/>
  <c r="D227" i="12"/>
  <c r="D226" i="12"/>
  <c r="AA225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K225" i="12"/>
  <c r="J225" i="12"/>
  <c r="I225" i="12"/>
  <c r="H225" i="12"/>
  <c r="G225" i="12"/>
  <c r="F225" i="12"/>
  <c r="E225" i="12"/>
  <c r="D225" i="12"/>
  <c r="D224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D223" i="12"/>
  <c r="D222" i="12"/>
  <c r="AA221" i="12"/>
  <c r="Z221" i="12"/>
  <c r="Y221" i="12"/>
  <c r="X221" i="12"/>
  <c r="W221" i="12"/>
  <c r="V221" i="12"/>
  <c r="U221" i="12"/>
  <c r="T221" i="12"/>
  <c r="S221" i="12"/>
  <c r="R221" i="12"/>
  <c r="Q221" i="12"/>
  <c r="P221" i="12"/>
  <c r="O221" i="12"/>
  <c r="N221" i="12"/>
  <c r="M221" i="12"/>
  <c r="L221" i="12"/>
  <c r="K221" i="12"/>
  <c r="J221" i="12"/>
  <c r="I221" i="12"/>
  <c r="H221" i="12"/>
  <c r="G221" i="12"/>
  <c r="F221" i="12"/>
  <c r="E221" i="12"/>
  <c r="D221" i="12"/>
  <c r="D220" i="12"/>
  <c r="D219" i="12"/>
  <c r="D218" i="12"/>
  <c r="D217" i="12"/>
  <c r="D216" i="12"/>
  <c r="D215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D213" i="12"/>
  <c r="D212" i="12"/>
  <c r="D211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10" i="12"/>
  <c r="D209" i="12"/>
  <c r="D205" i="12" s="1"/>
  <c r="D204" i="12" s="1"/>
  <c r="D208" i="12"/>
  <c r="D207" i="12"/>
  <c r="D206" i="12"/>
  <c r="AA205" i="12"/>
  <c r="AA204" i="12" s="1"/>
  <c r="Z205" i="12"/>
  <c r="Y205" i="12"/>
  <c r="X205" i="12"/>
  <c r="W205" i="12"/>
  <c r="W204" i="12" s="1"/>
  <c r="V205" i="12"/>
  <c r="U205" i="12"/>
  <c r="T205" i="12"/>
  <c r="S205" i="12"/>
  <c r="S204" i="12" s="1"/>
  <c r="R205" i="12"/>
  <c r="Q205" i="12"/>
  <c r="P205" i="12"/>
  <c r="O205" i="12"/>
  <c r="O204" i="12" s="1"/>
  <c r="N205" i="12"/>
  <c r="M205" i="12"/>
  <c r="L205" i="12"/>
  <c r="K205" i="12"/>
  <c r="K204" i="12" s="1"/>
  <c r="J205" i="12"/>
  <c r="I205" i="12"/>
  <c r="H205" i="12"/>
  <c r="G205" i="12"/>
  <c r="G204" i="12" s="1"/>
  <c r="F205" i="12"/>
  <c r="E205" i="12"/>
  <c r="X204" i="12"/>
  <c r="V204" i="12"/>
  <c r="N204" i="12"/>
  <c r="D203" i="12"/>
  <c r="D202" i="12"/>
  <c r="AA201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0" i="12"/>
  <c r="D199" i="12"/>
  <c r="AA198" i="12"/>
  <c r="Z198" i="12"/>
  <c r="Y198" i="12"/>
  <c r="X198" i="12"/>
  <c r="W198" i="12"/>
  <c r="V198" i="12"/>
  <c r="U198" i="12"/>
  <c r="T198" i="12"/>
  <c r="T191" i="12" s="1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H191" i="12" s="1"/>
  <c r="G198" i="12"/>
  <c r="F198" i="12"/>
  <c r="E198" i="12"/>
  <c r="D197" i="12"/>
  <c r="D195" i="12" s="1"/>
  <c r="D196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D194" i="12"/>
  <c r="D192" i="12" s="1"/>
  <c r="D193" i="12"/>
  <c r="AA192" i="12"/>
  <c r="Z192" i="12"/>
  <c r="Z191" i="12" s="1"/>
  <c r="Y192" i="12"/>
  <c r="X192" i="12"/>
  <c r="W192" i="12"/>
  <c r="V192" i="12"/>
  <c r="V191" i="12" s="1"/>
  <c r="U192" i="12"/>
  <c r="T192" i="12"/>
  <c r="S192" i="12"/>
  <c r="R192" i="12"/>
  <c r="R191" i="12" s="1"/>
  <c r="Q192" i="12"/>
  <c r="P192" i="12"/>
  <c r="O192" i="12"/>
  <c r="N192" i="12"/>
  <c r="M192" i="12"/>
  <c r="L192" i="12"/>
  <c r="K192" i="12"/>
  <c r="J192" i="12"/>
  <c r="J191" i="12" s="1"/>
  <c r="I192" i="12"/>
  <c r="H192" i="12"/>
  <c r="G192" i="12"/>
  <c r="F192" i="12"/>
  <c r="F191" i="12" s="1"/>
  <c r="E192" i="12"/>
  <c r="N191" i="12"/>
  <c r="D189" i="12"/>
  <c r="D188" i="12"/>
  <c r="AA187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I187" i="12"/>
  <c r="H187" i="12"/>
  <c r="G187" i="12"/>
  <c r="F187" i="12"/>
  <c r="E187" i="12"/>
  <c r="D186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D184" i="12"/>
  <c r="D183" i="12"/>
  <c r="D182" i="12"/>
  <c r="D181" i="12"/>
  <c r="D180" i="12"/>
  <c r="AA179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8" i="12"/>
  <c r="D177" i="12"/>
  <c r="D176" i="12"/>
  <c r="AA175" i="12"/>
  <c r="Z175" i="12"/>
  <c r="Y175" i="12"/>
  <c r="X175" i="12"/>
  <c r="W175" i="12"/>
  <c r="V175" i="12"/>
  <c r="U175" i="12"/>
  <c r="T175" i="12"/>
  <c r="S175" i="12"/>
  <c r="R175" i="12"/>
  <c r="Q175" i="12"/>
  <c r="P175" i="12"/>
  <c r="O175" i="12"/>
  <c r="N175" i="12"/>
  <c r="M175" i="12"/>
  <c r="L175" i="12"/>
  <c r="K175" i="12"/>
  <c r="J175" i="12"/>
  <c r="I175" i="12"/>
  <c r="H175" i="12"/>
  <c r="G175" i="12"/>
  <c r="F175" i="12"/>
  <c r="E175" i="12"/>
  <c r="D174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N162" i="12" s="1"/>
  <c r="M173" i="12"/>
  <c r="L173" i="12"/>
  <c r="K173" i="12"/>
  <c r="J173" i="12"/>
  <c r="I173" i="12"/>
  <c r="H173" i="12"/>
  <c r="G173" i="12"/>
  <c r="F173" i="12"/>
  <c r="E173" i="12"/>
  <c r="D173" i="12"/>
  <c r="D172" i="12"/>
  <c r="D171" i="12"/>
  <c r="D169" i="12" s="1"/>
  <c r="D170" i="12"/>
  <c r="AA169" i="12"/>
  <c r="Z169" i="12"/>
  <c r="Y169" i="12"/>
  <c r="X169" i="12"/>
  <c r="W169" i="12"/>
  <c r="V169" i="12"/>
  <c r="U169" i="12"/>
  <c r="T169" i="12"/>
  <c r="S169" i="12"/>
  <c r="R169" i="12"/>
  <c r="Q169" i="12"/>
  <c r="P169" i="12"/>
  <c r="O169" i="12"/>
  <c r="N169" i="12"/>
  <c r="M169" i="12"/>
  <c r="L169" i="12"/>
  <c r="K169" i="12"/>
  <c r="J169" i="12"/>
  <c r="I169" i="12"/>
  <c r="H169" i="12"/>
  <c r="G169" i="12"/>
  <c r="F169" i="12"/>
  <c r="E169" i="12"/>
  <c r="D168" i="12"/>
  <c r="D167" i="12"/>
  <c r="D166" i="12"/>
  <c r="D165" i="12"/>
  <c r="D164" i="12"/>
  <c r="AA163" i="12"/>
  <c r="AA162" i="12" s="1"/>
  <c r="Z163" i="12"/>
  <c r="Y163" i="12"/>
  <c r="X163" i="12"/>
  <c r="W163" i="12"/>
  <c r="W162" i="12" s="1"/>
  <c r="V163" i="12"/>
  <c r="U163" i="12"/>
  <c r="T163" i="12"/>
  <c r="S163" i="12"/>
  <c r="S162" i="12" s="1"/>
  <c r="R163" i="12"/>
  <c r="Q163" i="12"/>
  <c r="P163" i="12"/>
  <c r="O163" i="12"/>
  <c r="O162" i="12" s="1"/>
  <c r="N163" i="12"/>
  <c r="M163" i="12"/>
  <c r="L163" i="12"/>
  <c r="K163" i="12"/>
  <c r="K162" i="12" s="1"/>
  <c r="J163" i="12"/>
  <c r="I163" i="12"/>
  <c r="H163" i="12"/>
  <c r="G163" i="12"/>
  <c r="F163" i="12"/>
  <c r="E163" i="12"/>
  <c r="F162" i="12"/>
  <c r="D161" i="12"/>
  <c r="D160" i="12"/>
  <c r="AA159" i="12"/>
  <c r="Z159" i="12"/>
  <c r="Z158" i="12" s="1"/>
  <c r="Y159" i="12"/>
  <c r="Y158" i="12" s="1"/>
  <c r="X159" i="12"/>
  <c r="X158" i="12" s="1"/>
  <c r="W159" i="12"/>
  <c r="V159" i="12"/>
  <c r="V158" i="12" s="1"/>
  <c r="U159" i="12"/>
  <c r="U158" i="12" s="1"/>
  <c r="T159" i="12"/>
  <c r="T158" i="12" s="1"/>
  <c r="S159" i="12"/>
  <c r="R159" i="12"/>
  <c r="R158" i="12" s="1"/>
  <c r="Q159" i="12"/>
  <c r="Q158" i="12" s="1"/>
  <c r="P159" i="12"/>
  <c r="P158" i="12" s="1"/>
  <c r="O159" i="12"/>
  <c r="N159" i="12"/>
  <c r="N158" i="12" s="1"/>
  <c r="M159" i="12"/>
  <c r="M158" i="12" s="1"/>
  <c r="L159" i="12"/>
  <c r="K159" i="12"/>
  <c r="J159" i="12"/>
  <c r="J158" i="12" s="1"/>
  <c r="I159" i="12"/>
  <c r="I158" i="12" s="1"/>
  <c r="H159" i="12"/>
  <c r="H158" i="12" s="1"/>
  <c r="G159" i="12"/>
  <c r="G158" i="12" s="1"/>
  <c r="F159" i="12"/>
  <c r="F158" i="12" s="1"/>
  <c r="E159" i="12"/>
  <c r="E158" i="12" s="1"/>
  <c r="AA158" i="12"/>
  <c r="W158" i="12"/>
  <c r="S158" i="12"/>
  <c r="O158" i="12"/>
  <c r="L158" i="12"/>
  <c r="K158" i="12"/>
  <c r="D157" i="12"/>
  <c r="D156" i="12"/>
  <c r="D155" i="12"/>
  <c r="D154" i="12"/>
  <c r="D153" i="12"/>
  <c r="D152" i="12"/>
  <c r="D151" i="12"/>
  <c r="D150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8" i="12"/>
  <c r="D147" i="12"/>
  <c r="D146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D144" i="12"/>
  <c r="D143" i="12"/>
  <c r="D142" i="12"/>
  <c r="D141" i="12"/>
  <c r="D140" i="12"/>
  <c r="D139" i="12"/>
  <c r="D138" i="12"/>
  <c r="D137" i="12"/>
  <c r="D136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4" i="12"/>
  <c r="D133" i="12"/>
  <c r="D132" i="12"/>
  <c r="D131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29" i="12"/>
  <c r="D128" i="12"/>
  <c r="D127" i="12"/>
  <c r="D126" i="12"/>
  <c r="D125" i="12"/>
  <c r="D124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2" i="12"/>
  <c r="D121" i="12"/>
  <c r="D120" i="12"/>
  <c r="D119" i="12"/>
  <c r="D118" i="12"/>
  <c r="D117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5" i="12"/>
  <c r="D114" i="12"/>
  <c r="D113" i="12"/>
  <c r="D112" i="12"/>
  <c r="D111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09" i="12"/>
  <c r="D108" i="12"/>
  <c r="D107" i="12"/>
  <c r="D106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4" i="12"/>
  <c r="D103" i="12"/>
  <c r="D102" i="12"/>
  <c r="D101" i="12"/>
  <c r="D100" i="12"/>
  <c r="AA99" i="12"/>
  <c r="AA98" i="12" s="1"/>
  <c r="Z99" i="12"/>
  <c r="Y99" i="12"/>
  <c r="X99" i="12"/>
  <c r="W99" i="12"/>
  <c r="W98" i="12" s="1"/>
  <c r="V99" i="12"/>
  <c r="U99" i="12"/>
  <c r="T99" i="12"/>
  <c r="S99" i="12"/>
  <c r="S98" i="12" s="1"/>
  <c r="R99" i="12"/>
  <c r="Q99" i="12"/>
  <c r="P99" i="12"/>
  <c r="O99" i="12"/>
  <c r="O98" i="12" s="1"/>
  <c r="N99" i="12"/>
  <c r="M99" i="12"/>
  <c r="L99" i="12"/>
  <c r="K99" i="12"/>
  <c r="K98" i="12" s="1"/>
  <c r="J99" i="12"/>
  <c r="I99" i="12"/>
  <c r="H99" i="12"/>
  <c r="G99" i="12"/>
  <c r="F99" i="12"/>
  <c r="E99" i="12"/>
  <c r="X98" i="12"/>
  <c r="V98" i="12"/>
  <c r="H98" i="12"/>
  <c r="D97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D95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D93" i="12"/>
  <c r="D91" i="12" s="1"/>
  <c r="D92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0" i="12"/>
  <c r="D89" i="12"/>
  <c r="D88" i="12"/>
  <c r="D87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5" i="12"/>
  <c r="D84" i="12"/>
  <c r="D83" i="12"/>
  <c r="D82" i="12"/>
  <c r="D81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79" i="12"/>
  <c r="D78" i="12"/>
  <c r="D77" i="12"/>
  <c r="D76" i="12"/>
  <c r="D75" i="12"/>
  <c r="D74" i="12"/>
  <c r="D73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1" i="12"/>
  <c r="D70" i="12"/>
  <c r="D69" i="12"/>
  <c r="D68" i="12"/>
  <c r="D67" i="12"/>
  <c r="D66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M64" i="12" s="1"/>
  <c r="L65" i="12"/>
  <c r="K65" i="12"/>
  <c r="J65" i="12"/>
  <c r="I65" i="12"/>
  <c r="H65" i="12"/>
  <c r="G65" i="12"/>
  <c r="F65" i="12"/>
  <c r="E65" i="12"/>
  <c r="E64" i="12" s="1"/>
  <c r="Z64" i="12"/>
  <c r="X64" i="12"/>
  <c r="V64" i="12"/>
  <c r="R64" i="12"/>
  <c r="D63" i="12"/>
  <c r="D61" i="12" s="1"/>
  <c r="D62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0" i="12"/>
  <c r="D59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7" i="12"/>
  <c r="D56" i="12"/>
  <c r="D55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3" i="12"/>
  <c r="D52" i="12"/>
  <c r="D51" i="12"/>
  <c r="D50" i="12"/>
  <c r="D49" i="12"/>
  <c r="D48" i="12"/>
  <c r="D47" i="12"/>
  <c r="D46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P44" i="12" s="1"/>
  <c r="O45" i="12"/>
  <c r="N45" i="12"/>
  <c r="M45" i="12"/>
  <c r="L45" i="12"/>
  <c r="K45" i="12"/>
  <c r="J45" i="12"/>
  <c r="I45" i="12"/>
  <c r="H45" i="12"/>
  <c r="H44" i="12" s="1"/>
  <c r="G45" i="12"/>
  <c r="F45" i="12"/>
  <c r="E45" i="12"/>
  <c r="Y44" i="12"/>
  <c r="X44" i="12"/>
  <c r="T44" i="12"/>
  <c r="Q44" i="12"/>
  <c r="L44" i="12"/>
  <c r="I44" i="12"/>
  <c r="D42" i="12"/>
  <c r="D40" i="12" s="1"/>
  <c r="D41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39" i="12"/>
  <c r="D38" i="12"/>
  <c r="D36" i="12" s="1"/>
  <c r="D37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5" i="12"/>
  <c r="AA34" i="12"/>
  <c r="Z34" i="12"/>
  <c r="Z33" i="12" s="1"/>
  <c r="Y34" i="12"/>
  <c r="X34" i="12"/>
  <c r="W34" i="12"/>
  <c r="V34" i="12"/>
  <c r="V33" i="12" s="1"/>
  <c r="U34" i="12"/>
  <c r="T34" i="12"/>
  <c r="S34" i="12"/>
  <c r="R34" i="12"/>
  <c r="R33" i="12" s="1"/>
  <c r="Q34" i="12"/>
  <c r="P34" i="12"/>
  <c r="O34" i="12"/>
  <c r="O33" i="12" s="1"/>
  <c r="N34" i="12"/>
  <c r="N33" i="12" s="1"/>
  <c r="M34" i="12"/>
  <c r="L34" i="12"/>
  <c r="K34" i="12"/>
  <c r="J34" i="12"/>
  <c r="J33" i="12" s="1"/>
  <c r="I34" i="12"/>
  <c r="I33" i="12" s="1"/>
  <c r="H34" i="12"/>
  <c r="G34" i="12"/>
  <c r="F34" i="12"/>
  <c r="F33" i="12" s="1"/>
  <c r="E34" i="12"/>
  <c r="D34" i="12"/>
  <c r="S33" i="12"/>
  <c r="K33" i="12"/>
  <c r="D32" i="12"/>
  <c r="D31" i="12"/>
  <c r="D30" i="12"/>
  <c r="D29" i="12"/>
  <c r="D28" i="12"/>
  <c r="D27" i="12"/>
  <c r="D26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H24" i="12" s="1"/>
  <c r="G25" i="12"/>
  <c r="G24" i="12" s="1"/>
  <c r="F25" i="12"/>
  <c r="F24" i="12" s="1"/>
  <c r="E25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E24" i="12"/>
  <c r="D23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D21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D19" i="12"/>
  <c r="D18" i="12"/>
  <c r="D17" i="12"/>
  <c r="D16" i="12"/>
  <c r="D15" i="12"/>
  <c r="D14" i="12"/>
  <c r="D13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1" i="12"/>
  <c r="D10" i="12"/>
  <c r="D9" i="12"/>
  <c r="AA8" i="12"/>
  <c r="Z8" i="12"/>
  <c r="Z7" i="12" s="1"/>
  <c r="Y8" i="12"/>
  <c r="Y7" i="12" s="1"/>
  <c r="X8" i="12"/>
  <c r="W8" i="12"/>
  <c r="V8" i="12"/>
  <c r="V7" i="12" s="1"/>
  <c r="U8" i="12"/>
  <c r="T8" i="12"/>
  <c r="S8" i="12"/>
  <c r="R8" i="12"/>
  <c r="R7" i="12" s="1"/>
  <c r="Q8" i="12"/>
  <c r="P8" i="12"/>
  <c r="O8" i="12"/>
  <c r="N8" i="12"/>
  <c r="N7" i="12" s="1"/>
  <c r="M8" i="12"/>
  <c r="M7" i="12" s="1"/>
  <c r="L8" i="12"/>
  <c r="K8" i="12"/>
  <c r="J8" i="12"/>
  <c r="J7" i="12" s="1"/>
  <c r="I8" i="12"/>
  <c r="H8" i="12"/>
  <c r="G8" i="12"/>
  <c r="F8" i="12"/>
  <c r="F7" i="12" s="1"/>
  <c r="E8" i="12"/>
  <c r="E7" i="12" s="1"/>
  <c r="X7" i="12"/>
  <c r="P7" i="12"/>
  <c r="I7" i="12"/>
  <c r="I6" i="12" s="1"/>
  <c r="H7" i="12"/>
  <c r="D778" i="11"/>
  <c r="D776" i="11" s="1"/>
  <c r="D777" i="11"/>
  <c r="AA776" i="11"/>
  <c r="Z776" i="11"/>
  <c r="Y776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D775" i="11"/>
  <c r="D774" i="11"/>
  <c r="AA773" i="11"/>
  <c r="Z773" i="11"/>
  <c r="Y773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D773" i="11"/>
  <c r="D772" i="11"/>
  <c r="D770" i="11" s="1"/>
  <c r="D769" i="11" s="1"/>
  <c r="D771" i="11"/>
  <c r="AA770" i="11"/>
  <c r="Z770" i="11"/>
  <c r="Y770" i="11"/>
  <c r="Y769" i="11" s="1"/>
  <c r="X770" i="11"/>
  <c r="W770" i="11"/>
  <c r="V770" i="11"/>
  <c r="U770" i="11"/>
  <c r="U769" i="11" s="1"/>
  <c r="T770" i="11"/>
  <c r="S770" i="11"/>
  <c r="R770" i="11"/>
  <c r="Q770" i="11"/>
  <c r="Q769" i="11" s="1"/>
  <c r="P770" i="11"/>
  <c r="O770" i="11"/>
  <c r="N770" i="11"/>
  <c r="M770" i="11"/>
  <c r="M769" i="11" s="1"/>
  <c r="L770" i="11"/>
  <c r="L769" i="11" s="1"/>
  <c r="K770" i="11"/>
  <c r="J770" i="11"/>
  <c r="J769" i="11" s="1"/>
  <c r="I770" i="11"/>
  <c r="I769" i="11" s="1"/>
  <c r="H770" i="11"/>
  <c r="H769" i="11" s="1"/>
  <c r="G770" i="11"/>
  <c r="F770" i="11"/>
  <c r="F769" i="11" s="1"/>
  <c r="E770" i="11"/>
  <c r="E769" i="11" s="1"/>
  <c r="N769" i="11"/>
  <c r="D768" i="11"/>
  <c r="D767" i="11"/>
  <c r="D766" i="11"/>
  <c r="D765" i="11"/>
  <c r="D764" i="11"/>
  <c r="D763" i="11"/>
  <c r="D762" i="11"/>
  <c r="AA761" i="11"/>
  <c r="Z761" i="11"/>
  <c r="Y761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D760" i="11"/>
  <c r="D759" i="11"/>
  <c r="D758" i="11"/>
  <c r="D757" i="11"/>
  <c r="D756" i="11"/>
  <c r="D755" i="11"/>
  <c r="D754" i="11"/>
  <c r="AA753" i="11"/>
  <c r="AA752" i="11" s="1"/>
  <c r="Z753" i="11"/>
  <c r="Z752" i="11" s="1"/>
  <c r="Y753" i="11"/>
  <c r="X753" i="11"/>
  <c r="W753" i="11"/>
  <c r="W752" i="11" s="1"/>
  <c r="V753" i="11"/>
  <c r="V752" i="11" s="1"/>
  <c r="U753" i="11"/>
  <c r="U752" i="11" s="1"/>
  <c r="T753" i="11"/>
  <c r="S753" i="11"/>
  <c r="S752" i="11" s="1"/>
  <c r="R753" i="11"/>
  <c r="Q753" i="11"/>
  <c r="P753" i="11"/>
  <c r="O753" i="11"/>
  <c r="O752" i="11" s="1"/>
  <c r="N753" i="11"/>
  <c r="M753" i="11"/>
  <c r="L753" i="11"/>
  <c r="K753" i="11"/>
  <c r="K752" i="11" s="1"/>
  <c r="J753" i="11"/>
  <c r="J752" i="11" s="1"/>
  <c r="I753" i="11"/>
  <c r="H753" i="11"/>
  <c r="G753" i="11"/>
  <c r="G752" i="11" s="1"/>
  <c r="F753" i="11"/>
  <c r="F752" i="11" s="1"/>
  <c r="E753" i="11"/>
  <c r="Y752" i="11"/>
  <c r="X752" i="11"/>
  <c r="T752" i="11"/>
  <c r="R752" i="11"/>
  <c r="Q752" i="11"/>
  <c r="P752" i="11"/>
  <c r="N752" i="11"/>
  <c r="M752" i="11"/>
  <c r="L752" i="11"/>
  <c r="I752" i="11"/>
  <c r="H752" i="11"/>
  <c r="E752" i="11"/>
  <c r="D751" i="11"/>
  <c r="D750" i="11"/>
  <c r="D749" i="11"/>
  <c r="D748" i="11"/>
  <c r="D747" i="11"/>
  <c r="D746" i="11"/>
  <c r="D745" i="11"/>
  <c r="AA744" i="11"/>
  <c r="Z744" i="11"/>
  <c r="Y744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D743" i="11"/>
  <c r="D742" i="11"/>
  <c r="D741" i="11"/>
  <c r="D740" i="11"/>
  <c r="D739" i="11"/>
  <c r="AA738" i="11"/>
  <c r="Z738" i="11"/>
  <c r="Z737" i="11" s="1"/>
  <c r="Y738" i="11"/>
  <c r="X738" i="11"/>
  <c r="W738" i="11"/>
  <c r="W737" i="11" s="1"/>
  <c r="V738" i="11"/>
  <c r="V737" i="11" s="1"/>
  <c r="U738" i="11"/>
  <c r="T738" i="11"/>
  <c r="S738" i="11"/>
  <c r="R738" i="11"/>
  <c r="R737" i="11" s="1"/>
  <c r="Q738" i="11"/>
  <c r="P738" i="11"/>
  <c r="O738" i="11"/>
  <c r="O737" i="11" s="1"/>
  <c r="N738" i="11"/>
  <c r="N737" i="11" s="1"/>
  <c r="M738" i="11"/>
  <c r="L738" i="11"/>
  <c r="K738" i="11"/>
  <c r="J738" i="11"/>
  <c r="J737" i="11" s="1"/>
  <c r="I738" i="11"/>
  <c r="H738" i="11"/>
  <c r="G738" i="11"/>
  <c r="G737" i="11" s="1"/>
  <c r="F738" i="11"/>
  <c r="F737" i="11" s="1"/>
  <c r="E738" i="11"/>
  <c r="AA737" i="11"/>
  <c r="X737" i="11"/>
  <c r="T737" i="11"/>
  <c r="S737" i="11"/>
  <c r="P737" i="11"/>
  <c r="L737" i="11"/>
  <c r="K737" i="11"/>
  <c r="H737" i="11"/>
  <c r="D736" i="11"/>
  <c r="D735" i="11"/>
  <c r="D734" i="11"/>
  <c r="D732" i="11" s="1"/>
  <c r="D731" i="11" s="1"/>
  <c r="D733" i="11"/>
  <c r="AA732" i="11"/>
  <c r="Z732" i="11"/>
  <c r="Y732" i="11"/>
  <c r="Y731" i="11" s="1"/>
  <c r="X732" i="11"/>
  <c r="W732" i="11"/>
  <c r="V732" i="11"/>
  <c r="U732" i="11"/>
  <c r="U731" i="11" s="1"/>
  <c r="T732" i="11"/>
  <c r="S732" i="11"/>
  <c r="R732" i="11"/>
  <c r="Q732" i="11"/>
  <c r="Q731" i="11" s="1"/>
  <c r="P732" i="11"/>
  <c r="O732" i="11"/>
  <c r="N732" i="11"/>
  <c r="M732" i="11"/>
  <c r="M731" i="11" s="1"/>
  <c r="L732" i="11"/>
  <c r="K732" i="11"/>
  <c r="J732" i="11"/>
  <c r="I732" i="11"/>
  <c r="I731" i="11" s="1"/>
  <c r="H732" i="11"/>
  <c r="G732" i="11"/>
  <c r="F732" i="11"/>
  <c r="E732" i="11"/>
  <c r="E731" i="11" s="1"/>
  <c r="AA731" i="11"/>
  <c r="Z731" i="11"/>
  <c r="X731" i="11"/>
  <c r="W731" i="11"/>
  <c r="V731" i="11"/>
  <c r="T731" i="11"/>
  <c r="S731" i="11"/>
  <c r="R731" i="11"/>
  <c r="P731" i="11"/>
  <c r="O731" i="11"/>
  <c r="N731" i="11"/>
  <c r="L731" i="11"/>
  <c r="K731" i="11"/>
  <c r="J731" i="11"/>
  <c r="H731" i="11"/>
  <c r="G731" i="11"/>
  <c r="F731" i="11"/>
  <c r="D730" i="11"/>
  <c r="D729" i="11"/>
  <c r="D728" i="11"/>
  <c r="D727" i="11"/>
  <c r="AA726" i="11"/>
  <c r="Z726" i="11"/>
  <c r="Y726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D724" i="11"/>
  <c r="D723" i="11"/>
  <c r="D722" i="11"/>
  <c r="D720" i="11" s="1"/>
  <c r="D721" i="11"/>
  <c r="AA720" i="11"/>
  <c r="Z720" i="11"/>
  <c r="Y720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AA719" i="11"/>
  <c r="Z719" i="11"/>
  <c r="Y719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D718" i="11"/>
  <c r="D717" i="11"/>
  <c r="D716" i="11"/>
  <c r="D715" i="11"/>
  <c r="AA714" i="11"/>
  <c r="Z714" i="11"/>
  <c r="Y714" i="11"/>
  <c r="X714" i="11"/>
  <c r="X713" i="11" s="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R713" i="11"/>
  <c r="K713" i="11"/>
  <c r="D712" i="11"/>
  <c r="D711" i="11"/>
  <c r="AA710" i="11"/>
  <c r="AA709" i="11" s="1"/>
  <c r="Z710" i="11"/>
  <c r="Z709" i="11" s="1"/>
  <c r="Y710" i="11"/>
  <c r="Y709" i="11" s="1"/>
  <c r="X710" i="11"/>
  <c r="W710" i="11"/>
  <c r="V710" i="11"/>
  <c r="V709" i="11" s="1"/>
  <c r="U710" i="11"/>
  <c r="U709" i="11" s="1"/>
  <c r="T710" i="11"/>
  <c r="S710" i="11"/>
  <c r="R710" i="11"/>
  <c r="R709" i="11" s="1"/>
  <c r="Q710" i="11"/>
  <c r="Q709" i="11" s="1"/>
  <c r="P710" i="11"/>
  <c r="O710" i="11"/>
  <c r="N710" i="11"/>
  <c r="M710" i="11"/>
  <c r="M709" i="11" s="1"/>
  <c r="L710" i="11"/>
  <c r="K710" i="11"/>
  <c r="J710" i="11"/>
  <c r="J709" i="11" s="1"/>
  <c r="I710" i="11"/>
  <c r="I709" i="11" s="1"/>
  <c r="H710" i="11"/>
  <c r="G710" i="11"/>
  <c r="F710" i="11"/>
  <c r="F709" i="11" s="1"/>
  <c r="E710" i="11"/>
  <c r="X709" i="11"/>
  <c r="W709" i="11"/>
  <c r="T709" i="11"/>
  <c r="S709" i="11"/>
  <c r="P709" i="11"/>
  <c r="O709" i="11"/>
  <c r="N709" i="11"/>
  <c r="L709" i="11"/>
  <c r="K709" i="11"/>
  <c r="H709" i="11"/>
  <c r="G709" i="11"/>
  <c r="D708" i="11"/>
  <c r="D707" i="11"/>
  <c r="AA706" i="11"/>
  <c r="Z706" i="11"/>
  <c r="Y706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D706" i="11"/>
  <c r="D705" i="11"/>
  <c r="AA704" i="11"/>
  <c r="AA703" i="11" s="1"/>
  <c r="Z704" i="11"/>
  <c r="Y704" i="11"/>
  <c r="X704" i="11"/>
  <c r="W704" i="11"/>
  <c r="W703" i="11" s="1"/>
  <c r="V704" i="11"/>
  <c r="U704" i="11"/>
  <c r="T704" i="11"/>
  <c r="S704" i="11"/>
  <c r="S703" i="11" s="1"/>
  <c r="R704" i="11"/>
  <c r="Q704" i="11"/>
  <c r="P704" i="11"/>
  <c r="O704" i="11"/>
  <c r="O703" i="11" s="1"/>
  <c r="N704" i="11"/>
  <c r="M704" i="11"/>
  <c r="L704" i="11"/>
  <c r="K704" i="11"/>
  <c r="K703" i="11" s="1"/>
  <c r="J704" i="11"/>
  <c r="I704" i="11"/>
  <c r="H704" i="11"/>
  <c r="G704" i="11"/>
  <c r="F704" i="11"/>
  <c r="E704" i="11"/>
  <c r="Z703" i="11"/>
  <c r="Y703" i="11"/>
  <c r="X703" i="11"/>
  <c r="V703" i="11"/>
  <c r="U703" i="11"/>
  <c r="T703" i="11"/>
  <c r="R703" i="11"/>
  <c r="Q703" i="11"/>
  <c r="P703" i="11"/>
  <c r="N703" i="11"/>
  <c r="M703" i="11"/>
  <c r="L703" i="11"/>
  <c r="J703" i="11"/>
  <c r="I703" i="11"/>
  <c r="H703" i="11"/>
  <c r="G703" i="11"/>
  <c r="F703" i="11"/>
  <c r="E703" i="11"/>
  <c r="D702" i="11"/>
  <c r="D701" i="11"/>
  <c r="D700" i="11"/>
  <c r="AA699" i="11"/>
  <c r="Z699" i="11"/>
  <c r="Y699" i="11"/>
  <c r="X699" i="11"/>
  <c r="W699" i="11"/>
  <c r="V699" i="11"/>
  <c r="U699" i="11"/>
  <c r="T699" i="11"/>
  <c r="S699" i="11"/>
  <c r="R699" i="11"/>
  <c r="Q699" i="11"/>
  <c r="P699" i="11"/>
  <c r="O699" i="11"/>
  <c r="N699" i="11"/>
  <c r="N698" i="11" s="1"/>
  <c r="M699" i="11"/>
  <c r="L699" i="11"/>
  <c r="K699" i="11"/>
  <c r="J699" i="11"/>
  <c r="I699" i="11"/>
  <c r="H699" i="11"/>
  <c r="G699" i="11"/>
  <c r="G698" i="11" s="1"/>
  <c r="F699" i="11"/>
  <c r="E699" i="11"/>
  <c r="D697" i="11"/>
  <c r="D696" i="11"/>
  <c r="AA695" i="11"/>
  <c r="Z695" i="11"/>
  <c r="Y695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D694" i="11"/>
  <c r="D693" i="11"/>
  <c r="AA692" i="11"/>
  <c r="Z692" i="11"/>
  <c r="Y692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D692" i="11"/>
  <c r="D691" i="11"/>
  <c r="D690" i="11"/>
  <c r="AA689" i="11"/>
  <c r="Z689" i="11"/>
  <c r="Y689" i="11"/>
  <c r="X689" i="11"/>
  <c r="W689" i="11"/>
  <c r="V689" i="11"/>
  <c r="U689" i="11"/>
  <c r="T689" i="11"/>
  <c r="S689" i="11"/>
  <c r="R689" i="11"/>
  <c r="Q689" i="11"/>
  <c r="P689" i="11"/>
  <c r="O689" i="11"/>
  <c r="N689" i="11"/>
  <c r="M689" i="11"/>
  <c r="L689" i="11"/>
  <c r="K689" i="11"/>
  <c r="J689" i="11"/>
  <c r="I689" i="11"/>
  <c r="H689" i="11"/>
  <c r="G689" i="11"/>
  <c r="F689" i="11"/>
  <c r="E689" i="11"/>
  <c r="D688" i="11"/>
  <c r="D687" i="11"/>
  <c r="AA686" i="11"/>
  <c r="Z686" i="11"/>
  <c r="Y686" i="11"/>
  <c r="X686" i="11"/>
  <c r="X685" i="11" s="1"/>
  <c r="W686" i="11"/>
  <c r="V686" i="11"/>
  <c r="V685" i="11" s="1"/>
  <c r="U686" i="11"/>
  <c r="T686" i="11"/>
  <c r="T685" i="11" s="1"/>
  <c r="S686" i="11"/>
  <c r="R686" i="11"/>
  <c r="Q686" i="11"/>
  <c r="P686" i="11"/>
  <c r="P685" i="11" s="1"/>
  <c r="O686" i="11"/>
  <c r="N686" i="11"/>
  <c r="M686" i="11"/>
  <c r="L686" i="11"/>
  <c r="L685" i="11" s="1"/>
  <c r="K686" i="11"/>
  <c r="J686" i="11"/>
  <c r="I686" i="11"/>
  <c r="H686" i="11"/>
  <c r="H685" i="11" s="1"/>
  <c r="G686" i="11"/>
  <c r="G685" i="11" s="1"/>
  <c r="F686" i="11"/>
  <c r="E686" i="11"/>
  <c r="D686" i="11"/>
  <c r="N685" i="11"/>
  <c r="D684" i="11"/>
  <c r="D683" i="11"/>
  <c r="D682" i="11"/>
  <c r="AA681" i="11"/>
  <c r="Z681" i="11"/>
  <c r="Y681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D680" i="11"/>
  <c r="D679" i="11"/>
  <c r="D678" i="11"/>
  <c r="D677" i="11"/>
  <c r="D676" i="11"/>
  <c r="D675" i="11"/>
  <c r="D674" i="11"/>
  <c r="AA673" i="11"/>
  <c r="Z673" i="11"/>
  <c r="Y673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D673" i="11"/>
  <c r="D672" i="11"/>
  <c r="D671" i="11"/>
  <c r="D670" i="11"/>
  <c r="D669" i="11"/>
  <c r="AA668" i="11"/>
  <c r="Z668" i="11"/>
  <c r="Y668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D668" i="11"/>
  <c r="D667" i="11"/>
  <c r="D666" i="11"/>
  <c r="D665" i="11"/>
  <c r="D664" i="11"/>
  <c r="D661" i="11" s="1"/>
  <c r="D663" i="11"/>
  <c r="D662" i="11"/>
  <c r="AA661" i="11"/>
  <c r="Z661" i="11"/>
  <c r="Y661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D660" i="11"/>
  <c r="AA659" i="11"/>
  <c r="Z659" i="11"/>
  <c r="Y659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D659" i="11"/>
  <c r="D658" i="11"/>
  <c r="D657" i="11"/>
  <c r="D656" i="11"/>
  <c r="AA655" i="11"/>
  <c r="Z655" i="11"/>
  <c r="Y655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D654" i="11"/>
  <c r="D653" i="11"/>
  <c r="D651" i="11" s="1"/>
  <c r="D650" i="11" s="1"/>
  <c r="D652" i="11"/>
  <c r="AA651" i="11"/>
  <c r="AA650" i="11" s="1"/>
  <c r="Z651" i="11"/>
  <c r="Z650" i="11" s="1"/>
  <c r="Y651" i="11"/>
  <c r="Y650" i="11" s="1"/>
  <c r="X651" i="11"/>
  <c r="W651" i="11"/>
  <c r="W650" i="11" s="1"/>
  <c r="V651" i="11"/>
  <c r="U651" i="11"/>
  <c r="U650" i="11" s="1"/>
  <c r="T651" i="11"/>
  <c r="S651" i="11"/>
  <c r="S650" i="11" s="1"/>
  <c r="R651" i="11"/>
  <c r="Q651" i="11"/>
  <c r="Q650" i="11" s="1"/>
  <c r="P651" i="11"/>
  <c r="O651" i="11"/>
  <c r="N651" i="11"/>
  <c r="N650" i="11" s="1"/>
  <c r="M651" i="11"/>
  <c r="M650" i="11" s="1"/>
  <c r="L651" i="11"/>
  <c r="K651" i="11"/>
  <c r="K650" i="11" s="1"/>
  <c r="J651" i="11"/>
  <c r="I651" i="11"/>
  <c r="I650" i="11" s="1"/>
  <c r="H651" i="11"/>
  <c r="G651" i="11"/>
  <c r="G650" i="11" s="1"/>
  <c r="F651" i="11"/>
  <c r="E651" i="11"/>
  <c r="E650" i="11" s="1"/>
  <c r="X650" i="11"/>
  <c r="V650" i="11"/>
  <c r="T650" i="11"/>
  <c r="R650" i="11"/>
  <c r="P650" i="11"/>
  <c r="O650" i="11"/>
  <c r="L650" i="11"/>
  <c r="J650" i="11"/>
  <c r="H650" i="11"/>
  <c r="F650" i="11"/>
  <c r="D649" i="11"/>
  <c r="D648" i="11"/>
  <c r="D647" i="11"/>
  <c r="D646" i="11"/>
  <c r="AA645" i="11"/>
  <c r="AA644" i="11" s="1"/>
  <c r="Z645" i="11"/>
  <c r="Y645" i="11"/>
  <c r="Y644" i="11" s="1"/>
  <c r="X645" i="11"/>
  <c r="W645" i="11"/>
  <c r="V645" i="11"/>
  <c r="U645" i="11"/>
  <c r="U644" i="11" s="1"/>
  <c r="T645" i="11"/>
  <c r="S645" i="11"/>
  <c r="S644" i="11" s="1"/>
  <c r="R645" i="11"/>
  <c r="Q645" i="11"/>
  <c r="Q644" i="11" s="1"/>
  <c r="P645" i="11"/>
  <c r="O645" i="11"/>
  <c r="O644" i="11" s="1"/>
  <c r="N645" i="11"/>
  <c r="M645" i="11"/>
  <c r="M644" i="11" s="1"/>
  <c r="L645" i="11"/>
  <c r="K645" i="11"/>
  <c r="K644" i="11" s="1"/>
  <c r="J645" i="11"/>
  <c r="I645" i="11"/>
  <c r="I644" i="11" s="1"/>
  <c r="H645" i="11"/>
  <c r="G645" i="11"/>
  <c r="F645" i="11"/>
  <c r="E645" i="11"/>
  <c r="E644" i="11" s="1"/>
  <c r="R644" i="11"/>
  <c r="D641" i="11"/>
  <c r="AA640" i="11"/>
  <c r="Z640" i="11"/>
  <c r="Y640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D640" i="11"/>
  <c r="AA639" i="11"/>
  <c r="Z639" i="11"/>
  <c r="Y639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D639" i="11"/>
  <c r="D638" i="11"/>
  <c r="AA637" i="11"/>
  <c r="Z637" i="11"/>
  <c r="Y637" i="11"/>
  <c r="X637" i="11"/>
  <c r="W637" i="11"/>
  <c r="V637" i="11"/>
  <c r="U637" i="11"/>
  <c r="T637" i="11"/>
  <c r="S637" i="11"/>
  <c r="R637" i="11"/>
  <c r="Q637" i="11"/>
  <c r="P637" i="11"/>
  <c r="O637" i="11"/>
  <c r="N637" i="11"/>
  <c r="M637" i="11"/>
  <c r="L637" i="11"/>
  <c r="K637" i="11"/>
  <c r="J637" i="11"/>
  <c r="I637" i="11"/>
  <c r="H637" i="11"/>
  <c r="G637" i="11"/>
  <c r="F637" i="11"/>
  <c r="E637" i="11"/>
  <c r="D637" i="11"/>
  <c r="AA636" i="11"/>
  <c r="Z636" i="11"/>
  <c r="Y636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D636" i="11"/>
  <c r="D635" i="11"/>
  <c r="AA634" i="11"/>
  <c r="Z634" i="11"/>
  <c r="Y634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D634" i="11"/>
  <c r="AA633" i="11"/>
  <c r="Z633" i="11"/>
  <c r="Y633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D633" i="11"/>
  <c r="D632" i="11"/>
  <c r="AA631" i="11"/>
  <c r="Z631" i="11"/>
  <c r="Y631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D631" i="11"/>
  <c r="AA630" i="11"/>
  <c r="Z630" i="11"/>
  <c r="Z629" i="11" s="1"/>
  <c r="Y630" i="11"/>
  <c r="X630" i="11"/>
  <c r="W630" i="11"/>
  <c r="V630" i="11"/>
  <c r="V629" i="11" s="1"/>
  <c r="U630" i="11"/>
  <c r="T630" i="11"/>
  <c r="S630" i="11"/>
  <c r="R630" i="11"/>
  <c r="R629" i="11" s="1"/>
  <c r="Q630" i="11"/>
  <c r="P630" i="11"/>
  <c r="O630" i="11"/>
  <c r="N630" i="11"/>
  <c r="N629" i="11" s="1"/>
  <c r="M630" i="11"/>
  <c r="L630" i="11"/>
  <c r="K630" i="11"/>
  <c r="J630" i="11"/>
  <c r="J629" i="11" s="1"/>
  <c r="I630" i="11"/>
  <c r="H630" i="11"/>
  <c r="G630" i="11"/>
  <c r="F630" i="11"/>
  <c r="F629" i="11" s="1"/>
  <c r="E630" i="11"/>
  <c r="D630" i="11"/>
  <c r="O629" i="11"/>
  <c r="G629" i="11"/>
  <c r="D628" i="11"/>
  <c r="AA627" i="11"/>
  <c r="Z627" i="11"/>
  <c r="Y627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D627" i="11"/>
  <c r="AA626" i="11"/>
  <c r="Z626" i="11"/>
  <c r="Y626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D626" i="11"/>
  <c r="AA625" i="11"/>
  <c r="Z625" i="11"/>
  <c r="Y625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D625" i="11"/>
  <c r="D624" i="11"/>
  <c r="D623" i="11"/>
  <c r="D622" i="11"/>
  <c r="D621" i="11"/>
  <c r="D620" i="11"/>
  <c r="D619" i="11"/>
  <c r="D618" i="11"/>
  <c r="AA617" i="11"/>
  <c r="Z617" i="11"/>
  <c r="Y617" i="11"/>
  <c r="Y615" i="11" s="1"/>
  <c r="Y614" i="11" s="1"/>
  <c r="X617" i="11"/>
  <c r="W617" i="11"/>
  <c r="V617" i="11"/>
  <c r="V615" i="11" s="1"/>
  <c r="U617" i="11"/>
  <c r="U615" i="11" s="1"/>
  <c r="U614" i="11" s="1"/>
  <c r="T617" i="11"/>
  <c r="S617" i="11"/>
  <c r="R617" i="11"/>
  <c r="R615" i="11" s="1"/>
  <c r="Q617" i="11"/>
  <c r="Q615" i="11" s="1"/>
  <c r="Q614" i="11" s="1"/>
  <c r="P617" i="11"/>
  <c r="O617" i="11"/>
  <c r="N617" i="11"/>
  <c r="M617" i="11"/>
  <c r="M615" i="11" s="1"/>
  <c r="M614" i="11" s="1"/>
  <c r="L617" i="11"/>
  <c r="K617" i="11"/>
  <c r="J617" i="11"/>
  <c r="J615" i="11" s="1"/>
  <c r="J614" i="11" s="1"/>
  <c r="I617" i="11"/>
  <c r="I615" i="11" s="1"/>
  <c r="I614" i="11" s="1"/>
  <c r="H617" i="11"/>
  <c r="G617" i="11"/>
  <c r="F617" i="11"/>
  <c r="F615" i="11" s="1"/>
  <c r="F614" i="11" s="1"/>
  <c r="E617" i="11"/>
  <c r="E615" i="11" s="1"/>
  <c r="E614" i="11" s="1"/>
  <c r="D616" i="11"/>
  <c r="AA615" i="11"/>
  <c r="Z615" i="11"/>
  <c r="X615" i="11"/>
  <c r="X614" i="11" s="1"/>
  <c r="W615" i="11"/>
  <c r="W614" i="11" s="1"/>
  <c r="T615" i="11"/>
  <c r="S615" i="11"/>
  <c r="S614" i="11" s="1"/>
  <c r="P615" i="11"/>
  <c r="O615" i="11"/>
  <c r="N615" i="11"/>
  <c r="N614" i="11" s="1"/>
  <c r="L615" i="11"/>
  <c r="L614" i="11" s="1"/>
  <c r="K615" i="11"/>
  <c r="K614" i="11" s="1"/>
  <c r="H615" i="11"/>
  <c r="H614" i="11" s="1"/>
  <c r="G615" i="11"/>
  <c r="AA614" i="11"/>
  <c r="Z614" i="11"/>
  <c r="V614" i="11"/>
  <c r="T614" i="11"/>
  <c r="R614" i="11"/>
  <c r="P614" i="11"/>
  <c r="O614" i="11"/>
  <c r="G614" i="11"/>
  <c r="D613" i="11"/>
  <c r="AA612" i="11"/>
  <c r="Z612" i="11"/>
  <c r="Y612" i="11"/>
  <c r="X612" i="11"/>
  <c r="W612" i="11"/>
  <c r="V612" i="11"/>
  <c r="U612" i="11"/>
  <c r="T612" i="11"/>
  <c r="S612" i="11"/>
  <c r="R612" i="11"/>
  <c r="Q612" i="11"/>
  <c r="P612" i="11"/>
  <c r="O612" i="11"/>
  <c r="N612" i="11"/>
  <c r="M612" i="11"/>
  <c r="L612" i="11"/>
  <c r="K612" i="11"/>
  <c r="J612" i="11"/>
  <c r="I612" i="11"/>
  <c r="H612" i="11"/>
  <c r="G612" i="11"/>
  <c r="F612" i="11"/>
  <c r="E612" i="11"/>
  <c r="D612" i="11"/>
  <c r="D611" i="11"/>
  <c r="D610" i="11"/>
  <c r="D609" i="11"/>
  <c r="D608" i="11"/>
  <c r="D607" i="11"/>
  <c r="D606" i="11"/>
  <c r="D605" i="11"/>
  <c r="AA604" i="11"/>
  <c r="Z604" i="11"/>
  <c r="Y604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D603" i="11"/>
  <c r="AA602" i="11"/>
  <c r="Z602" i="11"/>
  <c r="Y602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D602" i="11"/>
  <c r="D601" i="11"/>
  <c r="AA600" i="11"/>
  <c r="Z600" i="11"/>
  <c r="Y600" i="11"/>
  <c r="Y599" i="11" s="1"/>
  <c r="X600" i="11"/>
  <c r="W600" i="11"/>
  <c r="V600" i="11"/>
  <c r="U600" i="11"/>
  <c r="T600" i="11"/>
  <c r="S600" i="11"/>
  <c r="R600" i="11"/>
  <c r="R599" i="11" s="1"/>
  <c r="Q600" i="11"/>
  <c r="P600" i="11"/>
  <c r="O600" i="11"/>
  <c r="N600" i="11"/>
  <c r="N599" i="11" s="1"/>
  <c r="M600" i="11"/>
  <c r="L600" i="11"/>
  <c r="K600" i="11"/>
  <c r="J600" i="11"/>
  <c r="J599" i="11" s="1"/>
  <c r="I600" i="11"/>
  <c r="H600" i="11"/>
  <c r="G600" i="11"/>
  <c r="F600" i="11"/>
  <c r="F599" i="11" s="1"/>
  <c r="E600" i="11"/>
  <c r="D600" i="11"/>
  <c r="U599" i="11"/>
  <c r="Q599" i="11"/>
  <c r="D598" i="11"/>
  <c r="AA597" i="11"/>
  <c r="Z597" i="11"/>
  <c r="Y597" i="11"/>
  <c r="X597" i="11"/>
  <c r="W597" i="11"/>
  <c r="V597" i="11"/>
  <c r="U597" i="11"/>
  <c r="T597" i="11"/>
  <c r="S597" i="11"/>
  <c r="R597" i="11"/>
  <c r="Q597" i="11"/>
  <c r="P597" i="11"/>
  <c r="O597" i="11"/>
  <c r="N597" i="11"/>
  <c r="M597" i="11"/>
  <c r="L597" i="11"/>
  <c r="K597" i="11"/>
  <c r="J597" i="11"/>
  <c r="I597" i="11"/>
  <c r="H597" i="11"/>
  <c r="G597" i="11"/>
  <c r="F597" i="11"/>
  <c r="E597" i="11"/>
  <c r="D597" i="11"/>
  <c r="D596" i="11"/>
  <c r="D594" i="11" s="1"/>
  <c r="D595" i="11"/>
  <c r="AA594" i="11"/>
  <c r="Z594" i="11"/>
  <c r="Y594" i="11"/>
  <c r="X594" i="11"/>
  <c r="W594" i="11"/>
  <c r="V594" i="11"/>
  <c r="U594" i="11"/>
  <c r="U593" i="11" s="1"/>
  <c r="T594" i="11"/>
  <c r="S594" i="11"/>
  <c r="R594" i="11"/>
  <c r="Q594" i="11"/>
  <c r="Q593" i="11" s="1"/>
  <c r="P594" i="11"/>
  <c r="O594" i="11"/>
  <c r="N594" i="11"/>
  <c r="M594" i="11"/>
  <c r="M593" i="11" s="1"/>
  <c r="L594" i="11"/>
  <c r="K594" i="11"/>
  <c r="J594" i="11"/>
  <c r="I594" i="11"/>
  <c r="I593" i="11" s="1"/>
  <c r="H594" i="11"/>
  <c r="G594" i="11"/>
  <c r="F594" i="11"/>
  <c r="E594" i="11"/>
  <c r="E593" i="11" s="1"/>
  <c r="X593" i="11"/>
  <c r="V593" i="11"/>
  <c r="T593" i="11"/>
  <c r="R593" i="11"/>
  <c r="P593" i="11"/>
  <c r="N593" i="11"/>
  <c r="L593" i="11"/>
  <c r="J593" i="11"/>
  <c r="H593" i="11"/>
  <c r="F593" i="11"/>
  <c r="D592" i="11"/>
  <c r="AA591" i="11"/>
  <c r="Z591" i="11"/>
  <c r="Y591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D591" i="11"/>
  <c r="D590" i="11"/>
  <c r="D588" i="11" s="1"/>
  <c r="D589" i="11"/>
  <c r="AA588" i="11"/>
  <c r="Z588" i="11"/>
  <c r="Y588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7" i="11"/>
  <c r="D586" i="11"/>
  <c r="D584" i="11" s="1"/>
  <c r="D585" i="11"/>
  <c r="AA584" i="11"/>
  <c r="Z584" i="11"/>
  <c r="Y584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D583" i="11"/>
  <c r="AA582" i="11"/>
  <c r="Z582" i="11"/>
  <c r="Z581" i="11" s="1"/>
  <c r="Y582" i="11"/>
  <c r="X582" i="11"/>
  <c r="W582" i="11"/>
  <c r="V582" i="11"/>
  <c r="V581" i="11" s="1"/>
  <c r="U582" i="11"/>
  <c r="T582" i="11"/>
  <c r="S582" i="11"/>
  <c r="R582" i="11"/>
  <c r="Q582" i="11"/>
  <c r="P582" i="11"/>
  <c r="O582" i="11"/>
  <c r="O581" i="11" s="1"/>
  <c r="N582" i="11"/>
  <c r="N581" i="11" s="1"/>
  <c r="M582" i="11"/>
  <c r="L582" i="11"/>
  <c r="K582" i="11"/>
  <c r="J582" i="11"/>
  <c r="J581" i="11" s="1"/>
  <c r="I582" i="11"/>
  <c r="H582" i="11"/>
  <c r="G582" i="11"/>
  <c r="G581" i="11" s="1"/>
  <c r="F582" i="11"/>
  <c r="F581" i="11" s="1"/>
  <c r="E582" i="11"/>
  <c r="D582" i="11"/>
  <c r="W581" i="11"/>
  <c r="R581" i="11"/>
  <c r="M581" i="11"/>
  <c r="E581" i="11"/>
  <c r="D580" i="11"/>
  <c r="D579" i="11"/>
  <c r="D578" i="11"/>
  <c r="AA577" i="11"/>
  <c r="Z577" i="11"/>
  <c r="Y577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D576" i="11"/>
  <c r="D575" i="11"/>
  <c r="D574" i="11"/>
  <c r="AA573" i="11"/>
  <c r="Z573" i="11"/>
  <c r="Y573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D572" i="11"/>
  <c r="D571" i="11"/>
  <c r="D570" i="11"/>
  <c r="D569" i="11"/>
  <c r="D568" i="11"/>
  <c r="AA567" i="11"/>
  <c r="Z567" i="11"/>
  <c r="Y567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D566" i="11"/>
  <c r="D565" i="11"/>
  <c r="D564" i="11"/>
  <c r="D563" i="11"/>
  <c r="D562" i="11"/>
  <c r="D561" i="11"/>
  <c r="D560" i="11"/>
  <c r="D559" i="11"/>
  <c r="D558" i="11"/>
  <c r="AA557" i="11"/>
  <c r="Z557" i="11"/>
  <c r="Z556" i="11" s="1"/>
  <c r="Y557" i="11"/>
  <c r="X557" i="11"/>
  <c r="W557" i="11"/>
  <c r="W556" i="11" s="1"/>
  <c r="V557" i="11"/>
  <c r="U557" i="11"/>
  <c r="T557" i="11"/>
  <c r="S557" i="11"/>
  <c r="R557" i="11"/>
  <c r="R556" i="11" s="1"/>
  <c r="Q557" i="11"/>
  <c r="P557" i="11"/>
  <c r="O557" i="11"/>
  <c r="N557" i="11"/>
  <c r="M557" i="11"/>
  <c r="L557" i="11"/>
  <c r="K557" i="11"/>
  <c r="J557" i="11"/>
  <c r="J556" i="11" s="1"/>
  <c r="I557" i="11"/>
  <c r="H557" i="11"/>
  <c r="G557" i="11"/>
  <c r="G556" i="11" s="1"/>
  <c r="F557" i="11"/>
  <c r="F556" i="11" s="1"/>
  <c r="E557" i="11"/>
  <c r="AA556" i="11"/>
  <c r="Y556" i="11"/>
  <c r="V556" i="11"/>
  <c r="S556" i="11"/>
  <c r="O556" i="11"/>
  <c r="N556" i="11"/>
  <c r="K556" i="11"/>
  <c r="D555" i="11"/>
  <c r="AA554" i="11"/>
  <c r="Z554" i="11"/>
  <c r="Y554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D553" i="11"/>
  <c r="D552" i="11"/>
  <c r="D551" i="11"/>
  <c r="AA550" i="11"/>
  <c r="Z550" i="11"/>
  <c r="Y550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49" i="11"/>
  <c r="D548" i="11"/>
  <c r="AA547" i="11"/>
  <c r="Z547" i="11"/>
  <c r="Y547" i="11"/>
  <c r="X547" i="11"/>
  <c r="W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546" i="11"/>
  <c r="D545" i="11"/>
  <c r="D544" i="11"/>
  <c r="D543" i="11"/>
  <c r="AA542" i="11"/>
  <c r="Z542" i="11"/>
  <c r="Y542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D541" i="11"/>
  <c r="D539" i="11" s="1"/>
  <c r="D540" i="11"/>
  <c r="AA539" i="11"/>
  <c r="Z539" i="11"/>
  <c r="Y539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8" i="11"/>
  <c r="D537" i="11"/>
  <c r="D536" i="11"/>
  <c r="D535" i="11"/>
  <c r="D534" i="11"/>
  <c r="D533" i="11"/>
  <c r="AA532" i="11"/>
  <c r="Z532" i="11"/>
  <c r="Y532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D531" i="11"/>
  <c r="D530" i="11"/>
  <c r="D529" i="11"/>
  <c r="D527" i="11" s="1"/>
  <c r="D528" i="11"/>
  <c r="AA527" i="11"/>
  <c r="Z527" i="11"/>
  <c r="Y527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D526" i="11"/>
  <c r="D525" i="11"/>
  <c r="D524" i="11"/>
  <c r="AA523" i="11"/>
  <c r="Z523" i="11"/>
  <c r="Y523" i="11"/>
  <c r="X523" i="11"/>
  <c r="X522" i="11" s="1"/>
  <c r="W523" i="11"/>
  <c r="V523" i="11"/>
  <c r="U523" i="11"/>
  <c r="T523" i="11"/>
  <c r="T522" i="11" s="1"/>
  <c r="S523" i="11"/>
  <c r="S522" i="11" s="1"/>
  <c r="R523" i="11"/>
  <c r="Q523" i="11"/>
  <c r="P523" i="11"/>
  <c r="P522" i="11" s="1"/>
  <c r="O523" i="11"/>
  <c r="N523" i="11"/>
  <c r="M523" i="11"/>
  <c r="L523" i="11"/>
  <c r="L522" i="11" s="1"/>
  <c r="K523" i="11"/>
  <c r="J523" i="11"/>
  <c r="I523" i="11"/>
  <c r="H523" i="11"/>
  <c r="H522" i="11" s="1"/>
  <c r="G523" i="11"/>
  <c r="F523" i="11"/>
  <c r="E523" i="11"/>
  <c r="D523" i="11"/>
  <c r="Z522" i="11"/>
  <c r="R522" i="11"/>
  <c r="O522" i="11"/>
  <c r="J522" i="11"/>
  <c r="D521" i="11"/>
  <c r="D520" i="11"/>
  <c r="D519" i="11"/>
  <c r="D518" i="11"/>
  <c r="D517" i="11"/>
  <c r="D516" i="11"/>
  <c r="D515" i="11"/>
  <c r="D514" i="11"/>
  <c r="AA513" i="11"/>
  <c r="Z513" i="11"/>
  <c r="Y513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D512" i="11"/>
  <c r="D511" i="11"/>
  <c r="D510" i="11"/>
  <c r="D509" i="11"/>
  <c r="D508" i="11"/>
  <c r="AA507" i="11"/>
  <c r="Z507" i="11"/>
  <c r="Y507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D506" i="11"/>
  <c r="D505" i="11"/>
  <c r="D504" i="11"/>
  <c r="D503" i="11"/>
  <c r="D502" i="11"/>
  <c r="D501" i="11"/>
  <c r="D500" i="11"/>
  <c r="D499" i="11"/>
  <c r="AA498" i="11"/>
  <c r="Z498" i="11"/>
  <c r="Y498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D497" i="11"/>
  <c r="D496" i="11"/>
  <c r="D495" i="11"/>
  <c r="AA494" i="11"/>
  <c r="Z494" i="11"/>
  <c r="Y494" i="11"/>
  <c r="X494" i="11"/>
  <c r="X493" i="11" s="1"/>
  <c r="W494" i="11"/>
  <c r="V494" i="11"/>
  <c r="U494" i="11"/>
  <c r="T494" i="11"/>
  <c r="T493" i="11" s="1"/>
  <c r="S494" i="11"/>
  <c r="R494" i="11"/>
  <c r="Q494" i="11"/>
  <c r="P494" i="11"/>
  <c r="P493" i="11" s="1"/>
  <c r="O494" i="11"/>
  <c r="N494" i="11"/>
  <c r="M494" i="11"/>
  <c r="L494" i="11"/>
  <c r="L493" i="11" s="1"/>
  <c r="K494" i="11"/>
  <c r="J494" i="11"/>
  <c r="I494" i="11"/>
  <c r="H494" i="11"/>
  <c r="H493" i="11" s="1"/>
  <c r="G494" i="11"/>
  <c r="F494" i="11"/>
  <c r="E494" i="11"/>
  <c r="D494" i="11"/>
  <c r="G493" i="11"/>
  <c r="D491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D490" i="11"/>
  <c r="D489" i="11"/>
  <c r="D488" i="11"/>
  <c r="D487" i="11"/>
  <c r="D486" i="11"/>
  <c r="D485" i="11"/>
  <c r="D484" i="11"/>
  <c r="D483" i="11"/>
  <c r="AA482" i="11"/>
  <c r="Z482" i="11"/>
  <c r="Y482" i="11"/>
  <c r="X482" i="11"/>
  <c r="W482" i="11"/>
  <c r="V482" i="11"/>
  <c r="U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H482" i="11"/>
  <c r="G482" i="11"/>
  <c r="F482" i="11"/>
  <c r="E482" i="11"/>
  <c r="D482" i="11"/>
  <c r="D481" i="11"/>
  <c r="AA480" i="11"/>
  <c r="Z480" i="11"/>
  <c r="Y480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D480" i="11"/>
  <c r="D479" i="11"/>
  <c r="AA478" i="11"/>
  <c r="Z478" i="11"/>
  <c r="Y478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D478" i="11"/>
  <c r="D477" i="11"/>
  <c r="AA476" i="11"/>
  <c r="Z476" i="11"/>
  <c r="Y476" i="11"/>
  <c r="X476" i="11"/>
  <c r="W476" i="11"/>
  <c r="W475" i="11" s="1"/>
  <c r="V476" i="11"/>
  <c r="U476" i="11"/>
  <c r="T476" i="11"/>
  <c r="S476" i="11"/>
  <c r="S475" i="11" s="1"/>
  <c r="R476" i="11"/>
  <c r="Q476" i="11"/>
  <c r="P476" i="11"/>
  <c r="O476" i="11"/>
  <c r="O475" i="11" s="1"/>
  <c r="N476" i="11"/>
  <c r="M476" i="11"/>
  <c r="L476" i="11"/>
  <c r="K476" i="11"/>
  <c r="K475" i="11" s="1"/>
  <c r="J476" i="11"/>
  <c r="I476" i="11"/>
  <c r="H476" i="11"/>
  <c r="G476" i="11"/>
  <c r="G475" i="11" s="1"/>
  <c r="F476" i="11"/>
  <c r="E476" i="11"/>
  <c r="D476" i="11"/>
  <c r="AA475" i="11"/>
  <c r="V475" i="11"/>
  <c r="D474" i="11"/>
  <c r="D473" i="11"/>
  <c r="D472" i="11"/>
  <c r="D471" i="11"/>
  <c r="AA470" i="11"/>
  <c r="Z470" i="11"/>
  <c r="Y470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D469" i="11"/>
  <c r="D468" i="11"/>
  <c r="D467" i="11"/>
  <c r="D466" i="11"/>
  <c r="AA465" i="11"/>
  <c r="Z465" i="11"/>
  <c r="Y465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D464" i="11"/>
  <c r="D463" i="11"/>
  <c r="D462" i="11"/>
  <c r="AA461" i="11"/>
  <c r="Z461" i="11"/>
  <c r="Z460" i="11" s="1"/>
  <c r="Y461" i="11"/>
  <c r="X461" i="11"/>
  <c r="W461" i="11"/>
  <c r="V461" i="11"/>
  <c r="V460" i="11" s="1"/>
  <c r="U461" i="11"/>
  <c r="T461" i="11"/>
  <c r="S461" i="11"/>
  <c r="R461" i="11"/>
  <c r="R460" i="11" s="1"/>
  <c r="Q461" i="11"/>
  <c r="P461" i="11"/>
  <c r="P460" i="11" s="1"/>
  <c r="O461" i="11"/>
  <c r="N461" i="11"/>
  <c r="N460" i="11" s="1"/>
  <c r="M461" i="11"/>
  <c r="L461" i="11"/>
  <c r="K461" i="11"/>
  <c r="J461" i="11"/>
  <c r="J460" i="11" s="1"/>
  <c r="I461" i="11"/>
  <c r="H461" i="11"/>
  <c r="H460" i="11" s="1"/>
  <c r="G461" i="11"/>
  <c r="F461" i="11"/>
  <c r="F460" i="11" s="1"/>
  <c r="E461" i="11"/>
  <c r="Y460" i="11"/>
  <c r="T460" i="11"/>
  <c r="L460" i="11"/>
  <c r="I460" i="11"/>
  <c r="D457" i="11"/>
  <c r="D455" i="11" s="1"/>
  <c r="D456" i="11"/>
  <c r="AA455" i="11"/>
  <c r="Z455" i="11"/>
  <c r="Y455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D454" i="11"/>
  <c r="D453" i="11"/>
  <c r="AA452" i="11"/>
  <c r="Z452" i="11"/>
  <c r="Y452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D452" i="11"/>
  <c r="D451" i="11"/>
  <c r="D450" i="11"/>
  <c r="D449" i="11"/>
  <c r="D448" i="11"/>
  <c r="D447" i="11"/>
  <c r="AA446" i="11"/>
  <c r="Z446" i="11"/>
  <c r="Y446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D445" i="11"/>
  <c r="D444" i="11"/>
  <c r="D443" i="11"/>
  <c r="D442" i="11"/>
  <c r="AA441" i="11"/>
  <c r="Z441" i="11"/>
  <c r="Z440" i="11" s="1"/>
  <c r="Y441" i="11"/>
  <c r="X441" i="11"/>
  <c r="W441" i="11"/>
  <c r="V441" i="11"/>
  <c r="V440" i="11" s="1"/>
  <c r="U441" i="11"/>
  <c r="T441" i="11"/>
  <c r="S441" i="11"/>
  <c r="R441" i="11"/>
  <c r="R440" i="11" s="1"/>
  <c r="Q441" i="11"/>
  <c r="P441" i="11"/>
  <c r="O441" i="11"/>
  <c r="N441" i="11"/>
  <c r="N440" i="11" s="1"/>
  <c r="M441" i="11"/>
  <c r="L441" i="11"/>
  <c r="K441" i="11"/>
  <c r="J441" i="11"/>
  <c r="J440" i="11" s="1"/>
  <c r="I441" i="11"/>
  <c r="H441" i="11"/>
  <c r="G441" i="11"/>
  <c r="F441" i="11"/>
  <c r="F440" i="11" s="1"/>
  <c r="E441" i="11"/>
  <c r="AA440" i="11"/>
  <c r="S440" i="11"/>
  <c r="M440" i="11"/>
  <c r="D439" i="11"/>
  <c r="AA438" i="11"/>
  <c r="Z438" i="11"/>
  <c r="Y438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D438" i="11"/>
  <c r="D437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D436" i="11"/>
  <c r="D435" i="11"/>
  <c r="AA434" i="11"/>
  <c r="Z434" i="11"/>
  <c r="Y434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D434" i="11"/>
  <c r="D433" i="11"/>
  <c r="AA432" i="11"/>
  <c r="Z432" i="11"/>
  <c r="Y432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D432" i="11"/>
  <c r="D431" i="11"/>
  <c r="D430" i="11"/>
  <c r="AA429" i="11"/>
  <c r="Z429" i="11"/>
  <c r="Y429" i="11"/>
  <c r="X429" i="11"/>
  <c r="X428" i="11" s="1"/>
  <c r="W429" i="11"/>
  <c r="V429" i="11"/>
  <c r="U429" i="11"/>
  <c r="T429" i="11"/>
  <c r="T428" i="11" s="1"/>
  <c r="S429" i="11"/>
  <c r="R429" i="11"/>
  <c r="Q429" i="11"/>
  <c r="P429" i="11"/>
  <c r="P428" i="11" s="1"/>
  <c r="O429" i="11"/>
  <c r="N429" i="11"/>
  <c r="M429" i="11"/>
  <c r="M428" i="11" s="1"/>
  <c r="L429" i="11"/>
  <c r="L428" i="11" s="1"/>
  <c r="K429" i="11"/>
  <c r="J429" i="11"/>
  <c r="I429" i="11"/>
  <c r="H429" i="11"/>
  <c r="H428" i="11" s="1"/>
  <c r="G429" i="11"/>
  <c r="F429" i="11"/>
  <c r="E429" i="11"/>
  <c r="D429" i="11"/>
  <c r="D428" i="11" s="1"/>
  <c r="D427" i="11"/>
  <c r="D426" i="11"/>
  <c r="D425" i="11"/>
  <c r="AA424" i="11"/>
  <c r="Z424" i="11"/>
  <c r="Y424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D424" i="11"/>
  <c r="D423" i="11"/>
  <c r="D422" i="11"/>
  <c r="D421" i="11"/>
  <c r="D420" i="11"/>
  <c r="D419" i="11"/>
  <c r="D415" i="11" s="1"/>
  <c r="D414" i="11" s="1"/>
  <c r="D418" i="11"/>
  <c r="D417" i="11"/>
  <c r="D416" i="11"/>
  <c r="AA415" i="11"/>
  <c r="Z415" i="11"/>
  <c r="Y415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A414" i="11"/>
  <c r="Z414" i="11"/>
  <c r="Y414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D413" i="11"/>
  <c r="AA412" i="11"/>
  <c r="Z412" i="11"/>
  <c r="Y412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12" i="11"/>
  <c r="D411" i="11"/>
  <c r="D410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D408" i="11"/>
  <c r="D407" i="11"/>
  <c r="D406" i="11"/>
  <c r="D405" i="11"/>
  <c r="D404" i="11"/>
  <c r="D403" i="11"/>
  <c r="D402" i="11"/>
  <c r="D401" i="11"/>
  <c r="D400" i="11"/>
  <c r="AA399" i="11"/>
  <c r="AA398" i="11" s="1"/>
  <c r="Z399" i="11"/>
  <c r="Y399" i="11"/>
  <c r="X399" i="11"/>
  <c r="W399" i="11"/>
  <c r="W398" i="11" s="1"/>
  <c r="V399" i="11"/>
  <c r="U399" i="11"/>
  <c r="T399" i="11"/>
  <c r="T398" i="11" s="1"/>
  <c r="S399" i="11"/>
  <c r="S398" i="11" s="1"/>
  <c r="R399" i="11"/>
  <c r="Q399" i="11"/>
  <c r="P399" i="11"/>
  <c r="O399" i="11"/>
  <c r="O398" i="11" s="1"/>
  <c r="N399" i="11"/>
  <c r="M399" i="11"/>
  <c r="L399" i="11"/>
  <c r="L398" i="11" s="1"/>
  <c r="K399" i="11"/>
  <c r="K398" i="11" s="1"/>
  <c r="J399" i="11"/>
  <c r="I399" i="11"/>
  <c r="H399" i="11"/>
  <c r="G399" i="11"/>
  <c r="G398" i="11" s="1"/>
  <c r="F399" i="11"/>
  <c r="E399" i="11"/>
  <c r="Z398" i="11"/>
  <c r="X398" i="11"/>
  <c r="V398" i="11"/>
  <c r="R398" i="11"/>
  <c r="P398" i="11"/>
  <c r="N398" i="11"/>
  <c r="J398" i="11"/>
  <c r="H398" i="11"/>
  <c r="F398" i="11"/>
  <c r="D396" i="11"/>
  <c r="AA395" i="11"/>
  <c r="Z395" i="11"/>
  <c r="Y395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394" i="11"/>
  <c r="D393" i="11"/>
  <c r="D392" i="11"/>
  <c r="D391" i="11"/>
  <c r="D390" i="11"/>
  <c r="AA389" i="11"/>
  <c r="Z389" i="11"/>
  <c r="Y389" i="11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8" i="11"/>
  <c r="D387" i="11"/>
  <c r="D386" i="11"/>
  <c r="D385" i="11"/>
  <c r="D384" i="11"/>
  <c r="D383" i="11"/>
  <c r="D382" i="11"/>
  <c r="D381" i="11"/>
  <c r="D380" i="11"/>
  <c r="AA379" i="11"/>
  <c r="Z379" i="11"/>
  <c r="Z378" i="11" s="1"/>
  <c r="Y379" i="11"/>
  <c r="X379" i="11"/>
  <c r="W379" i="11"/>
  <c r="V379" i="11"/>
  <c r="V378" i="11" s="1"/>
  <c r="U379" i="11"/>
  <c r="T379" i="11"/>
  <c r="S379" i="11"/>
  <c r="R379" i="11"/>
  <c r="R378" i="11" s="1"/>
  <c r="Q379" i="11"/>
  <c r="P379" i="11"/>
  <c r="O379" i="11"/>
  <c r="N379" i="11"/>
  <c r="N378" i="11" s="1"/>
  <c r="M379" i="11"/>
  <c r="L379" i="11"/>
  <c r="L378" i="11" s="1"/>
  <c r="K379" i="11"/>
  <c r="J379" i="11"/>
  <c r="J378" i="11" s="1"/>
  <c r="I379" i="11"/>
  <c r="H379" i="11"/>
  <c r="H378" i="11" s="1"/>
  <c r="G379" i="11"/>
  <c r="G378" i="11" s="1"/>
  <c r="F379" i="11"/>
  <c r="F378" i="11" s="1"/>
  <c r="E379" i="11"/>
  <c r="AA378" i="11"/>
  <c r="Y378" i="11"/>
  <c r="U378" i="11"/>
  <c r="S378" i="11"/>
  <c r="P378" i="11"/>
  <c r="O378" i="11"/>
  <c r="D377" i="11"/>
  <c r="AA376" i="11"/>
  <c r="Z376" i="11"/>
  <c r="Y376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375" i="11"/>
  <c r="D374" i="11"/>
  <c r="D373" i="11"/>
  <c r="D371" i="11" s="1"/>
  <c r="D372" i="11"/>
  <c r="AA371" i="11"/>
  <c r="Z371" i="11"/>
  <c r="Y371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0" i="11"/>
  <c r="D369" i="11"/>
  <c r="D368" i="11"/>
  <c r="AA367" i="11"/>
  <c r="Z367" i="11"/>
  <c r="Y367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D367" i="11"/>
  <c r="D366" i="11"/>
  <c r="D365" i="11"/>
  <c r="D364" i="11"/>
  <c r="D363" i="11"/>
  <c r="D362" i="11"/>
  <c r="AA361" i="11"/>
  <c r="Z361" i="11"/>
  <c r="Y361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D360" i="11"/>
  <c r="D359" i="11"/>
  <c r="D358" i="11"/>
  <c r="D357" i="11"/>
  <c r="D356" i="11"/>
  <c r="D355" i="11"/>
  <c r="D354" i="11"/>
  <c r="D353" i="11"/>
  <c r="AA352" i="11"/>
  <c r="Z352" i="11"/>
  <c r="Y352" i="11"/>
  <c r="Y351" i="11" s="1"/>
  <c r="Y350" i="11" s="1"/>
  <c r="X352" i="11"/>
  <c r="W352" i="11"/>
  <c r="V352" i="11"/>
  <c r="U352" i="11"/>
  <c r="T352" i="11"/>
  <c r="S352" i="11"/>
  <c r="R352" i="11"/>
  <c r="Q352" i="11"/>
  <c r="Q351" i="11" s="1"/>
  <c r="P352" i="11"/>
  <c r="O352" i="11"/>
  <c r="N352" i="11"/>
  <c r="M352" i="11"/>
  <c r="L352" i="11"/>
  <c r="K352" i="11"/>
  <c r="J352" i="11"/>
  <c r="I352" i="11"/>
  <c r="I351" i="11" s="1"/>
  <c r="H352" i="11"/>
  <c r="G352" i="11"/>
  <c r="F352" i="11"/>
  <c r="E352" i="11"/>
  <c r="Z351" i="11"/>
  <c r="X351" i="11"/>
  <c r="V351" i="11"/>
  <c r="U351" i="11"/>
  <c r="U350" i="11" s="1"/>
  <c r="R351" i="11"/>
  <c r="P351" i="11"/>
  <c r="P350" i="11" s="1"/>
  <c r="N351" i="11"/>
  <c r="M351" i="11"/>
  <c r="J351" i="11"/>
  <c r="J350" i="11" s="1"/>
  <c r="H351" i="11"/>
  <c r="F351" i="11"/>
  <c r="E351" i="11"/>
  <c r="Z350" i="11"/>
  <c r="R350" i="11"/>
  <c r="D349" i="11"/>
  <c r="AA348" i="11"/>
  <c r="Z348" i="11"/>
  <c r="Y348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D348" i="11"/>
  <c r="D347" i="11"/>
  <c r="AA346" i="11"/>
  <c r="Z346" i="11"/>
  <c r="Y346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D346" i="11"/>
  <c r="D345" i="11"/>
  <c r="AA344" i="11"/>
  <c r="Z344" i="11"/>
  <c r="Y344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L341" i="11" s="1"/>
  <c r="K344" i="11"/>
  <c r="J344" i="11"/>
  <c r="I344" i="11"/>
  <c r="H344" i="11"/>
  <c r="H341" i="11" s="1"/>
  <c r="G344" i="11"/>
  <c r="F344" i="11"/>
  <c r="E344" i="11"/>
  <c r="D344" i="11"/>
  <c r="D343" i="11"/>
  <c r="AA342" i="11"/>
  <c r="Z342" i="11"/>
  <c r="Y342" i="11"/>
  <c r="Y341" i="11" s="1"/>
  <c r="X342" i="11"/>
  <c r="W342" i="11"/>
  <c r="V342" i="11"/>
  <c r="U342" i="11"/>
  <c r="U341" i="11" s="1"/>
  <c r="T342" i="11"/>
  <c r="S342" i="11"/>
  <c r="R342" i="11"/>
  <c r="Q342" i="11"/>
  <c r="Q341" i="11" s="1"/>
  <c r="P342" i="11"/>
  <c r="O342" i="11"/>
  <c r="N342" i="11"/>
  <c r="M342" i="11"/>
  <c r="M341" i="11" s="1"/>
  <c r="L342" i="11"/>
  <c r="K342" i="11"/>
  <c r="J342" i="11"/>
  <c r="I342" i="11"/>
  <c r="I341" i="11" s="1"/>
  <c r="H342" i="11"/>
  <c r="G342" i="11"/>
  <c r="F342" i="11"/>
  <c r="E342" i="11"/>
  <c r="E341" i="11" s="1"/>
  <c r="D342" i="11"/>
  <c r="D340" i="11"/>
  <c r="D339" i="11"/>
  <c r="D338" i="11"/>
  <c r="D337" i="11"/>
  <c r="D336" i="11"/>
  <c r="D335" i="11"/>
  <c r="D334" i="11"/>
  <c r="D333" i="11"/>
  <c r="D332" i="11"/>
  <c r="AA331" i="11"/>
  <c r="Z331" i="11"/>
  <c r="Y331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D330" i="11"/>
  <c r="D329" i="11"/>
  <c r="D328" i="11"/>
  <c r="D327" i="11"/>
  <c r="D326" i="11"/>
  <c r="D325" i="11"/>
  <c r="D324" i="11"/>
  <c r="D323" i="11"/>
  <c r="D322" i="11"/>
  <c r="AA321" i="11"/>
  <c r="Z321" i="11"/>
  <c r="Z320" i="11" s="1"/>
  <c r="Y321" i="11"/>
  <c r="X321" i="11"/>
  <c r="X320" i="11" s="1"/>
  <c r="W321" i="11"/>
  <c r="V321" i="11"/>
  <c r="V320" i="11" s="1"/>
  <c r="U321" i="11"/>
  <c r="T321" i="11"/>
  <c r="T320" i="11" s="1"/>
  <c r="S321" i="11"/>
  <c r="S320" i="11" s="1"/>
  <c r="R321" i="11"/>
  <c r="Q321" i="11"/>
  <c r="P321" i="11"/>
  <c r="P320" i="11" s="1"/>
  <c r="O321" i="11"/>
  <c r="O320" i="11" s="1"/>
  <c r="N321" i="11"/>
  <c r="N320" i="11" s="1"/>
  <c r="M321" i="11"/>
  <c r="L321" i="11"/>
  <c r="L320" i="11" s="1"/>
  <c r="K321" i="11"/>
  <c r="J321" i="11"/>
  <c r="J320" i="11" s="1"/>
  <c r="I321" i="11"/>
  <c r="H321" i="11"/>
  <c r="H320" i="11" s="1"/>
  <c r="G321" i="11"/>
  <c r="F321" i="11"/>
  <c r="F320" i="11" s="1"/>
  <c r="E321" i="11"/>
  <c r="AA320" i="11"/>
  <c r="W320" i="11"/>
  <c r="R320" i="11"/>
  <c r="K320" i="11"/>
  <c r="G320" i="11"/>
  <c r="D319" i="11"/>
  <c r="AA318" i="11"/>
  <c r="Z318" i="11"/>
  <c r="Y318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D318" i="11"/>
  <c r="D317" i="11"/>
  <c r="AA316" i="11"/>
  <c r="Z316" i="11"/>
  <c r="Y316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D316" i="11"/>
  <c r="D315" i="11"/>
  <c r="AA314" i="11"/>
  <c r="Z314" i="11"/>
  <c r="Y314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D314" i="11"/>
  <c r="AA313" i="11"/>
  <c r="Z313" i="11"/>
  <c r="Y313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D313" i="11"/>
  <c r="D312" i="11"/>
  <c r="AA311" i="11"/>
  <c r="Z311" i="11"/>
  <c r="Y311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D311" i="11"/>
  <c r="D310" i="11"/>
  <c r="AA309" i="11"/>
  <c r="Z309" i="11"/>
  <c r="Y309" i="11"/>
  <c r="X309" i="11"/>
  <c r="W309" i="11"/>
  <c r="W308" i="11" s="1"/>
  <c r="V309" i="11"/>
  <c r="U309" i="11"/>
  <c r="U308" i="11" s="1"/>
  <c r="T309" i="11"/>
  <c r="S309" i="11"/>
  <c r="S308" i="11" s="1"/>
  <c r="R309" i="11"/>
  <c r="Q309" i="11"/>
  <c r="P309" i="11"/>
  <c r="O309" i="11"/>
  <c r="O308" i="11" s="1"/>
  <c r="N309" i="11"/>
  <c r="M309" i="11"/>
  <c r="L309" i="11"/>
  <c r="K309" i="11"/>
  <c r="K308" i="11" s="1"/>
  <c r="J309" i="11"/>
  <c r="I309" i="11"/>
  <c r="H309" i="11"/>
  <c r="G309" i="11"/>
  <c r="G308" i="11" s="1"/>
  <c r="F309" i="11"/>
  <c r="E309" i="11"/>
  <c r="D309" i="11"/>
  <c r="AA308" i="11"/>
  <c r="D307" i="11"/>
  <c r="D306" i="11"/>
  <c r="D305" i="11"/>
  <c r="D304" i="11"/>
  <c r="D303" i="11"/>
  <c r="D302" i="11"/>
  <c r="D301" i="11"/>
  <c r="AA300" i="11"/>
  <c r="Z300" i="11"/>
  <c r="Y300" i="11"/>
  <c r="X300" i="11"/>
  <c r="W300" i="11"/>
  <c r="V300" i="11"/>
  <c r="U300" i="11"/>
  <c r="T300" i="11"/>
  <c r="S300" i="11"/>
  <c r="R300" i="11"/>
  <c r="Q300" i="11"/>
  <c r="P300" i="11"/>
  <c r="O300" i="11"/>
  <c r="N300" i="11"/>
  <c r="M300" i="11"/>
  <c r="L300" i="11"/>
  <c r="K300" i="11"/>
  <c r="J300" i="11"/>
  <c r="I300" i="11"/>
  <c r="H300" i="11"/>
  <c r="G300" i="11"/>
  <c r="F300" i="11"/>
  <c r="E300" i="11"/>
  <c r="D299" i="11"/>
  <c r="D298" i="11"/>
  <c r="D297" i="11"/>
  <c r="D296" i="11"/>
  <c r="D295" i="11"/>
  <c r="D294" i="11"/>
  <c r="D293" i="11"/>
  <c r="AA292" i="11"/>
  <c r="AA291" i="11" s="1"/>
  <c r="Z292" i="11"/>
  <c r="Y292" i="11"/>
  <c r="Y291" i="11" s="1"/>
  <c r="X292" i="11"/>
  <c r="W292" i="11"/>
  <c r="V292" i="11"/>
  <c r="V291" i="11" s="1"/>
  <c r="U292" i="11"/>
  <c r="T292" i="11"/>
  <c r="S292" i="11"/>
  <c r="S291" i="11" s="1"/>
  <c r="R292" i="11"/>
  <c r="Q292" i="11"/>
  <c r="Q291" i="11" s="1"/>
  <c r="P292" i="11"/>
  <c r="O292" i="11"/>
  <c r="N292" i="11"/>
  <c r="M292" i="11"/>
  <c r="M291" i="11" s="1"/>
  <c r="L292" i="11"/>
  <c r="K292" i="11"/>
  <c r="K291" i="11" s="1"/>
  <c r="J292" i="11"/>
  <c r="I292" i="11"/>
  <c r="I291" i="11" s="1"/>
  <c r="H292" i="11"/>
  <c r="G292" i="11"/>
  <c r="G291" i="11" s="1"/>
  <c r="F292" i="11"/>
  <c r="F291" i="11" s="1"/>
  <c r="E292" i="11"/>
  <c r="Z291" i="11"/>
  <c r="W291" i="11"/>
  <c r="U291" i="11"/>
  <c r="R291" i="11"/>
  <c r="O291" i="11"/>
  <c r="J291" i="11"/>
  <c r="E291" i="11"/>
  <c r="D290" i="11"/>
  <c r="D289" i="11"/>
  <c r="AA288" i="11"/>
  <c r="Z288" i="11"/>
  <c r="Y288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D288" i="11"/>
  <c r="D287" i="11"/>
  <c r="D286" i="11"/>
  <c r="AA285" i="11"/>
  <c r="Z285" i="11"/>
  <c r="Z284" i="11" s="1"/>
  <c r="Y285" i="11"/>
  <c r="X285" i="11"/>
  <c r="W285" i="11"/>
  <c r="W284" i="11" s="1"/>
  <c r="V285" i="11"/>
  <c r="U285" i="11"/>
  <c r="T285" i="11"/>
  <c r="S285" i="11"/>
  <c r="R285" i="11"/>
  <c r="R284" i="11" s="1"/>
  <c r="Q285" i="11"/>
  <c r="P285" i="11"/>
  <c r="O285" i="11"/>
  <c r="N285" i="11"/>
  <c r="N284" i="11" s="1"/>
  <c r="M285" i="11"/>
  <c r="L285" i="11"/>
  <c r="K285" i="11"/>
  <c r="J285" i="11"/>
  <c r="J284" i="11" s="1"/>
  <c r="I285" i="11"/>
  <c r="H285" i="11"/>
  <c r="G285" i="11"/>
  <c r="G284" i="11" s="1"/>
  <c r="F285" i="11"/>
  <c r="F284" i="11" s="1"/>
  <c r="E285" i="11"/>
  <c r="AA284" i="11"/>
  <c r="Y284" i="11"/>
  <c r="V284" i="11"/>
  <c r="U284" i="11"/>
  <c r="S284" i="11"/>
  <c r="Q284" i="11"/>
  <c r="O284" i="11"/>
  <c r="K284" i="11"/>
  <c r="I284" i="11"/>
  <c r="E284" i="11"/>
  <c r="D283" i="11"/>
  <c r="D281" i="11" s="1"/>
  <c r="D282" i="11"/>
  <c r="AA281" i="11"/>
  <c r="Z281" i="11"/>
  <c r="Y281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D280" i="11"/>
  <c r="D279" i="11"/>
  <c r="AA278" i="11"/>
  <c r="Z278" i="11"/>
  <c r="Y278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Z277" i="11"/>
  <c r="V277" i="11"/>
  <c r="R277" i="11"/>
  <c r="N277" i="11"/>
  <c r="J277" i="11"/>
  <c r="F277" i="11"/>
  <c r="D275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D274" i="11"/>
  <c r="AA273" i="11"/>
  <c r="Z273" i="11"/>
  <c r="Y273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D273" i="11"/>
  <c r="D272" i="11"/>
  <c r="D271" i="11"/>
  <c r="AA270" i="11"/>
  <c r="Z270" i="11"/>
  <c r="Y270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D269" i="11"/>
  <c r="D268" i="11"/>
  <c r="AA267" i="11"/>
  <c r="Z267" i="11"/>
  <c r="Y267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D267" i="11"/>
  <c r="D266" i="11"/>
  <c r="D265" i="11"/>
  <c r="D264" i="11"/>
  <c r="AA263" i="11"/>
  <c r="Z263" i="11"/>
  <c r="Z262" i="11" s="1"/>
  <c r="Y263" i="11"/>
  <c r="Y262" i="11" s="1"/>
  <c r="X263" i="11"/>
  <c r="W263" i="11"/>
  <c r="W262" i="11" s="1"/>
  <c r="V263" i="11"/>
  <c r="U263" i="11"/>
  <c r="T263" i="11"/>
  <c r="S263" i="11"/>
  <c r="R263" i="11"/>
  <c r="R262" i="11" s="1"/>
  <c r="Q263" i="11"/>
  <c r="P263" i="11"/>
  <c r="O263" i="11"/>
  <c r="N263" i="11"/>
  <c r="M263" i="11"/>
  <c r="L263" i="11"/>
  <c r="K263" i="11"/>
  <c r="K262" i="11" s="1"/>
  <c r="J263" i="11"/>
  <c r="J262" i="11" s="1"/>
  <c r="I263" i="11"/>
  <c r="H263" i="11"/>
  <c r="G263" i="11"/>
  <c r="G262" i="11" s="1"/>
  <c r="F263" i="11"/>
  <c r="F262" i="11" s="1"/>
  <c r="E263" i="11"/>
  <c r="V262" i="11"/>
  <c r="S262" i="11"/>
  <c r="N262" i="11"/>
  <c r="I262" i="11"/>
  <c r="D261" i="11"/>
  <c r="AA260" i="11"/>
  <c r="Z260" i="11"/>
  <c r="Y260" i="11"/>
  <c r="X260" i="11"/>
  <c r="W260" i="11"/>
  <c r="V260" i="11"/>
  <c r="U260" i="11"/>
  <c r="T260" i="11"/>
  <c r="S260" i="11"/>
  <c r="R260" i="11"/>
  <c r="Q260" i="11"/>
  <c r="P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D259" i="11"/>
  <c r="D258" i="11"/>
  <c r="D257" i="11"/>
  <c r="AA256" i="11"/>
  <c r="AA255" i="11" s="1"/>
  <c r="Z256" i="11"/>
  <c r="Y256" i="11"/>
  <c r="Y255" i="11" s="1"/>
  <c r="X256" i="11"/>
  <c r="W256" i="11"/>
  <c r="W255" i="11" s="1"/>
  <c r="W254" i="11" s="1"/>
  <c r="V256" i="11"/>
  <c r="U256" i="11"/>
  <c r="U255" i="11" s="1"/>
  <c r="T256" i="11"/>
  <c r="S256" i="11"/>
  <c r="S255" i="11" s="1"/>
  <c r="S254" i="11" s="1"/>
  <c r="R256" i="11"/>
  <c r="R255" i="11" s="1"/>
  <c r="R254" i="11" s="1"/>
  <c r="Q256" i="11"/>
  <c r="Q255" i="11" s="1"/>
  <c r="P256" i="11"/>
  <c r="O256" i="11"/>
  <c r="O255" i="11" s="1"/>
  <c r="N256" i="11"/>
  <c r="M256" i="11"/>
  <c r="M255" i="11" s="1"/>
  <c r="L256" i="11"/>
  <c r="K256" i="11"/>
  <c r="K255" i="11" s="1"/>
  <c r="J256" i="11"/>
  <c r="I256" i="11"/>
  <c r="I255" i="11" s="1"/>
  <c r="I254" i="11" s="1"/>
  <c r="H256" i="11"/>
  <c r="G256" i="11"/>
  <c r="G255" i="11" s="1"/>
  <c r="G254" i="11" s="1"/>
  <c r="F256" i="11"/>
  <c r="E256" i="11"/>
  <c r="E255" i="11" s="1"/>
  <c r="D253" i="11"/>
  <c r="D252" i="11"/>
  <c r="D251" i="11"/>
  <c r="AA250" i="11"/>
  <c r="Z250" i="11"/>
  <c r="Y250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D249" i="11"/>
  <c r="D248" i="11"/>
  <c r="D247" i="11"/>
  <c r="D246" i="11"/>
  <c r="AA245" i="11"/>
  <c r="Z245" i="11"/>
  <c r="Y245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D244" i="11"/>
  <c r="D243" i="11"/>
  <c r="AA242" i="11"/>
  <c r="Z242" i="11"/>
  <c r="Y242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D242" i="11"/>
  <c r="D241" i="11"/>
  <c r="D240" i="11"/>
  <c r="AA239" i="11"/>
  <c r="Z239" i="11"/>
  <c r="Z238" i="11" s="1"/>
  <c r="Y239" i="11"/>
  <c r="Y238" i="11" s="1"/>
  <c r="X239" i="11"/>
  <c r="X238" i="11" s="1"/>
  <c r="W239" i="11"/>
  <c r="V239" i="11"/>
  <c r="V238" i="11" s="1"/>
  <c r="U239" i="11"/>
  <c r="U238" i="11" s="1"/>
  <c r="T239" i="11"/>
  <c r="S239" i="11"/>
  <c r="R239" i="11"/>
  <c r="R238" i="11" s="1"/>
  <c r="Q239" i="11"/>
  <c r="Q238" i="11" s="1"/>
  <c r="P239" i="11"/>
  <c r="P238" i="11" s="1"/>
  <c r="O239" i="11"/>
  <c r="N239" i="11"/>
  <c r="N238" i="11" s="1"/>
  <c r="M239" i="11"/>
  <c r="L239" i="11"/>
  <c r="K239" i="11"/>
  <c r="J239" i="11"/>
  <c r="J238" i="11" s="1"/>
  <c r="I239" i="11"/>
  <c r="I238" i="11" s="1"/>
  <c r="H239" i="11"/>
  <c r="H238" i="11" s="1"/>
  <c r="G239" i="11"/>
  <c r="F239" i="11"/>
  <c r="F238" i="11" s="1"/>
  <c r="E239" i="11"/>
  <c r="E238" i="11" s="1"/>
  <c r="T238" i="11"/>
  <c r="M238" i="11"/>
  <c r="D237" i="11"/>
  <c r="D236" i="11"/>
  <c r="D235" i="11"/>
  <c r="D234" i="11"/>
  <c r="D233" i="11"/>
  <c r="D232" i="11"/>
  <c r="D231" i="11"/>
  <c r="AA230" i="11"/>
  <c r="Z230" i="11"/>
  <c r="Y230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D229" i="11"/>
  <c r="D228" i="11"/>
  <c r="D227" i="11"/>
  <c r="D226" i="11"/>
  <c r="AA225" i="11"/>
  <c r="Z225" i="11"/>
  <c r="Y225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D224" i="11"/>
  <c r="AA223" i="11"/>
  <c r="Z223" i="11"/>
  <c r="Y223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D223" i="11"/>
  <c r="D222" i="11"/>
  <c r="AA221" i="11"/>
  <c r="Z221" i="11"/>
  <c r="Y221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D221" i="11"/>
  <c r="D220" i="11"/>
  <c r="D219" i="11"/>
  <c r="D218" i="11"/>
  <c r="D217" i="11"/>
  <c r="D216" i="11"/>
  <c r="D215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D213" i="11"/>
  <c r="D212" i="11"/>
  <c r="D211" i="11"/>
  <c r="AA210" i="11"/>
  <c r="Z210" i="11"/>
  <c r="Y210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D209" i="11"/>
  <c r="D208" i="11"/>
  <c r="D207" i="11"/>
  <c r="D206" i="11"/>
  <c r="AA205" i="11"/>
  <c r="AA204" i="11" s="1"/>
  <c r="Z205" i="11"/>
  <c r="Y205" i="11"/>
  <c r="X205" i="11"/>
  <c r="W205" i="11"/>
  <c r="V205" i="11"/>
  <c r="U205" i="11"/>
  <c r="T205" i="11"/>
  <c r="S205" i="11"/>
  <c r="S204" i="11" s="1"/>
  <c r="R205" i="11"/>
  <c r="R204" i="11" s="1"/>
  <c r="Q205" i="11"/>
  <c r="P205" i="11"/>
  <c r="O205" i="11"/>
  <c r="N205" i="11"/>
  <c r="M205" i="11"/>
  <c r="L205" i="11"/>
  <c r="K205" i="11"/>
  <c r="K204" i="11" s="1"/>
  <c r="J205" i="11"/>
  <c r="I205" i="11"/>
  <c r="H205" i="11"/>
  <c r="G205" i="11"/>
  <c r="F205" i="11"/>
  <c r="F204" i="11" s="1"/>
  <c r="E205" i="11"/>
  <c r="V204" i="11"/>
  <c r="P204" i="11"/>
  <c r="D203" i="11"/>
  <c r="D202" i="11"/>
  <c r="AA201" i="11"/>
  <c r="Z201" i="11"/>
  <c r="Y201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D200" i="11"/>
  <c r="D199" i="11"/>
  <c r="AA198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D197" i="11"/>
  <c r="D196" i="11"/>
  <c r="AA195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E195" i="11"/>
  <c r="D194" i="11"/>
  <c r="D193" i="11"/>
  <c r="AA192" i="11"/>
  <c r="Z192" i="11"/>
  <c r="Y192" i="11"/>
  <c r="X192" i="11"/>
  <c r="X191" i="11" s="1"/>
  <c r="W192" i="11"/>
  <c r="V192" i="11"/>
  <c r="V191" i="11" s="1"/>
  <c r="V190" i="11" s="1"/>
  <c r="U192" i="11"/>
  <c r="T192" i="11"/>
  <c r="T191" i="11" s="1"/>
  <c r="S192" i="11"/>
  <c r="R192" i="11"/>
  <c r="Q192" i="11"/>
  <c r="P192" i="11"/>
  <c r="O192" i="11"/>
  <c r="N192" i="11"/>
  <c r="N191" i="11" s="1"/>
  <c r="M192" i="11"/>
  <c r="L192" i="11"/>
  <c r="L191" i="11" s="1"/>
  <c r="K192" i="11"/>
  <c r="J192" i="11"/>
  <c r="I192" i="11"/>
  <c r="H192" i="11"/>
  <c r="H191" i="11" s="1"/>
  <c r="G192" i="11"/>
  <c r="F192" i="11"/>
  <c r="E192" i="11"/>
  <c r="D192" i="11"/>
  <c r="R191" i="11"/>
  <c r="P191" i="11"/>
  <c r="F191" i="11"/>
  <c r="D189" i="11"/>
  <c r="D188" i="11"/>
  <c r="AA187" i="11"/>
  <c r="Z187" i="11"/>
  <c r="Y187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D186" i="11"/>
  <c r="AA185" i="11"/>
  <c r="Z185" i="11"/>
  <c r="Y185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D185" i="11"/>
  <c r="D184" i="11"/>
  <c r="D183" i="11"/>
  <c r="D182" i="11"/>
  <c r="D181" i="11"/>
  <c r="D180" i="11"/>
  <c r="AA179" i="11"/>
  <c r="Z179" i="11"/>
  <c r="Y179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D178" i="11"/>
  <c r="D177" i="11"/>
  <c r="D176" i="11"/>
  <c r="AA175" i="11"/>
  <c r="Z175" i="11"/>
  <c r="Y175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D174" i="11"/>
  <c r="D173" i="11" s="1"/>
  <c r="AA173" i="11"/>
  <c r="Z173" i="11"/>
  <c r="Y173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D172" i="11"/>
  <c r="D171" i="11"/>
  <c r="D169" i="11" s="1"/>
  <c r="D170" i="11"/>
  <c r="AA169" i="11"/>
  <c r="Z169" i="11"/>
  <c r="Y169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D168" i="11"/>
  <c r="D167" i="11"/>
  <c r="D166" i="11"/>
  <c r="D165" i="11"/>
  <c r="D164" i="11"/>
  <c r="AA163" i="11"/>
  <c r="Z163" i="11"/>
  <c r="Y163" i="11"/>
  <c r="X163" i="11"/>
  <c r="X162" i="11" s="1"/>
  <c r="W163" i="11"/>
  <c r="V163" i="11"/>
  <c r="U163" i="11"/>
  <c r="T163" i="11"/>
  <c r="S163" i="11"/>
  <c r="R163" i="11"/>
  <c r="R162" i="11" s="1"/>
  <c r="Q163" i="11"/>
  <c r="P163" i="11"/>
  <c r="O163" i="11"/>
  <c r="N163" i="11"/>
  <c r="M163" i="11"/>
  <c r="L163" i="11"/>
  <c r="K163" i="11"/>
  <c r="J163" i="11"/>
  <c r="I163" i="11"/>
  <c r="H163" i="11"/>
  <c r="H162" i="11" s="1"/>
  <c r="G163" i="11"/>
  <c r="F163" i="11"/>
  <c r="E163" i="11"/>
  <c r="AA162" i="11"/>
  <c r="V162" i="11"/>
  <c r="P162" i="11"/>
  <c r="K162" i="11"/>
  <c r="F162" i="11"/>
  <c r="D161" i="11"/>
  <c r="D160" i="11"/>
  <c r="AA159" i="11"/>
  <c r="Z159" i="11"/>
  <c r="Z158" i="11" s="1"/>
  <c r="Y159" i="11"/>
  <c r="X159" i="11"/>
  <c r="W159" i="11"/>
  <c r="V159" i="11"/>
  <c r="V158" i="11" s="1"/>
  <c r="U159" i="11"/>
  <c r="T159" i="11"/>
  <c r="S159" i="11"/>
  <c r="R159" i="11"/>
  <c r="R158" i="11" s="1"/>
  <c r="Q159" i="11"/>
  <c r="P159" i="11"/>
  <c r="O159" i="11"/>
  <c r="N159" i="11"/>
  <c r="N158" i="11" s="1"/>
  <c r="M159" i="11"/>
  <c r="L159" i="11"/>
  <c r="K159" i="11"/>
  <c r="J159" i="11"/>
  <c r="J158" i="11" s="1"/>
  <c r="I159" i="11"/>
  <c r="H159" i="11"/>
  <c r="G159" i="11"/>
  <c r="F159" i="11"/>
  <c r="F158" i="11" s="1"/>
  <c r="E159" i="11"/>
  <c r="AA158" i="11"/>
  <c r="Y158" i="11"/>
  <c r="X158" i="11"/>
  <c r="W158" i="11"/>
  <c r="U158" i="11"/>
  <c r="T158" i="11"/>
  <c r="S158" i="11"/>
  <c r="Q158" i="11"/>
  <c r="P158" i="11"/>
  <c r="O158" i="11"/>
  <c r="M158" i="11"/>
  <c r="L158" i="11"/>
  <c r="K158" i="11"/>
  <c r="I158" i="11"/>
  <c r="H158" i="11"/>
  <c r="G158" i="11"/>
  <c r="E158" i="11"/>
  <c r="D157" i="11"/>
  <c r="D156" i="11"/>
  <c r="D155" i="11"/>
  <c r="D154" i="11"/>
  <c r="D153" i="11"/>
  <c r="D152" i="11"/>
  <c r="D151" i="11"/>
  <c r="D150" i="11"/>
  <c r="AA149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8" i="11"/>
  <c r="D147" i="11"/>
  <c r="D146" i="11"/>
  <c r="AA145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D144" i="11"/>
  <c r="D143" i="11"/>
  <c r="D142" i="11"/>
  <c r="D141" i="11"/>
  <c r="D140" i="11"/>
  <c r="D139" i="11"/>
  <c r="D138" i="11"/>
  <c r="D137" i="11"/>
  <c r="D136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D134" i="11"/>
  <c r="D133" i="11"/>
  <c r="D132" i="11"/>
  <c r="D131" i="11"/>
  <c r="AA130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D129" i="11"/>
  <c r="D128" i="11"/>
  <c r="D127" i="11"/>
  <c r="D126" i="11"/>
  <c r="D125" i="11"/>
  <c r="D124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2" i="11"/>
  <c r="D121" i="11"/>
  <c r="D120" i="11"/>
  <c r="D119" i="11"/>
  <c r="D118" i="11"/>
  <c r="D117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5" i="11"/>
  <c r="D114" i="11"/>
  <c r="D113" i="11"/>
  <c r="D112" i="11"/>
  <c r="D111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09" i="11"/>
  <c r="D108" i="11"/>
  <c r="D107" i="11"/>
  <c r="D106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4" i="11"/>
  <c r="D103" i="11"/>
  <c r="D102" i="11"/>
  <c r="D101" i="11"/>
  <c r="D100" i="11"/>
  <c r="AA99" i="11"/>
  <c r="AA98" i="11" s="1"/>
  <c r="Z99" i="11"/>
  <c r="Y99" i="11"/>
  <c r="X99" i="11"/>
  <c r="W99" i="11"/>
  <c r="W98" i="11" s="1"/>
  <c r="V99" i="11"/>
  <c r="U99" i="11"/>
  <c r="T99" i="11"/>
  <c r="S99" i="11"/>
  <c r="S98" i="11" s="1"/>
  <c r="R99" i="11"/>
  <c r="Q99" i="11"/>
  <c r="P99" i="11"/>
  <c r="O99" i="11"/>
  <c r="O98" i="11" s="1"/>
  <c r="N99" i="11"/>
  <c r="M99" i="11"/>
  <c r="L99" i="11"/>
  <c r="K99" i="11"/>
  <c r="K98" i="11" s="1"/>
  <c r="J99" i="11"/>
  <c r="I99" i="11"/>
  <c r="H99" i="11"/>
  <c r="G99" i="11"/>
  <c r="F99" i="11"/>
  <c r="E99" i="11"/>
  <c r="H98" i="11"/>
  <c r="D97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D95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D93" i="11"/>
  <c r="D92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D90" i="11"/>
  <c r="D89" i="11"/>
  <c r="D88" i="11"/>
  <c r="D87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5" i="11"/>
  <c r="D84" i="11"/>
  <c r="D83" i="11"/>
  <c r="D82" i="11"/>
  <c r="D81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79" i="11"/>
  <c r="D78" i="11"/>
  <c r="D77" i="11"/>
  <c r="D76" i="11"/>
  <c r="D72" i="11" s="1"/>
  <c r="D75" i="11"/>
  <c r="D74" i="11"/>
  <c r="D73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N64" i="11" s="1"/>
  <c r="M72" i="11"/>
  <c r="L72" i="11"/>
  <c r="K72" i="11"/>
  <c r="J72" i="11"/>
  <c r="I72" i="11"/>
  <c r="H72" i="11"/>
  <c r="G72" i="11"/>
  <c r="F72" i="11"/>
  <c r="E72" i="11"/>
  <c r="D71" i="11"/>
  <c r="D70" i="11"/>
  <c r="D69" i="11"/>
  <c r="D68" i="11"/>
  <c r="D67" i="11"/>
  <c r="D66" i="11"/>
  <c r="AA65" i="11"/>
  <c r="Z65" i="11"/>
  <c r="Y65" i="11"/>
  <c r="Y64" i="11" s="1"/>
  <c r="X65" i="11"/>
  <c r="X64" i="11" s="1"/>
  <c r="W65" i="11"/>
  <c r="V65" i="11"/>
  <c r="U65" i="11"/>
  <c r="U64" i="11" s="1"/>
  <c r="T65" i="11"/>
  <c r="S65" i="11"/>
  <c r="R65" i="11"/>
  <c r="Q65" i="11"/>
  <c r="Q64" i="11" s="1"/>
  <c r="P65" i="11"/>
  <c r="O65" i="11"/>
  <c r="N65" i="11"/>
  <c r="M65" i="11"/>
  <c r="M64" i="11" s="1"/>
  <c r="L65" i="11"/>
  <c r="K65" i="11"/>
  <c r="J65" i="11"/>
  <c r="I65" i="11"/>
  <c r="I64" i="11" s="1"/>
  <c r="H65" i="11"/>
  <c r="G65" i="11"/>
  <c r="F65" i="11"/>
  <c r="E65" i="11"/>
  <c r="E64" i="11" s="1"/>
  <c r="Z64" i="11"/>
  <c r="R64" i="11"/>
  <c r="J64" i="11"/>
  <c r="D63" i="11"/>
  <c r="D61" i="11" s="1"/>
  <c r="D62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0" i="11"/>
  <c r="D59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7" i="11"/>
  <c r="D56" i="11"/>
  <c r="D55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3" i="11"/>
  <c r="D52" i="11"/>
  <c r="D51" i="11"/>
  <c r="D50" i="11"/>
  <c r="D49" i="11"/>
  <c r="D48" i="11"/>
  <c r="D47" i="11"/>
  <c r="D46" i="11"/>
  <c r="AA45" i="11"/>
  <c r="Z45" i="11"/>
  <c r="Y45" i="11"/>
  <c r="X45" i="11"/>
  <c r="X44" i="11" s="1"/>
  <c r="W45" i="11"/>
  <c r="W44" i="11" s="1"/>
  <c r="V45" i="11"/>
  <c r="U45" i="11"/>
  <c r="T45" i="11"/>
  <c r="T44" i="11" s="1"/>
  <c r="S45" i="11"/>
  <c r="S44" i="11" s="1"/>
  <c r="R45" i="11"/>
  <c r="Q45" i="11"/>
  <c r="P45" i="11"/>
  <c r="P44" i="11" s="1"/>
  <c r="O45" i="11"/>
  <c r="O44" i="11" s="1"/>
  <c r="N45" i="11"/>
  <c r="M45" i="11"/>
  <c r="L45" i="11"/>
  <c r="L44" i="11" s="1"/>
  <c r="K45" i="11"/>
  <c r="J45" i="11"/>
  <c r="I45" i="11"/>
  <c r="H45" i="11"/>
  <c r="H44" i="11" s="1"/>
  <c r="G45" i="11"/>
  <c r="F45" i="11"/>
  <c r="E45" i="11"/>
  <c r="Y44" i="11"/>
  <c r="G44" i="11"/>
  <c r="D42" i="11"/>
  <c r="D41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39" i="11"/>
  <c r="D38" i="11"/>
  <c r="D37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5" i="11"/>
  <c r="AA34" i="11"/>
  <c r="Z34" i="11"/>
  <c r="Y34" i="11"/>
  <c r="Y33" i="11" s="1"/>
  <c r="X34" i="11"/>
  <c r="W34" i="11"/>
  <c r="W33" i="11" s="1"/>
  <c r="V34" i="11"/>
  <c r="U34" i="11"/>
  <c r="U33" i="11" s="1"/>
  <c r="T34" i="11"/>
  <c r="S34" i="11"/>
  <c r="S33" i="11" s="1"/>
  <c r="R34" i="11"/>
  <c r="Q34" i="11"/>
  <c r="Q33" i="11" s="1"/>
  <c r="P34" i="11"/>
  <c r="O34" i="11"/>
  <c r="O33" i="11" s="1"/>
  <c r="N34" i="11"/>
  <c r="M34" i="11"/>
  <c r="M33" i="11" s="1"/>
  <c r="L34" i="11"/>
  <c r="K34" i="11"/>
  <c r="K33" i="11" s="1"/>
  <c r="J34" i="11"/>
  <c r="I34" i="11"/>
  <c r="I33" i="11" s="1"/>
  <c r="H34" i="11"/>
  <c r="G34" i="11"/>
  <c r="G33" i="11" s="1"/>
  <c r="F34" i="11"/>
  <c r="E34" i="11"/>
  <c r="E33" i="11" s="1"/>
  <c r="D34" i="11"/>
  <c r="AA33" i="11"/>
  <c r="F33" i="11"/>
  <c r="D32" i="11"/>
  <c r="D31" i="11"/>
  <c r="D30" i="11"/>
  <c r="D29" i="11"/>
  <c r="D28" i="11"/>
  <c r="D27" i="11"/>
  <c r="D26" i="11"/>
  <c r="AA25" i="11"/>
  <c r="AA24" i="11" s="1"/>
  <c r="Z25" i="11"/>
  <c r="Z24" i="11" s="1"/>
  <c r="Y25" i="11"/>
  <c r="X25" i="11"/>
  <c r="W25" i="11"/>
  <c r="W24" i="11" s="1"/>
  <c r="V25" i="11"/>
  <c r="V24" i="11" s="1"/>
  <c r="U25" i="11"/>
  <c r="T25" i="11"/>
  <c r="S25" i="11"/>
  <c r="S24" i="11" s="1"/>
  <c r="R25" i="11"/>
  <c r="R24" i="11" s="1"/>
  <c r="Q25" i="11"/>
  <c r="P25" i="11"/>
  <c r="O25" i="11"/>
  <c r="O24" i="11" s="1"/>
  <c r="N25" i="11"/>
  <c r="N24" i="11" s="1"/>
  <c r="M25" i="11"/>
  <c r="L25" i="11"/>
  <c r="K25" i="11"/>
  <c r="K24" i="11" s="1"/>
  <c r="J25" i="11"/>
  <c r="J24" i="11" s="1"/>
  <c r="I25" i="11"/>
  <c r="H25" i="11"/>
  <c r="G25" i="11"/>
  <c r="G24" i="11" s="1"/>
  <c r="F25" i="11"/>
  <c r="F24" i="11" s="1"/>
  <c r="E25" i="11"/>
  <c r="Y24" i="11"/>
  <c r="X24" i="11"/>
  <c r="U24" i="11"/>
  <c r="T24" i="11"/>
  <c r="Q24" i="11"/>
  <c r="P24" i="11"/>
  <c r="M24" i="11"/>
  <c r="L24" i="11"/>
  <c r="I24" i="11"/>
  <c r="H24" i="11"/>
  <c r="E24" i="11"/>
  <c r="D23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D21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D19" i="11"/>
  <c r="D18" i="11"/>
  <c r="D17" i="11"/>
  <c r="D16" i="11"/>
  <c r="D15" i="11"/>
  <c r="D14" i="11"/>
  <c r="D13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1" i="11"/>
  <c r="D10" i="11"/>
  <c r="D9" i="11"/>
  <c r="D8" i="11" s="1"/>
  <c r="AA8" i="11"/>
  <c r="Z8" i="11"/>
  <c r="Y8" i="11"/>
  <c r="X8" i="11"/>
  <c r="W8" i="11"/>
  <c r="V8" i="11"/>
  <c r="U8" i="11"/>
  <c r="T8" i="11"/>
  <c r="T7" i="11" s="1"/>
  <c r="S8" i="11"/>
  <c r="R8" i="11"/>
  <c r="Q8" i="11"/>
  <c r="P8" i="11"/>
  <c r="P7" i="11" s="1"/>
  <c r="O8" i="11"/>
  <c r="N8" i="11"/>
  <c r="M8" i="11"/>
  <c r="L8" i="11"/>
  <c r="L7" i="11" s="1"/>
  <c r="K8" i="11"/>
  <c r="J8" i="11"/>
  <c r="I8" i="11"/>
  <c r="H8" i="11"/>
  <c r="H7" i="11" s="1"/>
  <c r="G8" i="11"/>
  <c r="F8" i="11"/>
  <c r="E8" i="11"/>
  <c r="E7" i="11" s="1"/>
  <c r="E6" i="11" s="1"/>
  <c r="X7" i="11"/>
  <c r="U7" i="11"/>
  <c r="U6" i="11" s="1"/>
  <c r="Q7" i="11"/>
  <c r="M7" i="11"/>
  <c r="M6" i="11" s="1"/>
  <c r="J7" i="11"/>
  <c r="F7" i="11"/>
  <c r="D778" i="10"/>
  <c r="D777" i="10"/>
  <c r="AA776" i="10"/>
  <c r="Z776" i="10"/>
  <c r="Y776" i="10"/>
  <c r="X776" i="10"/>
  <c r="W776" i="10"/>
  <c r="V776" i="10"/>
  <c r="U776" i="10"/>
  <c r="T776" i="10"/>
  <c r="S776" i="10"/>
  <c r="R776" i="10"/>
  <c r="Q776" i="10"/>
  <c r="P776" i="10"/>
  <c r="O776" i="10"/>
  <c r="N776" i="10"/>
  <c r="M776" i="10"/>
  <c r="L776" i="10"/>
  <c r="K776" i="10"/>
  <c r="J776" i="10"/>
  <c r="I776" i="10"/>
  <c r="H776" i="10"/>
  <c r="G776" i="10"/>
  <c r="F776" i="10"/>
  <c r="E776" i="10"/>
  <c r="D776" i="10"/>
  <c r="D775" i="10"/>
  <c r="D774" i="10"/>
  <c r="AA773" i="10"/>
  <c r="Z773" i="10"/>
  <c r="Y773" i="10"/>
  <c r="X773" i="10"/>
  <c r="W773" i="10"/>
  <c r="V773" i="10"/>
  <c r="U773" i="10"/>
  <c r="T773" i="10"/>
  <c r="S773" i="10"/>
  <c r="R773" i="10"/>
  <c r="Q773" i="10"/>
  <c r="P773" i="10"/>
  <c r="O773" i="10"/>
  <c r="N773" i="10"/>
  <c r="M773" i="10"/>
  <c r="L773" i="10"/>
  <c r="K773" i="10"/>
  <c r="J773" i="10"/>
  <c r="I773" i="10"/>
  <c r="H773" i="10"/>
  <c r="G773" i="10"/>
  <c r="F773" i="10"/>
  <c r="E773" i="10"/>
  <c r="D773" i="10"/>
  <c r="D772" i="10"/>
  <c r="D771" i="10"/>
  <c r="AA770" i="10"/>
  <c r="Z770" i="10"/>
  <c r="Y770" i="10"/>
  <c r="Y769" i="10" s="1"/>
  <c r="X770" i="10"/>
  <c r="X769" i="10" s="1"/>
  <c r="W770" i="10"/>
  <c r="V770" i="10"/>
  <c r="U770" i="10"/>
  <c r="U769" i="10" s="1"/>
  <c r="T770" i="10"/>
  <c r="T769" i="10" s="1"/>
  <c r="S770" i="10"/>
  <c r="R770" i="10"/>
  <c r="Q770" i="10"/>
  <c r="Q769" i="10" s="1"/>
  <c r="P770" i="10"/>
  <c r="P769" i="10" s="1"/>
  <c r="O770" i="10"/>
  <c r="N770" i="10"/>
  <c r="M770" i="10"/>
  <c r="M769" i="10" s="1"/>
  <c r="L770" i="10"/>
  <c r="L769" i="10" s="1"/>
  <c r="K770" i="10"/>
  <c r="J770" i="10"/>
  <c r="I770" i="10"/>
  <c r="I769" i="10" s="1"/>
  <c r="H770" i="10"/>
  <c r="H769" i="10" s="1"/>
  <c r="G770" i="10"/>
  <c r="F770" i="10"/>
  <c r="E770" i="10"/>
  <c r="E769" i="10" s="1"/>
  <c r="D770" i="10"/>
  <c r="D769" i="10" s="1"/>
  <c r="D768" i="10"/>
  <c r="D767" i="10"/>
  <c r="D766" i="10"/>
  <c r="D765" i="10"/>
  <c r="D764" i="10"/>
  <c r="D763" i="10"/>
  <c r="D762" i="10"/>
  <c r="AA761" i="10"/>
  <c r="Z761" i="10"/>
  <c r="Y761" i="10"/>
  <c r="X761" i="10"/>
  <c r="W761" i="10"/>
  <c r="V761" i="10"/>
  <c r="U761" i="10"/>
  <c r="T761" i="10"/>
  <c r="S761" i="10"/>
  <c r="R761" i="10"/>
  <c r="Q761" i="10"/>
  <c r="P761" i="10"/>
  <c r="O761" i="10"/>
  <c r="N761" i="10"/>
  <c r="M761" i="10"/>
  <c r="L761" i="10"/>
  <c r="K761" i="10"/>
  <c r="J761" i="10"/>
  <c r="I761" i="10"/>
  <c r="H761" i="10"/>
  <c r="G761" i="10"/>
  <c r="F761" i="10"/>
  <c r="E761" i="10"/>
  <c r="D761" i="10"/>
  <c r="D760" i="10"/>
  <c r="D759" i="10"/>
  <c r="D758" i="10"/>
  <c r="D757" i="10"/>
  <c r="D756" i="10"/>
  <c r="D755" i="10"/>
  <c r="D754" i="10"/>
  <c r="AA753" i="10"/>
  <c r="AA752" i="10" s="1"/>
  <c r="Z753" i="10"/>
  <c r="Y753" i="10"/>
  <c r="X753" i="10"/>
  <c r="W753" i="10"/>
  <c r="W752" i="10" s="1"/>
  <c r="V753" i="10"/>
  <c r="U753" i="10"/>
  <c r="T753" i="10"/>
  <c r="S753" i="10"/>
  <c r="S752" i="10" s="1"/>
  <c r="R753" i="10"/>
  <c r="Q753" i="10"/>
  <c r="P753" i="10"/>
  <c r="O753" i="10"/>
  <c r="O752" i="10" s="1"/>
  <c r="N753" i="10"/>
  <c r="M753" i="10"/>
  <c r="L753" i="10"/>
  <c r="K753" i="10"/>
  <c r="K752" i="10" s="1"/>
  <c r="J753" i="10"/>
  <c r="I753" i="10"/>
  <c r="H753" i="10"/>
  <c r="G753" i="10"/>
  <c r="G752" i="10" s="1"/>
  <c r="F753" i="10"/>
  <c r="E753" i="10"/>
  <c r="Z752" i="10"/>
  <c r="Y752" i="10"/>
  <c r="X752" i="10"/>
  <c r="V752" i="10"/>
  <c r="U752" i="10"/>
  <c r="T752" i="10"/>
  <c r="R752" i="10"/>
  <c r="Q752" i="10"/>
  <c r="P752" i="10"/>
  <c r="N752" i="10"/>
  <c r="M752" i="10"/>
  <c r="L752" i="10"/>
  <c r="J752" i="10"/>
  <c r="I752" i="10"/>
  <c r="H752" i="10"/>
  <c r="F752" i="10"/>
  <c r="E752" i="10"/>
  <c r="D751" i="10"/>
  <c r="D750" i="10"/>
  <c r="D749" i="10"/>
  <c r="D748" i="10"/>
  <c r="D747" i="10"/>
  <c r="D746" i="10"/>
  <c r="D745" i="10"/>
  <c r="AA744" i="10"/>
  <c r="Z744" i="10"/>
  <c r="Y744" i="10"/>
  <c r="X744" i="10"/>
  <c r="W744" i="10"/>
  <c r="V744" i="10"/>
  <c r="U744" i="10"/>
  <c r="T744" i="10"/>
  <c r="S744" i="10"/>
  <c r="R744" i="10"/>
  <c r="Q744" i="10"/>
  <c r="P744" i="10"/>
  <c r="O744" i="10"/>
  <c r="N744" i="10"/>
  <c r="M744" i="10"/>
  <c r="L744" i="10"/>
  <c r="K744" i="10"/>
  <c r="J744" i="10"/>
  <c r="I744" i="10"/>
  <c r="H744" i="10"/>
  <c r="G744" i="10"/>
  <c r="F744" i="10"/>
  <c r="E744" i="10"/>
  <c r="D743" i="10"/>
  <c r="D742" i="10"/>
  <c r="D741" i="10"/>
  <c r="D740" i="10"/>
  <c r="D739" i="10"/>
  <c r="AA738" i="10"/>
  <c r="AA737" i="10" s="1"/>
  <c r="Z738" i="10"/>
  <c r="Z737" i="10" s="1"/>
  <c r="Y738" i="10"/>
  <c r="X738" i="10"/>
  <c r="W738" i="10"/>
  <c r="W737" i="10" s="1"/>
  <c r="V738" i="10"/>
  <c r="U738" i="10"/>
  <c r="T738" i="10"/>
  <c r="S738" i="10"/>
  <c r="S737" i="10" s="1"/>
  <c r="R738" i="10"/>
  <c r="R737" i="10" s="1"/>
  <c r="Q738" i="10"/>
  <c r="P738" i="10"/>
  <c r="O738" i="10"/>
  <c r="O737" i="10" s="1"/>
  <c r="N738" i="10"/>
  <c r="N737" i="10" s="1"/>
  <c r="M738" i="10"/>
  <c r="L738" i="10"/>
  <c r="K738" i="10"/>
  <c r="K737" i="10" s="1"/>
  <c r="J738" i="10"/>
  <c r="J737" i="10" s="1"/>
  <c r="I738" i="10"/>
  <c r="H738" i="10"/>
  <c r="G738" i="10"/>
  <c r="G737" i="10" s="1"/>
  <c r="F738" i="10"/>
  <c r="F737" i="10" s="1"/>
  <c r="E738" i="10"/>
  <c r="X737" i="10"/>
  <c r="V737" i="10"/>
  <c r="T737" i="10"/>
  <c r="P737" i="10"/>
  <c r="L737" i="10"/>
  <c r="H737" i="10"/>
  <c r="D736" i="10"/>
  <c r="D735" i="10"/>
  <c r="D734" i="10"/>
  <c r="D733" i="10"/>
  <c r="AA732" i="10"/>
  <c r="AA731" i="10" s="1"/>
  <c r="Z732" i="10"/>
  <c r="Z731" i="10" s="1"/>
  <c r="Y732" i="10"/>
  <c r="Y731" i="10" s="1"/>
  <c r="X732" i="10"/>
  <c r="W732" i="10"/>
  <c r="W731" i="10" s="1"/>
  <c r="V732" i="10"/>
  <c r="U732" i="10"/>
  <c r="U731" i="10" s="1"/>
  <c r="T732" i="10"/>
  <c r="T731" i="10" s="1"/>
  <c r="S732" i="10"/>
  <c r="S731" i="10" s="1"/>
  <c r="R732" i="10"/>
  <c r="Q732" i="10"/>
  <c r="Q731" i="10" s="1"/>
  <c r="P732" i="10"/>
  <c r="P731" i="10" s="1"/>
  <c r="O732" i="10"/>
  <c r="O731" i="10" s="1"/>
  <c r="N732" i="10"/>
  <c r="M732" i="10"/>
  <c r="M731" i="10" s="1"/>
  <c r="L732" i="10"/>
  <c r="K732" i="10"/>
  <c r="K731" i="10" s="1"/>
  <c r="J732" i="10"/>
  <c r="J731" i="10" s="1"/>
  <c r="I732" i="10"/>
  <c r="I731" i="10" s="1"/>
  <c r="H732" i="10"/>
  <c r="G732" i="10"/>
  <c r="G731" i="10" s="1"/>
  <c r="F732" i="10"/>
  <c r="E732" i="10"/>
  <c r="E731" i="10" s="1"/>
  <c r="X731" i="10"/>
  <c r="V731" i="10"/>
  <c r="R731" i="10"/>
  <c r="N731" i="10"/>
  <c r="L731" i="10"/>
  <c r="H731" i="10"/>
  <c r="F731" i="10"/>
  <c r="D730" i="10"/>
  <c r="D729" i="10"/>
  <c r="D728" i="10"/>
  <c r="D727" i="10"/>
  <c r="AA726" i="10"/>
  <c r="Z726" i="10"/>
  <c r="Y726" i="10"/>
  <c r="X726" i="10"/>
  <c r="W726" i="10"/>
  <c r="V726" i="10"/>
  <c r="U726" i="10"/>
  <c r="T726" i="10"/>
  <c r="S726" i="10"/>
  <c r="R726" i="10"/>
  <c r="Q726" i="10"/>
  <c r="P726" i="10"/>
  <c r="O726" i="10"/>
  <c r="N726" i="10"/>
  <c r="M726" i="10"/>
  <c r="L726" i="10"/>
  <c r="K726" i="10"/>
  <c r="J726" i="10"/>
  <c r="I726" i="10"/>
  <c r="H726" i="10"/>
  <c r="G726" i="10"/>
  <c r="F726" i="10"/>
  <c r="E726" i="10"/>
  <c r="D724" i="10"/>
  <c r="D723" i="10"/>
  <c r="D722" i="10"/>
  <c r="D721" i="10"/>
  <c r="AA720" i="10"/>
  <c r="Z720" i="10"/>
  <c r="Y720" i="10"/>
  <c r="X720" i="10"/>
  <c r="X719" i="10" s="1"/>
  <c r="W720" i="10"/>
  <c r="V720" i="10"/>
  <c r="U720" i="10"/>
  <c r="U719" i="10" s="1"/>
  <c r="T720" i="10"/>
  <c r="T719" i="10" s="1"/>
  <c r="S720" i="10"/>
  <c r="R720" i="10"/>
  <c r="Q720" i="10"/>
  <c r="P720" i="10"/>
  <c r="O720" i="10"/>
  <c r="N720" i="10"/>
  <c r="M720" i="10"/>
  <c r="L720" i="10"/>
  <c r="L719" i="10" s="1"/>
  <c r="K720" i="10"/>
  <c r="J720" i="10"/>
  <c r="I720" i="10"/>
  <c r="H720" i="10"/>
  <c r="H719" i="10" s="1"/>
  <c r="G720" i="10"/>
  <c r="F720" i="10"/>
  <c r="E720" i="10"/>
  <c r="AA719" i="10"/>
  <c r="W719" i="10"/>
  <c r="S719" i="10"/>
  <c r="P719" i="10"/>
  <c r="O719" i="10"/>
  <c r="K719" i="10"/>
  <c r="G719" i="10"/>
  <c r="E719" i="10"/>
  <c r="D718" i="10"/>
  <c r="D717" i="10"/>
  <c r="D716" i="10"/>
  <c r="D715" i="10"/>
  <c r="AA714" i="10"/>
  <c r="Z714" i="10"/>
  <c r="Y714" i="10"/>
  <c r="X714" i="10"/>
  <c r="W714" i="10"/>
  <c r="V714" i="10"/>
  <c r="U714" i="10"/>
  <c r="T714" i="10"/>
  <c r="S714" i="10"/>
  <c r="R714" i="10"/>
  <c r="Q714" i="10"/>
  <c r="P714" i="10"/>
  <c r="O714" i="10"/>
  <c r="N714" i="10"/>
  <c r="M714" i="10"/>
  <c r="L714" i="10"/>
  <c r="K714" i="10"/>
  <c r="J714" i="10"/>
  <c r="I714" i="10"/>
  <c r="H714" i="10"/>
  <c r="G714" i="10"/>
  <c r="F714" i="10"/>
  <c r="E714" i="10"/>
  <c r="D712" i="10"/>
  <c r="D711" i="10"/>
  <c r="AA710" i="10"/>
  <c r="Z710" i="10"/>
  <c r="Z709" i="10" s="1"/>
  <c r="Y710" i="10"/>
  <c r="Y709" i="10" s="1"/>
  <c r="X710" i="10"/>
  <c r="W710" i="10"/>
  <c r="V710" i="10"/>
  <c r="V709" i="10" s="1"/>
  <c r="U710" i="10"/>
  <c r="U709" i="10" s="1"/>
  <c r="T710" i="10"/>
  <c r="S710" i="10"/>
  <c r="R710" i="10"/>
  <c r="R709" i="10" s="1"/>
  <c r="Q710" i="10"/>
  <c r="Q709" i="10" s="1"/>
  <c r="P710" i="10"/>
  <c r="O710" i="10"/>
  <c r="N710" i="10"/>
  <c r="N709" i="10" s="1"/>
  <c r="M710" i="10"/>
  <c r="M709" i="10" s="1"/>
  <c r="L710" i="10"/>
  <c r="K710" i="10"/>
  <c r="J710" i="10"/>
  <c r="J709" i="10" s="1"/>
  <c r="I710" i="10"/>
  <c r="I709" i="10" s="1"/>
  <c r="H710" i="10"/>
  <c r="G710" i="10"/>
  <c r="F710" i="10"/>
  <c r="F709" i="10" s="1"/>
  <c r="E710" i="10"/>
  <c r="D710" i="10" s="1"/>
  <c r="D709" i="10" s="1"/>
  <c r="AA709" i="10"/>
  <c r="X709" i="10"/>
  <c r="W709" i="10"/>
  <c r="T709" i="10"/>
  <c r="S709" i="10"/>
  <c r="P709" i="10"/>
  <c r="O709" i="10"/>
  <c r="L709" i="10"/>
  <c r="K709" i="10"/>
  <c r="H709" i="10"/>
  <c r="G709" i="10"/>
  <c r="D708" i="10"/>
  <c r="D706" i="10" s="1"/>
  <c r="D707" i="10"/>
  <c r="AA706" i="10"/>
  <c r="Z706" i="10"/>
  <c r="Y706" i="10"/>
  <c r="X706" i="10"/>
  <c r="W706" i="10"/>
  <c r="V706" i="10"/>
  <c r="U706" i="10"/>
  <c r="T706" i="10"/>
  <c r="S706" i="10"/>
  <c r="R706" i="10"/>
  <c r="Q706" i="10"/>
  <c r="P706" i="10"/>
  <c r="O706" i="10"/>
  <c r="N706" i="10"/>
  <c r="M706" i="10"/>
  <c r="L706" i="10"/>
  <c r="K706" i="10"/>
  <c r="J706" i="10"/>
  <c r="I706" i="10"/>
  <c r="H706" i="10"/>
  <c r="G706" i="10"/>
  <c r="F706" i="10"/>
  <c r="E706" i="10"/>
  <c r="D705" i="10"/>
  <c r="AA704" i="10"/>
  <c r="AA703" i="10" s="1"/>
  <c r="Z704" i="10"/>
  <c r="Z703" i="10" s="1"/>
  <c r="Y704" i="10"/>
  <c r="X704" i="10"/>
  <c r="X703" i="10" s="1"/>
  <c r="W704" i="10"/>
  <c r="W703" i="10" s="1"/>
  <c r="V704" i="10"/>
  <c r="U704" i="10"/>
  <c r="T704" i="10"/>
  <c r="T703" i="10" s="1"/>
  <c r="S704" i="10"/>
  <c r="S703" i="10" s="1"/>
  <c r="R704" i="10"/>
  <c r="R703" i="10" s="1"/>
  <c r="Q704" i="10"/>
  <c r="P704" i="10"/>
  <c r="O704" i="10"/>
  <c r="O703" i="10" s="1"/>
  <c r="N704" i="10"/>
  <c r="N703" i="10" s="1"/>
  <c r="M704" i="10"/>
  <c r="L704" i="10"/>
  <c r="L703" i="10" s="1"/>
  <c r="K704" i="10"/>
  <c r="K703" i="10" s="1"/>
  <c r="J704" i="10"/>
  <c r="J703" i="10" s="1"/>
  <c r="I704" i="10"/>
  <c r="H704" i="10"/>
  <c r="H703" i="10" s="1"/>
  <c r="G704" i="10"/>
  <c r="F704" i="10"/>
  <c r="F703" i="10" s="1"/>
  <c r="E704" i="10"/>
  <c r="Y703" i="10"/>
  <c r="V703" i="10"/>
  <c r="U703" i="10"/>
  <c r="Q703" i="10"/>
  <c r="P703" i="10"/>
  <c r="M703" i="10"/>
  <c r="I703" i="10"/>
  <c r="E703" i="10"/>
  <c r="D702" i="10"/>
  <c r="D701" i="10"/>
  <c r="D700" i="10"/>
  <c r="AA699" i="10"/>
  <c r="Z699" i="10"/>
  <c r="Y699" i="10"/>
  <c r="X699" i="10"/>
  <c r="W699" i="10"/>
  <c r="V699" i="10"/>
  <c r="U699" i="10"/>
  <c r="T699" i="10"/>
  <c r="S699" i="10"/>
  <c r="R699" i="10"/>
  <c r="Q699" i="10"/>
  <c r="P699" i="10"/>
  <c r="O699" i="10"/>
  <c r="N699" i="10"/>
  <c r="M699" i="10"/>
  <c r="L699" i="10"/>
  <c r="K699" i="10"/>
  <c r="J699" i="10"/>
  <c r="I699" i="10"/>
  <c r="H699" i="10"/>
  <c r="G699" i="10"/>
  <c r="F699" i="10"/>
  <c r="E699" i="10"/>
  <c r="D697" i="10"/>
  <c r="D696" i="10"/>
  <c r="AA695" i="10"/>
  <c r="Z695" i="10"/>
  <c r="Y695" i="10"/>
  <c r="X695" i="10"/>
  <c r="W695" i="10"/>
  <c r="V695" i="10"/>
  <c r="U695" i="10"/>
  <c r="T695" i="10"/>
  <c r="S695" i="10"/>
  <c r="R695" i="10"/>
  <c r="Q695" i="10"/>
  <c r="P695" i="10"/>
  <c r="O695" i="10"/>
  <c r="N695" i="10"/>
  <c r="M695" i="10"/>
  <c r="L695" i="10"/>
  <c r="K695" i="10"/>
  <c r="J695" i="10"/>
  <c r="I695" i="10"/>
  <c r="H695" i="10"/>
  <c r="G695" i="10"/>
  <c r="F695" i="10"/>
  <c r="E695" i="10"/>
  <c r="D695" i="10"/>
  <c r="D694" i="10"/>
  <c r="D693" i="10"/>
  <c r="AA692" i="10"/>
  <c r="Z692" i="10"/>
  <c r="Y692" i="10"/>
  <c r="X692" i="10"/>
  <c r="W692" i="10"/>
  <c r="V692" i="10"/>
  <c r="U692" i="10"/>
  <c r="T692" i="10"/>
  <c r="S692" i="10"/>
  <c r="R692" i="10"/>
  <c r="Q692" i="10"/>
  <c r="P692" i="10"/>
  <c r="O692" i="10"/>
  <c r="N692" i="10"/>
  <c r="M692" i="10"/>
  <c r="L692" i="10"/>
  <c r="K692" i="10"/>
  <c r="J692" i="10"/>
  <c r="I692" i="10"/>
  <c r="H692" i="10"/>
  <c r="G692" i="10"/>
  <c r="F692" i="10"/>
  <c r="E692" i="10"/>
  <c r="D692" i="10"/>
  <c r="D691" i="10"/>
  <c r="D690" i="10"/>
  <c r="AA689" i="10"/>
  <c r="Z689" i="10"/>
  <c r="Y689" i="10"/>
  <c r="X689" i="10"/>
  <c r="W689" i="10"/>
  <c r="V689" i="10"/>
  <c r="U689" i="10"/>
  <c r="T689" i="10"/>
  <c r="S689" i="10"/>
  <c r="R689" i="10"/>
  <c r="Q689" i="10"/>
  <c r="P689" i="10"/>
  <c r="O689" i="10"/>
  <c r="N689" i="10"/>
  <c r="M689" i="10"/>
  <c r="L689" i="10"/>
  <c r="K689" i="10"/>
  <c r="J689" i="10"/>
  <c r="I689" i="10"/>
  <c r="H689" i="10"/>
  <c r="G689" i="10"/>
  <c r="F689" i="10"/>
  <c r="E689" i="10"/>
  <c r="D689" i="10"/>
  <c r="D688" i="10"/>
  <c r="D687" i="10"/>
  <c r="AA686" i="10"/>
  <c r="Z686" i="10"/>
  <c r="Y686" i="10"/>
  <c r="X686" i="10"/>
  <c r="W686" i="10"/>
  <c r="W685" i="10" s="1"/>
  <c r="V686" i="10"/>
  <c r="V685" i="10" s="1"/>
  <c r="U686" i="10"/>
  <c r="T686" i="10"/>
  <c r="S686" i="10"/>
  <c r="R686" i="10"/>
  <c r="Q686" i="10"/>
  <c r="P686" i="10"/>
  <c r="O686" i="10"/>
  <c r="O685" i="10" s="1"/>
  <c r="N686" i="10"/>
  <c r="N685" i="10" s="1"/>
  <c r="M686" i="10"/>
  <c r="L686" i="10"/>
  <c r="K686" i="10"/>
  <c r="J686" i="10"/>
  <c r="I686" i="10"/>
  <c r="H686" i="10"/>
  <c r="G686" i="10"/>
  <c r="G685" i="10" s="1"/>
  <c r="F686" i="10"/>
  <c r="F685" i="10" s="1"/>
  <c r="E686" i="10"/>
  <c r="D686" i="10"/>
  <c r="AA685" i="10"/>
  <c r="Z685" i="10"/>
  <c r="S685" i="10"/>
  <c r="R685" i="10"/>
  <c r="K685" i="10"/>
  <c r="J685" i="10"/>
  <c r="D684" i="10"/>
  <c r="D683" i="10"/>
  <c r="D682" i="10"/>
  <c r="AA681" i="10"/>
  <c r="Z681" i="10"/>
  <c r="Y681" i="10"/>
  <c r="X681" i="10"/>
  <c r="W681" i="10"/>
  <c r="V681" i="10"/>
  <c r="U681" i="10"/>
  <c r="T681" i="10"/>
  <c r="S681" i="10"/>
  <c r="R681" i="10"/>
  <c r="Q681" i="10"/>
  <c r="P681" i="10"/>
  <c r="O681" i="10"/>
  <c r="N681" i="10"/>
  <c r="M681" i="10"/>
  <c r="L681" i="10"/>
  <c r="K681" i="10"/>
  <c r="J681" i="10"/>
  <c r="I681" i="10"/>
  <c r="H681" i="10"/>
  <c r="G681" i="10"/>
  <c r="F681" i="10"/>
  <c r="E681" i="10"/>
  <c r="D680" i="10"/>
  <c r="D679" i="10"/>
  <c r="D678" i="10"/>
  <c r="D677" i="10"/>
  <c r="D676" i="10"/>
  <c r="D675" i="10"/>
  <c r="D674" i="10"/>
  <c r="AA673" i="10"/>
  <c r="Z673" i="10"/>
  <c r="Y673" i="10"/>
  <c r="X673" i="10"/>
  <c r="W673" i="10"/>
  <c r="V673" i="10"/>
  <c r="U673" i="10"/>
  <c r="T673" i="10"/>
  <c r="S673" i="10"/>
  <c r="R673" i="10"/>
  <c r="Q673" i="10"/>
  <c r="P673" i="10"/>
  <c r="O673" i="10"/>
  <c r="N673" i="10"/>
  <c r="M673" i="10"/>
  <c r="L673" i="10"/>
  <c r="K673" i="10"/>
  <c r="J673" i="10"/>
  <c r="I673" i="10"/>
  <c r="H673" i="10"/>
  <c r="G673" i="10"/>
  <c r="F673" i="10"/>
  <c r="E673" i="10"/>
  <c r="D672" i="10"/>
  <c r="D671" i="10"/>
  <c r="D670" i="10"/>
  <c r="D669" i="10"/>
  <c r="AA668" i="10"/>
  <c r="Z668" i="10"/>
  <c r="Y668" i="10"/>
  <c r="X668" i="10"/>
  <c r="W668" i="10"/>
  <c r="V668" i="10"/>
  <c r="U668" i="10"/>
  <c r="T668" i="10"/>
  <c r="S668" i="10"/>
  <c r="R668" i="10"/>
  <c r="Q668" i="10"/>
  <c r="P668" i="10"/>
  <c r="O668" i="10"/>
  <c r="N668" i="10"/>
  <c r="M668" i="10"/>
  <c r="L668" i="10"/>
  <c r="K668" i="10"/>
  <c r="J668" i="10"/>
  <c r="I668" i="10"/>
  <c r="H668" i="10"/>
  <c r="G668" i="10"/>
  <c r="F668" i="10"/>
  <c r="E668" i="10"/>
  <c r="D667" i="10"/>
  <c r="D666" i="10"/>
  <c r="D665" i="10"/>
  <c r="D664" i="10"/>
  <c r="D663" i="10"/>
  <c r="D662" i="10"/>
  <c r="AA661" i="10"/>
  <c r="Z661" i="10"/>
  <c r="Y661" i="10"/>
  <c r="X661" i="10"/>
  <c r="W661" i="10"/>
  <c r="V661" i="10"/>
  <c r="U661" i="10"/>
  <c r="T661" i="10"/>
  <c r="S661" i="10"/>
  <c r="R661" i="10"/>
  <c r="Q661" i="10"/>
  <c r="P661" i="10"/>
  <c r="O661" i="10"/>
  <c r="N661" i="10"/>
  <c r="M661" i="10"/>
  <c r="L661" i="10"/>
  <c r="K661" i="10"/>
  <c r="J661" i="10"/>
  <c r="I661" i="10"/>
  <c r="H661" i="10"/>
  <c r="G661" i="10"/>
  <c r="F661" i="10"/>
  <c r="E661" i="10"/>
  <c r="D660" i="10"/>
  <c r="AA659" i="10"/>
  <c r="Z659" i="10"/>
  <c r="Y659" i="10"/>
  <c r="X659" i="10"/>
  <c r="W659" i="10"/>
  <c r="V659" i="10"/>
  <c r="U659" i="10"/>
  <c r="T659" i="10"/>
  <c r="S659" i="10"/>
  <c r="R659" i="10"/>
  <c r="Q659" i="10"/>
  <c r="P659" i="10"/>
  <c r="O659" i="10"/>
  <c r="N659" i="10"/>
  <c r="M659" i="10"/>
  <c r="L659" i="10"/>
  <c r="K659" i="10"/>
  <c r="J659" i="10"/>
  <c r="I659" i="10"/>
  <c r="H659" i="10"/>
  <c r="G659" i="10"/>
  <c r="F659" i="10"/>
  <c r="E659" i="10"/>
  <c r="D659" i="10"/>
  <c r="D658" i="10"/>
  <c r="D655" i="10" s="1"/>
  <c r="D657" i="10"/>
  <c r="D656" i="10"/>
  <c r="AA655" i="10"/>
  <c r="Z655" i="10"/>
  <c r="Y655" i="10"/>
  <c r="X655" i="10"/>
  <c r="W655" i="10"/>
  <c r="V655" i="10"/>
  <c r="U655" i="10"/>
  <c r="T655" i="10"/>
  <c r="S655" i="10"/>
  <c r="R655" i="10"/>
  <c r="Q655" i="10"/>
  <c r="P655" i="10"/>
  <c r="O655" i="10"/>
  <c r="N655" i="10"/>
  <c r="M655" i="10"/>
  <c r="L655" i="10"/>
  <c r="K655" i="10"/>
  <c r="J655" i="10"/>
  <c r="I655" i="10"/>
  <c r="H655" i="10"/>
  <c r="G655" i="10"/>
  <c r="F655" i="10"/>
  <c r="E655" i="10"/>
  <c r="D654" i="10"/>
  <c r="D653" i="10"/>
  <c r="D652" i="10"/>
  <c r="AA651" i="10"/>
  <c r="Z651" i="10"/>
  <c r="Z650" i="10" s="1"/>
  <c r="Y651" i="10"/>
  <c r="Y650" i="10" s="1"/>
  <c r="X651" i="10"/>
  <c r="X650" i="10" s="1"/>
  <c r="W651" i="10"/>
  <c r="V651" i="10"/>
  <c r="V650" i="10" s="1"/>
  <c r="U651" i="10"/>
  <c r="U650" i="10" s="1"/>
  <c r="T651" i="10"/>
  <c r="S651" i="10"/>
  <c r="R651" i="10"/>
  <c r="R650" i="10" s="1"/>
  <c r="Q651" i="10"/>
  <c r="Q650" i="10" s="1"/>
  <c r="P651" i="10"/>
  <c r="P650" i="10" s="1"/>
  <c r="O651" i="10"/>
  <c r="N651" i="10"/>
  <c r="N650" i="10" s="1"/>
  <c r="M651" i="10"/>
  <c r="M650" i="10" s="1"/>
  <c r="L651" i="10"/>
  <c r="L650" i="10" s="1"/>
  <c r="K651" i="10"/>
  <c r="J651" i="10"/>
  <c r="J650" i="10" s="1"/>
  <c r="I651" i="10"/>
  <c r="I650" i="10" s="1"/>
  <c r="H651" i="10"/>
  <c r="H650" i="10" s="1"/>
  <c r="G651" i="10"/>
  <c r="F651" i="10"/>
  <c r="F650" i="10" s="1"/>
  <c r="E651" i="10"/>
  <c r="E650" i="10" s="1"/>
  <c r="AA650" i="10"/>
  <c r="W650" i="10"/>
  <c r="T650" i="10"/>
  <c r="S650" i="10"/>
  <c r="O650" i="10"/>
  <c r="K650" i="10"/>
  <c r="G650" i="10"/>
  <c r="D649" i="10"/>
  <c r="D648" i="10"/>
  <c r="D647" i="10"/>
  <c r="D646" i="10"/>
  <c r="AA645" i="10"/>
  <c r="Z645" i="10"/>
  <c r="Y645" i="10"/>
  <c r="X645" i="10"/>
  <c r="W645" i="10"/>
  <c r="V645" i="10"/>
  <c r="U645" i="10"/>
  <c r="T645" i="10"/>
  <c r="S645" i="10"/>
  <c r="R645" i="10"/>
  <c r="Q645" i="10"/>
  <c r="P645" i="10"/>
  <c r="O645" i="10"/>
  <c r="N645" i="10"/>
  <c r="M645" i="10"/>
  <c r="L645" i="10"/>
  <c r="K645" i="10"/>
  <c r="J645" i="10"/>
  <c r="I645" i="10"/>
  <c r="H645" i="10"/>
  <c r="G645" i="10"/>
  <c r="F645" i="10"/>
  <c r="E645" i="10"/>
  <c r="N644" i="10"/>
  <c r="D641" i="10"/>
  <c r="AA640" i="10"/>
  <c r="Z640" i="10"/>
  <c r="Y640" i="10"/>
  <c r="X640" i="10"/>
  <c r="W640" i="10"/>
  <c r="V640" i="10"/>
  <c r="U640" i="10"/>
  <c r="T640" i="10"/>
  <c r="S640" i="10"/>
  <c r="R640" i="10"/>
  <c r="Q640" i="10"/>
  <c r="P640" i="10"/>
  <c r="O640" i="10"/>
  <c r="N640" i="10"/>
  <c r="M640" i="10"/>
  <c r="L640" i="10"/>
  <c r="K640" i="10"/>
  <c r="J640" i="10"/>
  <c r="I640" i="10"/>
  <c r="H640" i="10"/>
  <c r="G640" i="10"/>
  <c r="F640" i="10"/>
  <c r="E640" i="10"/>
  <c r="D640" i="10"/>
  <c r="AA639" i="10"/>
  <c r="Z639" i="10"/>
  <c r="Y639" i="10"/>
  <c r="X639" i="10"/>
  <c r="W639" i="10"/>
  <c r="V639" i="10"/>
  <c r="U639" i="10"/>
  <c r="T639" i="10"/>
  <c r="S639" i="10"/>
  <c r="R639" i="10"/>
  <c r="Q639" i="10"/>
  <c r="P639" i="10"/>
  <c r="O639" i="10"/>
  <c r="N639" i="10"/>
  <c r="M639" i="10"/>
  <c r="L639" i="10"/>
  <c r="K639" i="10"/>
  <c r="J639" i="10"/>
  <c r="I639" i="10"/>
  <c r="H639" i="10"/>
  <c r="G639" i="10"/>
  <c r="F639" i="10"/>
  <c r="E639" i="10"/>
  <c r="D639" i="10"/>
  <c r="D638" i="10"/>
  <c r="AA637" i="10"/>
  <c r="Z637" i="10"/>
  <c r="Y637" i="10"/>
  <c r="X637" i="10"/>
  <c r="W637" i="10"/>
  <c r="V637" i="10"/>
  <c r="U637" i="10"/>
  <c r="T637" i="10"/>
  <c r="S637" i="10"/>
  <c r="R637" i="10"/>
  <c r="Q637" i="10"/>
  <c r="P637" i="10"/>
  <c r="O637" i="10"/>
  <c r="N637" i="10"/>
  <c r="M637" i="10"/>
  <c r="L637" i="10"/>
  <c r="K637" i="10"/>
  <c r="J637" i="10"/>
  <c r="I637" i="10"/>
  <c r="H637" i="10"/>
  <c r="G637" i="10"/>
  <c r="F637" i="10"/>
  <c r="E637" i="10"/>
  <c r="D637" i="10"/>
  <c r="AA636" i="10"/>
  <c r="Z636" i="10"/>
  <c r="Y636" i="10"/>
  <c r="X636" i="10"/>
  <c r="W636" i="10"/>
  <c r="V636" i="10"/>
  <c r="U636" i="10"/>
  <c r="T636" i="10"/>
  <c r="S636" i="10"/>
  <c r="R636" i="10"/>
  <c r="Q636" i="10"/>
  <c r="P636" i="10"/>
  <c r="O636" i="10"/>
  <c r="N636" i="10"/>
  <c r="M636" i="10"/>
  <c r="L636" i="10"/>
  <c r="K636" i="10"/>
  <c r="J636" i="10"/>
  <c r="I636" i="10"/>
  <c r="H636" i="10"/>
  <c r="G636" i="10"/>
  <c r="F636" i="10"/>
  <c r="E636" i="10"/>
  <c r="D636" i="10"/>
  <c r="D635" i="10"/>
  <c r="AA634" i="10"/>
  <c r="Z634" i="10"/>
  <c r="Y634" i="10"/>
  <c r="X634" i="10"/>
  <c r="W634" i="10"/>
  <c r="V634" i="10"/>
  <c r="U634" i="10"/>
  <c r="T634" i="10"/>
  <c r="S634" i="10"/>
  <c r="R634" i="10"/>
  <c r="Q634" i="10"/>
  <c r="P634" i="10"/>
  <c r="O634" i="10"/>
  <c r="N634" i="10"/>
  <c r="M634" i="10"/>
  <c r="L634" i="10"/>
  <c r="K634" i="10"/>
  <c r="J634" i="10"/>
  <c r="I634" i="10"/>
  <c r="H634" i="10"/>
  <c r="G634" i="10"/>
  <c r="F634" i="10"/>
  <c r="E634" i="10"/>
  <c r="D634" i="10"/>
  <c r="AA633" i="10"/>
  <c r="Z633" i="10"/>
  <c r="Y633" i="10"/>
  <c r="X633" i="10"/>
  <c r="W633" i="10"/>
  <c r="V633" i="10"/>
  <c r="U633" i="10"/>
  <c r="T633" i="10"/>
  <c r="S633" i="10"/>
  <c r="R633" i="10"/>
  <c r="Q633" i="10"/>
  <c r="P633" i="10"/>
  <c r="O633" i="10"/>
  <c r="N633" i="10"/>
  <c r="M633" i="10"/>
  <c r="L633" i="10"/>
  <c r="K633" i="10"/>
  <c r="J633" i="10"/>
  <c r="I633" i="10"/>
  <c r="H633" i="10"/>
  <c r="G633" i="10"/>
  <c r="F633" i="10"/>
  <c r="E633" i="10"/>
  <c r="D633" i="10"/>
  <c r="D632" i="10"/>
  <c r="AA631" i="10"/>
  <c r="Z631" i="10"/>
  <c r="Y631" i="10"/>
  <c r="X631" i="10"/>
  <c r="W631" i="10"/>
  <c r="V631" i="10"/>
  <c r="U631" i="10"/>
  <c r="T631" i="10"/>
  <c r="S631" i="10"/>
  <c r="R631" i="10"/>
  <c r="Q631" i="10"/>
  <c r="P631" i="10"/>
  <c r="O631" i="10"/>
  <c r="N631" i="10"/>
  <c r="M631" i="10"/>
  <c r="L631" i="10"/>
  <c r="K631" i="10"/>
  <c r="J631" i="10"/>
  <c r="I631" i="10"/>
  <c r="H631" i="10"/>
  <c r="G631" i="10"/>
  <c r="F631" i="10"/>
  <c r="E631" i="10"/>
  <c r="D631" i="10"/>
  <c r="AA630" i="10"/>
  <c r="Z630" i="10"/>
  <c r="Y630" i="10"/>
  <c r="X630" i="10"/>
  <c r="W630" i="10"/>
  <c r="V630" i="10"/>
  <c r="U630" i="10"/>
  <c r="U629" i="10" s="1"/>
  <c r="T630" i="10"/>
  <c r="S630" i="10"/>
  <c r="R630" i="10"/>
  <c r="Q630" i="10"/>
  <c r="Q629" i="10" s="1"/>
  <c r="P630" i="10"/>
  <c r="O630" i="10"/>
  <c r="N630" i="10"/>
  <c r="M630" i="10"/>
  <c r="M629" i="10" s="1"/>
  <c r="L630" i="10"/>
  <c r="K630" i="10"/>
  <c r="J630" i="10"/>
  <c r="J629" i="10" s="1"/>
  <c r="I630" i="10"/>
  <c r="I629" i="10" s="1"/>
  <c r="H630" i="10"/>
  <c r="G630" i="10"/>
  <c r="F630" i="10"/>
  <c r="E630" i="10"/>
  <c r="E629" i="10" s="1"/>
  <c r="D630" i="10"/>
  <c r="Y629" i="10"/>
  <c r="N629" i="10"/>
  <c r="D628" i="10"/>
  <c r="AA627" i="10"/>
  <c r="Z627" i="10"/>
  <c r="Y627" i="10"/>
  <c r="X627" i="10"/>
  <c r="W627" i="10"/>
  <c r="V627" i="10"/>
  <c r="U627" i="10"/>
  <c r="T627" i="10"/>
  <c r="S627" i="10"/>
  <c r="R627" i="10"/>
  <c r="Q627" i="10"/>
  <c r="P627" i="10"/>
  <c r="O627" i="10"/>
  <c r="N627" i="10"/>
  <c r="M627" i="10"/>
  <c r="L627" i="10"/>
  <c r="K627" i="10"/>
  <c r="J627" i="10"/>
  <c r="I627" i="10"/>
  <c r="H627" i="10"/>
  <c r="G627" i="10"/>
  <c r="F627" i="10"/>
  <c r="E627" i="10"/>
  <c r="D627" i="10"/>
  <c r="AA626" i="10"/>
  <c r="Z626" i="10"/>
  <c r="Y626" i="10"/>
  <c r="X626" i="10"/>
  <c r="W626" i="10"/>
  <c r="V626" i="10"/>
  <c r="U626" i="10"/>
  <c r="T626" i="10"/>
  <c r="S626" i="10"/>
  <c r="R626" i="10"/>
  <c r="Q626" i="10"/>
  <c r="P626" i="10"/>
  <c r="O626" i="10"/>
  <c r="N626" i="10"/>
  <c r="M626" i="10"/>
  <c r="L626" i="10"/>
  <c r="K626" i="10"/>
  <c r="J626" i="10"/>
  <c r="I626" i="10"/>
  <c r="H626" i="10"/>
  <c r="G626" i="10"/>
  <c r="F626" i="10"/>
  <c r="E626" i="10"/>
  <c r="D626" i="10"/>
  <c r="AA625" i="10"/>
  <c r="Z625" i="10"/>
  <c r="Y625" i="10"/>
  <c r="X625" i="10"/>
  <c r="W625" i="10"/>
  <c r="V625" i="10"/>
  <c r="U625" i="10"/>
  <c r="T625" i="10"/>
  <c r="S625" i="10"/>
  <c r="R625" i="10"/>
  <c r="Q625" i="10"/>
  <c r="P625" i="10"/>
  <c r="O625" i="10"/>
  <c r="N625" i="10"/>
  <c r="M625" i="10"/>
  <c r="L625" i="10"/>
  <c r="K625" i="10"/>
  <c r="J625" i="10"/>
  <c r="I625" i="10"/>
  <c r="H625" i="10"/>
  <c r="G625" i="10"/>
  <c r="F625" i="10"/>
  <c r="E625" i="10"/>
  <c r="D625" i="10"/>
  <c r="D624" i="10"/>
  <c r="D623" i="10"/>
  <c r="D622" i="10"/>
  <c r="D621" i="10"/>
  <c r="D620" i="10"/>
  <c r="D619" i="10"/>
  <c r="D618" i="10"/>
  <c r="AA617" i="10"/>
  <c r="Z617" i="10"/>
  <c r="Y617" i="10"/>
  <c r="Y615" i="10" s="1"/>
  <c r="Y614" i="10" s="1"/>
  <c r="X617" i="10"/>
  <c r="W617" i="10"/>
  <c r="W615" i="10" s="1"/>
  <c r="W614" i="10" s="1"/>
  <c r="V617" i="10"/>
  <c r="U617" i="10"/>
  <c r="U615" i="10" s="1"/>
  <c r="U614" i="10" s="1"/>
  <c r="T617" i="10"/>
  <c r="S617" i="10"/>
  <c r="S615" i="10" s="1"/>
  <c r="S614" i="10" s="1"/>
  <c r="R617" i="10"/>
  <c r="Q617" i="10"/>
  <c r="Q615" i="10" s="1"/>
  <c r="Q614" i="10" s="1"/>
  <c r="P617" i="10"/>
  <c r="O617" i="10"/>
  <c r="O615" i="10" s="1"/>
  <c r="O614" i="10" s="1"/>
  <c r="N617" i="10"/>
  <c r="M617" i="10"/>
  <c r="M615" i="10" s="1"/>
  <c r="M614" i="10" s="1"/>
  <c r="L617" i="10"/>
  <c r="K617" i="10"/>
  <c r="K615" i="10" s="1"/>
  <c r="K614" i="10" s="1"/>
  <c r="J617" i="10"/>
  <c r="I617" i="10"/>
  <c r="I615" i="10" s="1"/>
  <c r="I614" i="10" s="1"/>
  <c r="H617" i="10"/>
  <c r="G617" i="10"/>
  <c r="G615" i="10" s="1"/>
  <c r="G614" i="10" s="1"/>
  <c r="F617" i="10"/>
  <c r="E617" i="10"/>
  <c r="E615" i="10" s="1"/>
  <c r="E614" i="10" s="1"/>
  <c r="D616" i="10"/>
  <c r="AA615" i="10"/>
  <c r="AA614" i="10" s="1"/>
  <c r="Z615" i="10"/>
  <c r="X615" i="10"/>
  <c r="X614" i="10" s="1"/>
  <c r="V615" i="10"/>
  <c r="V614" i="10" s="1"/>
  <c r="T615" i="10"/>
  <c r="T614" i="10" s="1"/>
  <c r="R615" i="10"/>
  <c r="R614" i="10" s="1"/>
  <c r="P615" i="10"/>
  <c r="P614" i="10" s="1"/>
  <c r="N615" i="10"/>
  <c r="L615" i="10"/>
  <c r="L614" i="10" s="1"/>
  <c r="J615" i="10"/>
  <c r="H615" i="10"/>
  <c r="H614" i="10" s="1"/>
  <c r="F615" i="10"/>
  <c r="F614" i="10" s="1"/>
  <c r="Z614" i="10"/>
  <c r="N614" i="10"/>
  <c r="J614" i="10"/>
  <c r="D613" i="10"/>
  <c r="AA612" i="10"/>
  <c r="Z612" i="10"/>
  <c r="Y612" i="10"/>
  <c r="X612" i="10"/>
  <c r="W612" i="10"/>
  <c r="V612" i="10"/>
  <c r="U612" i="10"/>
  <c r="T612" i="10"/>
  <c r="S612" i="10"/>
  <c r="R612" i="10"/>
  <c r="Q612" i="10"/>
  <c r="P612" i="10"/>
  <c r="O612" i="10"/>
  <c r="N612" i="10"/>
  <c r="M612" i="10"/>
  <c r="L612" i="10"/>
  <c r="K612" i="10"/>
  <c r="J612" i="10"/>
  <c r="I612" i="10"/>
  <c r="H612" i="10"/>
  <c r="G612" i="10"/>
  <c r="F612" i="10"/>
  <c r="E612" i="10"/>
  <c r="D612" i="10"/>
  <c r="D611" i="10"/>
  <c r="D610" i="10"/>
  <c r="D609" i="10"/>
  <c r="D608" i="10"/>
  <c r="D607" i="10"/>
  <c r="D606" i="10"/>
  <c r="D605" i="10"/>
  <c r="AA604" i="10"/>
  <c r="Z604" i="10"/>
  <c r="Y604" i="10"/>
  <c r="X604" i="10"/>
  <c r="W604" i="10"/>
  <c r="V604" i="10"/>
  <c r="U604" i="10"/>
  <c r="T604" i="10"/>
  <c r="S604" i="10"/>
  <c r="R604" i="10"/>
  <c r="Q604" i="10"/>
  <c r="P604" i="10"/>
  <c r="O604" i="10"/>
  <c r="N604" i="10"/>
  <c r="M604" i="10"/>
  <c r="L604" i="10"/>
  <c r="K604" i="10"/>
  <c r="J604" i="10"/>
  <c r="I604" i="10"/>
  <c r="H604" i="10"/>
  <c r="G604" i="10"/>
  <c r="F604" i="10"/>
  <c r="E604" i="10"/>
  <c r="D603" i="10"/>
  <c r="AA602" i="10"/>
  <c r="Z602" i="10"/>
  <c r="Y602" i="10"/>
  <c r="X602" i="10"/>
  <c r="W602" i="10"/>
  <c r="V602" i="10"/>
  <c r="U602" i="10"/>
  <c r="T602" i="10"/>
  <c r="S602" i="10"/>
  <c r="R602" i="10"/>
  <c r="Q602" i="10"/>
  <c r="P602" i="10"/>
  <c r="O602" i="10"/>
  <c r="N602" i="10"/>
  <c r="M602" i="10"/>
  <c r="L602" i="10"/>
  <c r="K602" i="10"/>
  <c r="J602" i="10"/>
  <c r="I602" i="10"/>
  <c r="H602" i="10"/>
  <c r="G602" i="10"/>
  <c r="F602" i="10"/>
  <c r="E602" i="10"/>
  <c r="D602" i="10"/>
  <c r="D601" i="10"/>
  <c r="AA600" i="10"/>
  <c r="Z600" i="10"/>
  <c r="Z599" i="10" s="1"/>
  <c r="Y600" i="10"/>
  <c r="X600" i="10"/>
  <c r="W600" i="10"/>
  <c r="V600" i="10"/>
  <c r="V599" i="10" s="1"/>
  <c r="U600" i="10"/>
  <c r="T600" i="10"/>
  <c r="T599" i="10" s="1"/>
  <c r="S600" i="10"/>
  <c r="R600" i="10"/>
  <c r="R599" i="10" s="1"/>
  <c r="Q600" i="10"/>
  <c r="P600" i="10"/>
  <c r="O600" i="10"/>
  <c r="N600" i="10"/>
  <c r="N599" i="10" s="1"/>
  <c r="M600" i="10"/>
  <c r="L600" i="10"/>
  <c r="K600" i="10"/>
  <c r="J600" i="10"/>
  <c r="J599" i="10" s="1"/>
  <c r="I600" i="10"/>
  <c r="H600" i="10"/>
  <c r="G600" i="10"/>
  <c r="F600" i="10"/>
  <c r="F599" i="10" s="1"/>
  <c r="E600" i="10"/>
  <c r="D600" i="10"/>
  <c r="H599" i="10"/>
  <c r="D598" i="10"/>
  <c r="AA597" i="10"/>
  <c r="Z597" i="10"/>
  <c r="Y597" i="10"/>
  <c r="X597" i="10"/>
  <c r="W597" i="10"/>
  <c r="V597" i="10"/>
  <c r="U597" i="10"/>
  <c r="T597" i="10"/>
  <c r="S597" i="10"/>
  <c r="R597" i="10"/>
  <c r="Q597" i="10"/>
  <c r="P597" i="10"/>
  <c r="O597" i="10"/>
  <c r="N597" i="10"/>
  <c r="M597" i="10"/>
  <c r="L597" i="10"/>
  <c r="K597" i="10"/>
  <c r="J597" i="10"/>
  <c r="I597" i="10"/>
  <c r="H597" i="10"/>
  <c r="G597" i="10"/>
  <c r="F597" i="10"/>
  <c r="E597" i="10"/>
  <c r="D597" i="10"/>
  <c r="D596" i="10"/>
  <c r="D595" i="10"/>
  <c r="AA594" i="10"/>
  <c r="Z594" i="10"/>
  <c r="Y594" i="10"/>
  <c r="X594" i="10"/>
  <c r="X593" i="10" s="1"/>
  <c r="W594" i="10"/>
  <c r="W593" i="10" s="1"/>
  <c r="V594" i="10"/>
  <c r="U594" i="10"/>
  <c r="U593" i="10" s="1"/>
  <c r="T594" i="10"/>
  <c r="T593" i="10" s="1"/>
  <c r="S594" i="10"/>
  <c r="S593" i="10" s="1"/>
  <c r="R594" i="10"/>
  <c r="Q594" i="10"/>
  <c r="P594" i="10"/>
  <c r="P593" i="10" s="1"/>
  <c r="O594" i="10"/>
  <c r="O593" i="10" s="1"/>
  <c r="N594" i="10"/>
  <c r="M594" i="10"/>
  <c r="M593" i="10" s="1"/>
  <c r="L594" i="10"/>
  <c r="L593" i="10" s="1"/>
  <c r="K594" i="10"/>
  <c r="K593" i="10" s="1"/>
  <c r="J594" i="10"/>
  <c r="I594" i="10"/>
  <c r="H594" i="10"/>
  <c r="H593" i="10" s="1"/>
  <c r="G594" i="10"/>
  <c r="G593" i="10" s="1"/>
  <c r="F594" i="10"/>
  <c r="E594" i="10"/>
  <c r="D594" i="10"/>
  <c r="D593" i="10" s="1"/>
  <c r="AA593" i="10"/>
  <c r="R593" i="10"/>
  <c r="N593" i="10"/>
  <c r="J593" i="10"/>
  <c r="F593" i="10"/>
  <c r="E593" i="10"/>
  <c r="D592" i="10"/>
  <c r="AA591" i="10"/>
  <c r="Z591" i="10"/>
  <c r="Y591" i="10"/>
  <c r="X591" i="10"/>
  <c r="W591" i="10"/>
  <c r="V591" i="10"/>
  <c r="U591" i="10"/>
  <c r="T591" i="10"/>
  <c r="S591" i="10"/>
  <c r="R591" i="10"/>
  <c r="Q591" i="10"/>
  <c r="P591" i="10"/>
  <c r="O591" i="10"/>
  <c r="N591" i="10"/>
  <c r="M591" i="10"/>
  <c r="L591" i="10"/>
  <c r="K591" i="10"/>
  <c r="J591" i="10"/>
  <c r="I591" i="10"/>
  <c r="H591" i="10"/>
  <c r="G591" i="10"/>
  <c r="F591" i="10"/>
  <c r="E591" i="10"/>
  <c r="D591" i="10"/>
  <c r="D590" i="10"/>
  <c r="D588" i="10" s="1"/>
  <c r="D589" i="10"/>
  <c r="AA588" i="10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I588" i="10"/>
  <c r="H588" i="10"/>
  <c r="G588" i="10"/>
  <c r="F588" i="10"/>
  <c r="E588" i="10"/>
  <c r="D587" i="10"/>
  <c r="D586" i="10"/>
  <c r="D585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D583" i="10"/>
  <c r="AA582" i="10"/>
  <c r="Z582" i="10"/>
  <c r="Y582" i="10"/>
  <c r="Y581" i="10" s="1"/>
  <c r="X582" i="10"/>
  <c r="W582" i="10"/>
  <c r="V582" i="10"/>
  <c r="U582" i="10"/>
  <c r="U581" i="10" s="1"/>
  <c r="T582" i="10"/>
  <c r="T581" i="10" s="1"/>
  <c r="S582" i="10"/>
  <c r="R582" i="10"/>
  <c r="Q582" i="10"/>
  <c r="Q581" i="10" s="1"/>
  <c r="P582" i="10"/>
  <c r="P581" i="10" s="1"/>
  <c r="O582" i="10"/>
  <c r="N582" i="10"/>
  <c r="M582" i="10"/>
  <c r="L582" i="10"/>
  <c r="L581" i="10" s="1"/>
  <c r="K582" i="10"/>
  <c r="J582" i="10"/>
  <c r="I582" i="10"/>
  <c r="H582" i="10"/>
  <c r="H581" i="10" s="1"/>
  <c r="G582" i="10"/>
  <c r="F582" i="10"/>
  <c r="E582" i="10"/>
  <c r="E581" i="10" s="1"/>
  <c r="D582" i="10"/>
  <c r="M581" i="10"/>
  <c r="I581" i="10"/>
  <c r="D580" i="10"/>
  <c r="D579" i="10"/>
  <c r="D578" i="10"/>
  <c r="AA577" i="10"/>
  <c r="Z577" i="10"/>
  <c r="Y577" i="10"/>
  <c r="X577" i="10"/>
  <c r="W577" i="10"/>
  <c r="V577" i="10"/>
  <c r="U577" i="10"/>
  <c r="T577" i="10"/>
  <c r="S577" i="10"/>
  <c r="R577" i="10"/>
  <c r="Q577" i="10"/>
  <c r="P577" i="10"/>
  <c r="O577" i="10"/>
  <c r="N577" i="10"/>
  <c r="M577" i="10"/>
  <c r="L577" i="10"/>
  <c r="K577" i="10"/>
  <c r="J577" i="10"/>
  <c r="I577" i="10"/>
  <c r="H577" i="10"/>
  <c r="G577" i="10"/>
  <c r="F577" i="10"/>
  <c r="E577" i="10"/>
  <c r="D577" i="10"/>
  <c r="D576" i="10"/>
  <c r="D575" i="10"/>
  <c r="D574" i="10"/>
  <c r="AA573" i="10"/>
  <c r="Z573" i="10"/>
  <c r="Y573" i="10"/>
  <c r="X573" i="10"/>
  <c r="W573" i="10"/>
  <c r="V573" i="10"/>
  <c r="U573" i="10"/>
  <c r="T573" i="10"/>
  <c r="S573" i="10"/>
  <c r="R573" i="10"/>
  <c r="Q573" i="10"/>
  <c r="P573" i="10"/>
  <c r="O573" i="10"/>
  <c r="N573" i="10"/>
  <c r="M573" i="10"/>
  <c r="L573" i="10"/>
  <c r="K573" i="10"/>
  <c r="J573" i="10"/>
  <c r="I573" i="10"/>
  <c r="H573" i="10"/>
  <c r="G573" i="10"/>
  <c r="F573" i="10"/>
  <c r="E573" i="10"/>
  <c r="D572" i="10"/>
  <c r="D571" i="10"/>
  <c r="D567" i="10" s="1"/>
  <c r="D570" i="10"/>
  <c r="D569" i="10"/>
  <c r="D568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E567" i="10"/>
  <c r="D566" i="10"/>
  <c r="D565" i="10"/>
  <c r="D564" i="10"/>
  <c r="D563" i="10"/>
  <c r="D562" i="10"/>
  <c r="D561" i="10"/>
  <c r="D560" i="10"/>
  <c r="D559" i="10"/>
  <c r="D558" i="10"/>
  <c r="AA557" i="10"/>
  <c r="Z557" i="10"/>
  <c r="Y557" i="10"/>
  <c r="X557" i="10"/>
  <c r="X556" i="10" s="1"/>
  <c r="W557" i="10"/>
  <c r="V557" i="10"/>
  <c r="U557" i="10"/>
  <c r="U556" i="10" s="1"/>
  <c r="T557" i="10"/>
  <c r="S557" i="10"/>
  <c r="R557" i="10"/>
  <c r="Q557" i="10"/>
  <c r="P557" i="10"/>
  <c r="O557" i="10"/>
  <c r="N557" i="10"/>
  <c r="M557" i="10"/>
  <c r="L557" i="10"/>
  <c r="K557" i="10"/>
  <c r="J557" i="10"/>
  <c r="I557" i="10"/>
  <c r="I556" i="10" s="1"/>
  <c r="H557" i="10"/>
  <c r="H556" i="10" s="1"/>
  <c r="G557" i="10"/>
  <c r="F557" i="10"/>
  <c r="E557" i="10"/>
  <c r="Y556" i="10"/>
  <c r="Q556" i="10"/>
  <c r="P556" i="10"/>
  <c r="M556" i="10"/>
  <c r="E556" i="10"/>
  <c r="D555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D553" i="10"/>
  <c r="D552" i="10"/>
  <c r="D551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N550" i="10"/>
  <c r="M550" i="10"/>
  <c r="L550" i="10"/>
  <c r="K550" i="10"/>
  <c r="J550" i="10"/>
  <c r="I550" i="10"/>
  <c r="H550" i="10"/>
  <c r="G550" i="10"/>
  <c r="F550" i="10"/>
  <c r="E550" i="10"/>
  <c r="D549" i="10"/>
  <c r="D547" i="10" s="1"/>
  <c r="D548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M547" i="10"/>
  <c r="L547" i="10"/>
  <c r="K547" i="10"/>
  <c r="J547" i="10"/>
  <c r="I547" i="10"/>
  <c r="H547" i="10"/>
  <c r="G547" i="10"/>
  <c r="F547" i="10"/>
  <c r="E547" i="10"/>
  <c r="D546" i="10"/>
  <c r="D545" i="10"/>
  <c r="D544" i="10"/>
  <c r="D543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1" i="10"/>
  <c r="D539" i="10" s="1"/>
  <c r="D540" i="10"/>
  <c r="AA539" i="10"/>
  <c r="Z539" i="10"/>
  <c r="Y539" i="10"/>
  <c r="X539" i="10"/>
  <c r="W539" i="10"/>
  <c r="V539" i="10"/>
  <c r="U539" i="10"/>
  <c r="T539" i="10"/>
  <c r="S539" i="10"/>
  <c r="R539" i="10"/>
  <c r="Q539" i="10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8" i="10"/>
  <c r="D537" i="10"/>
  <c r="D536" i="10"/>
  <c r="D535" i="10"/>
  <c r="D532" i="10" s="1"/>
  <c r="D534" i="10"/>
  <c r="D533" i="10"/>
  <c r="AA532" i="10"/>
  <c r="Z532" i="10"/>
  <c r="Y532" i="10"/>
  <c r="X532" i="10"/>
  <c r="W532" i="10"/>
  <c r="V532" i="10"/>
  <c r="U532" i="10"/>
  <c r="T532" i="10"/>
  <c r="S532" i="10"/>
  <c r="R532" i="10"/>
  <c r="Q532" i="10"/>
  <c r="P532" i="10"/>
  <c r="O532" i="10"/>
  <c r="N532" i="10"/>
  <c r="M532" i="10"/>
  <c r="L532" i="10"/>
  <c r="K532" i="10"/>
  <c r="J532" i="10"/>
  <c r="I532" i="10"/>
  <c r="H532" i="10"/>
  <c r="G532" i="10"/>
  <c r="F532" i="10"/>
  <c r="E532" i="10"/>
  <c r="D531" i="10"/>
  <c r="D530" i="10"/>
  <c r="D529" i="10"/>
  <c r="D528" i="10"/>
  <c r="AA527" i="10"/>
  <c r="Z527" i="10"/>
  <c r="Y527" i="10"/>
  <c r="X527" i="10"/>
  <c r="W527" i="10"/>
  <c r="V527" i="10"/>
  <c r="U527" i="10"/>
  <c r="T527" i="10"/>
  <c r="S527" i="10"/>
  <c r="R527" i="10"/>
  <c r="Q527" i="10"/>
  <c r="P527" i="10"/>
  <c r="O527" i="10"/>
  <c r="N527" i="10"/>
  <c r="M527" i="10"/>
  <c r="L527" i="10"/>
  <c r="K527" i="10"/>
  <c r="J527" i="10"/>
  <c r="I527" i="10"/>
  <c r="H527" i="10"/>
  <c r="G527" i="10"/>
  <c r="F527" i="10"/>
  <c r="E527" i="10"/>
  <c r="D527" i="10"/>
  <c r="D526" i="10"/>
  <c r="D525" i="10"/>
  <c r="D524" i="10"/>
  <c r="AA523" i="10"/>
  <c r="AA522" i="10" s="1"/>
  <c r="Z523" i="10"/>
  <c r="Z522" i="10" s="1"/>
  <c r="Y523" i="10"/>
  <c r="X523" i="10"/>
  <c r="W523" i="10"/>
  <c r="W522" i="10" s="1"/>
  <c r="V523" i="10"/>
  <c r="V522" i="10" s="1"/>
  <c r="U523" i="10"/>
  <c r="T523" i="10"/>
  <c r="S523" i="10"/>
  <c r="S522" i="10" s="1"/>
  <c r="R523" i="10"/>
  <c r="R522" i="10" s="1"/>
  <c r="Q523" i="10"/>
  <c r="Q522" i="10" s="1"/>
  <c r="P523" i="10"/>
  <c r="O523" i="10"/>
  <c r="O522" i="10" s="1"/>
  <c r="N523" i="10"/>
  <c r="N522" i="10" s="1"/>
  <c r="M523" i="10"/>
  <c r="L523" i="10"/>
  <c r="K523" i="10"/>
  <c r="K522" i="10" s="1"/>
  <c r="J523" i="10"/>
  <c r="I523" i="10"/>
  <c r="H523" i="10"/>
  <c r="G523" i="10"/>
  <c r="G522" i="10" s="1"/>
  <c r="F523" i="10"/>
  <c r="F522" i="10" s="1"/>
  <c r="E523" i="10"/>
  <c r="J522" i="10"/>
  <c r="D521" i="10"/>
  <c r="D520" i="10"/>
  <c r="D519" i="10"/>
  <c r="D518" i="10"/>
  <c r="D517" i="10"/>
  <c r="D516" i="10"/>
  <c r="D515" i="10"/>
  <c r="D514" i="10"/>
  <c r="AA513" i="10"/>
  <c r="Z513" i="10"/>
  <c r="Y513" i="10"/>
  <c r="X513" i="10"/>
  <c r="W513" i="10"/>
  <c r="V513" i="10"/>
  <c r="U513" i="10"/>
  <c r="T513" i="10"/>
  <c r="S513" i="10"/>
  <c r="R513" i="10"/>
  <c r="Q513" i="10"/>
  <c r="P513" i="10"/>
  <c r="O513" i="10"/>
  <c r="N513" i="10"/>
  <c r="M513" i="10"/>
  <c r="L513" i="10"/>
  <c r="K513" i="10"/>
  <c r="J513" i="10"/>
  <c r="I513" i="10"/>
  <c r="H513" i="10"/>
  <c r="G513" i="10"/>
  <c r="F513" i="10"/>
  <c r="E513" i="10"/>
  <c r="D512" i="10"/>
  <c r="D511" i="10"/>
  <c r="D510" i="10"/>
  <c r="D509" i="10"/>
  <c r="D508" i="10"/>
  <c r="AA507" i="10"/>
  <c r="Z507" i="10"/>
  <c r="Y507" i="10"/>
  <c r="X507" i="10"/>
  <c r="W507" i="10"/>
  <c r="V507" i="10"/>
  <c r="U507" i="10"/>
  <c r="T507" i="10"/>
  <c r="S507" i="10"/>
  <c r="R507" i="10"/>
  <c r="Q507" i="10"/>
  <c r="P507" i="10"/>
  <c r="O507" i="10"/>
  <c r="N507" i="10"/>
  <c r="M507" i="10"/>
  <c r="L507" i="10"/>
  <c r="K507" i="10"/>
  <c r="J507" i="10"/>
  <c r="I507" i="10"/>
  <c r="H507" i="10"/>
  <c r="G507" i="10"/>
  <c r="F507" i="10"/>
  <c r="E507" i="10"/>
  <c r="D506" i="10"/>
  <c r="D505" i="10"/>
  <c r="D504" i="10"/>
  <c r="D503" i="10"/>
  <c r="D502" i="10"/>
  <c r="D501" i="10"/>
  <c r="D500" i="10"/>
  <c r="D499" i="10"/>
  <c r="AA498" i="10"/>
  <c r="Z498" i="10"/>
  <c r="Y498" i="10"/>
  <c r="X498" i="10"/>
  <c r="W498" i="10"/>
  <c r="V498" i="10"/>
  <c r="U498" i="10"/>
  <c r="T498" i="10"/>
  <c r="S498" i="10"/>
  <c r="R498" i="10"/>
  <c r="Q498" i="10"/>
  <c r="P498" i="10"/>
  <c r="O498" i="10"/>
  <c r="N498" i="10"/>
  <c r="M498" i="10"/>
  <c r="L498" i="10"/>
  <c r="K498" i="10"/>
  <c r="J498" i="10"/>
  <c r="I498" i="10"/>
  <c r="H498" i="10"/>
  <c r="G498" i="10"/>
  <c r="F498" i="10"/>
  <c r="E498" i="10"/>
  <c r="D497" i="10"/>
  <c r="D496" i="10"/>
  <c r="D495" i="10"/>
  <c r="AA494" i="10"/>
  <c r="Z494" i="10"/>
  <c r="Z493" i="10" s="1"/>
  <c r="Y494" i="10"/>
  <c r="Y493" i="10" s="1"/>
  <c r="X494" i="10"/>
  <c r="W494" i="10"/>
  <c r="V494" i="10"/>
  <c r="V493" i="10" s="1"/>
  <c r="U494" i="10"/>
  <c r="U493" i="10" s="1"/>
  <c r="T494" i="10"/>
  <c r="S494" i="10"/>
  <c r="R494" i="10"/>
  <c r="R493" i="10" s="1"/>
  <c r="Q494" i="10"/>
  <c r="Q493" i="10" s="1"/>
  <c r="P494" i="10"/>
  <c r="O494" i="10"/>
  <c r="N494" i="10"/>
  <c r="N493" i="10" s="1"/>
  <c r="M494" i="10"/>
  <c r="M493" i="10" s="1"/>
  <c r="L494" i="10"/>
  <c r="K494" i="10"/>
  <c r="J494" i="10"/>
  <c r="J493" i="10" s="1"/>
  <c r="I494" i="10"/>
  <c r="I493" i="10" s="1"/>
  <c r="H494" i="10"/>
  <c r="G494" i="10"/>
  <c r="F494" i="10"/>
  <c r="F493" i="10" s="1"/>
  <c r="E494" i="10"/>
  <c r="E493" i="10" s="1"/>
  <c r="O493" i="10"/>
  <c r="D491" i="10"/>
  <c r="AA490" i="10"/>
  <c r="Z490" i="10"/>
  <c r="Y490" i="10"/>
  <c r="X490" i="10"/>
  <c r="W490" i="10"/>
  <c r="V490" i="10"/>
  <c r="U490" i="10"/>
  <c r="T490" i="10"/>
  <c r="S490" i="10"/>
  <c r="R490" i="10"/>
  <c r="Q490" i="10"/>
  <c r="P490" i="10"/>
  <c r="O490" i="10"/>
  <c r="N490" i="10"/>
  <c r="M490" i="10"/>
  <c r="L490" i="10"/>
  <c r="K490" i="10"/>
  <c r="J490" i="10"/>
  <c r="I490" i="10"/>
  <c r="H490" i="10"/>
  <c r="G490" i="10"/>
  <c r="F490" i="10"/>
  <c r="E490" i="10"/>
  <c r="D490" i="10"/>
  <c r="D489" i="10"/>
  <c r="D488" i="10"/>
  <c r="D487" i="10"/>
  <c r="D486" i="10"/>
  <c r="D485" i="10"/>
  <c r="D484" i="10"/>
  <c r="D483" i="10"/>
  <c r="AA482" i="10"/>
  <c r="Z482" i="10"/>
  <c r="Y482" i="10"/>
  <c r="X482" i="10"/>
  <c r="W482" i="10"/>
  <c r="V482" i="10"/>
  <c r="U482" i="10"/>
  <c r="T482" i="10"/>
  <c r="S482" i="10"/>
  <c r="R482" i="10"/>
  <c r="Q482" i="10"/>
  <c r="P482" i="10"/>
  <c r="O482" i="10"/>
  <c r="N482" i="10"/>
  <c r="M482" i="10"/>
  <c r="L482" i="10"/>
  <c r="K482" i="10"/>
  <c r="J482" i="10"/>
  <c r="I482" i="10"/>
  <c r="H482" i="10"/>
  <c r="G482" i="10"/>
  <c r="F482" i="10"/>
  <c r="E482" i="10"/>
  <c r="D481" i="10"/>
  <c r="AA480" i="10"/>
  <c r="Z480" i="10"/>
  <c r="Y480" i="10"/>
  <c r="X480" i="10"/>
  <c r="W480" i="10"/>
  <c r="V480" i="10"/>
  <c r="U480" i="10"/>
  <c r="T480" i="10"/>
  <c r="S480" i="10"/>
  <c r="R480" i="10"/>
  <c r="Q480" i="10"/>
  <c r="P480" i="10"/>
  <c r="O480" i="10"/>
  <c r="N480" i="10"/>
  <c r="M480" i="10"/>
  <c r="L480" i="10"/>
  <c r="K480" i="10"/>
  <c r="J480" i="10"/>
  <c r="I480" i="10"/>
  <c r="H480" i="10"/>
  <c r="G480" i="10"/>
  <c r="F480" i="10"/>
  <c r="E480" i="10"/>
  <c r="D480" i="10"/>
  <c r="D479" i="10"/>
  <c r="AA478" i="10"/>
  <c r="Z478" i="10"/>
  <c r="Y478" i="10"/>
  <c r="X478" i="10"/>
  <c r="W478" i="10"/>
  <c r="V478" i="10"/>
  <c r="U478" i="10"/>
  <c r="T478" i="10"/>
  <c r="S478" i="10"/>
  <c r="R478" i="10"/>
  <c r="Q478" i="10"/>
  <c r="P478" i="10"/>
  <c r="O478" i="10"/>
  <c r="N478" i="10"/>
  <c r="M478" i="10"/>
  <c r="L478" i="10"/>
  <c r="K478" i="10"/>
  <c r="J478" i="10"/>
  <c r="I478" i="10"/>
  <c r="H478" i="10"/>
  <c r="G478" i="10"/>
  <c r="F478" i="10"/>
  <c r="E478" i="10"/>
  <c r="D478" i="10"/>
  <c r="D477" i="10"/>
  <c r="AA476" i="10"/>
  <c r="Z476" i="10"/>
  <c r="Y476" i="10"/>
  <c r="X476" i="10"/>
  <c r="W476" i="10"/>
  <c r="V476" i="10"/>
  <c r="U476" i="10"/>
  <c r="T476" i="10"/>
  <c r="S476" i="10"/>
  <c r="R476" i="10"/>
  <c r="Q476" i="10"/>
  <c r="Q475" i="10" s="1"/>
  <c r="P476" i="10"/>
  <c r="O476" i="10"/>
  <c r="N476" i="10"/>
  <c r="M476" i="10"/>
  <c r="L476" i="10"/>
  <c r="K476" i="10"/>
  <c r="J476" i="10"/>
  <c r="I476" i="10"/>
  <c r="H476" i="10"/>
  <c r="G476" i="10"/>
  <c r="F476" i="10"/>
  <c r="E476" i="10"/>
  <c r="E475" i="10" s="1"/>
  <c r="D476" i="10"/>
  <c r="D474" i="10"/>
  <c r="D473" i="10"/>
  <c r="D472" i="10"/>
  <c r="D471" i="10"/>
  <c r="AA470" i="10"/>
  <c r="Z470" i="10"/>
  <c r="Y470" i="10"/>
  <c r="X470" i="10"/>
  <c r="W470" i="10"/>
  <c r="V470" i="10"/>
  <c r="U470" i="10"/>
  <c r="T470" i="10"/>
  <c r="S470" i="10"/>
  <c r="R470" i="10"/>
  <c r="Q470" i="10"/>
  <c r="P470" i="10"/>
  <c r="O470" i="10"/>
  <c r="N470" i="10"/>
  <c r="M470" i="10"/>
  <c r="L470" i="10"/>
  <c r="K470" i="10"/>
  <c r="J470" i="10"/>
  <c r="I470" i="10"/>
  <c r="H470" i="10"/>
  <c r="G470" i="10"/>
  <c r="F470" i="10"/>
  <c r="E470" i="10"/>
  <c r="D469" i="10"/>
  <c r="D468" i="10"/>
  <c r="D467" i="10"/>
  <c r="D466" i="10"/>
  <c r="AA465" i="10"/>
  <c r="Z465" i="10"/>
  <c r="Y465" i="10"/>
  <c r="X465" i="10"/>
  <c r="W465" i="10"/>
  <c r="V465" i="10"/>
  <c r="U465" i="10"/>
  <c r="T465" i="10"/>
  <c r="S465" i="10"/>
  <c r="R465" i="10"/>
  <c r="Q465" i="10"/>
  <c r="P465" i="10"/>
  <c r="O465" i="10"/>
  <c r="N465" i="10"/>
  <c r="M465" i="10"/>
  <c r="L465" i="10"/>
  <c r="K465" i="10"/>
  <c r="J465" i="10"/>
  <c r="I465" i="10"/>
  <c r="H465" i="10"/>
  <c r="G465" i="10"/>
  <c r="F465" i="10"/>
  <c r="E465" i="10"/>
  <c r="D464" i="10"/>
  <c r="D463" i="10"/>
  <c r="D462" i="10"/>
  <c r="AA461" i="10"/>
  <c r="Z461" i="10"/>
  <c r="Y461" i="10"/>
  <c r="X461" i="10"/>
  <c r="X460" i="10" s="1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G460" i="10" s="1"/>
  <c r="F461" i="10"/>
  <c r="E461" i="10"/>
  <c r="W460" i="10"/>
  <c r="D457" i="10"/>
  <c r="D455" i="10" s="1"/>
  <c r="D456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4" i="10"/>
  <c r="D452" i="10" s="1"/>
  <c r="D453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1" i="10"/>
  <c r="D450" i="10"/>
  <c r="D449" i="10"/>
  <c r="D448" i="10"/>
  <c r="D447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5" i="10"/>
  <c r="D444" i="10"/>
  <c r="D443" i="10"/>
  <c r="D442" i="10"/>
  <c r="AA441" i="10"/>
  <c r="Z441" i="10"/>
  <c r="Y441" i="10"/>
  <c r="X441" i="10"/>
  <c r="X440" i="10" s="1"/>
  <c r="W441" i="10"/>
  <c r="V441" i="10"/>
  <c r="U441" i="10"/>
  <c r="T441" i="10"/>
  <c r="T440" i="10" s="1"/>
  <c r="S441" i="10"/>
  <c r="R441" i="10"/>
  <c r="Q441" i="10"/>
  <c r="P441" i="10"/>
  <c r="P440" i="10" s="1"/>
  <c r="O441" i="10"/>
  <c r="N441" i="10"/>
  <c r="M441" i="10"/>
  <c r="L441" i="10"/>
  <c r="K441" i="10"/>
  <c r="J441" i="10"/>
  <c r="I441" i="10"/>
  <c r="H441" i="10"/>
  <c r="H440" i="10" s="1"/>
  <c r="G441" i="10"/>
  <c r="F441" i="10"/>
  <c r="E441" i="10"/>
  <c r="Z440" i="10"/>
  <c r="N440" i="10"/>
  <c r="D439" i="10"/>
  <c r="AA438" i="10"/>
  <c r="Z438" i="10"/>
  <c r="Y438" i="10"/>
  <c r="X438" i="10"/>
  <c r="W438" i="10"/>
  <c r="V438" i="10"/>
  <c r="U438" i="10"/>
  <c r="T438" i="10"/>
  <c r="S438" i="10"/>
  <c r="R438" i="10"/>
  <c r="Q438" i="10"/>
  <c r="P438" i="10"/>
  <c r="O438" i="10"/>
  <c r="N438" i="10"/>
  <c r="M438" i="10"/>
  <c r="L438" i="10"/>
  <c r="K438" i="10"/>
  <c r="J438" i="10"/>
  <c r="I438" i="10"/>
  <c r="H438" i="10"/>
  <c r="G438" i="10"/>
  <c r="F438" i="10"/>
  <c r="E438" i="10"/>
  <c r="D438" i="10"/>
  <c r="D437" i="10"/>
  <c r="AA436" i="10"/>
  <c r="Z436" i="10"/>
  <c r="Y436" i="10"/>
  <c r="X436" i="10"/>
  <c r="W436" i="10"/>
  <c r="V436" i="10"/>
  <c r="U436" i="10"/>
  <c r="T436" i="10"/>
  <c r="S436" i="10"/>
  <c r="R436" i="10"/>
  <c r="Q436" i="10"/>
  <c r="P436" i="10"/>
  <c r="O436" i="10"/>
  <c r="N436" i="10"/>
  <c r="M436" i="10"/>
  <c r="L436" i="10"/>
  <c r="K436" i="10"/>
  <c r="J436" i="10"/>
  <c r="I436" i="10"/>
  <c r="H436" i="10"/>
  <c r="G436" i="10"/>
  <c r="F436" i="10"/>
  <c r="E436" i="10"/>
  <c r="D436" i="10"/>
  <c r="D435" i="10"/>
  <c r="AA434" i="10"/>
  <c r="Z434" i="10"/>
  <c r="Y434" i="10"/>
  <c r="X434" i="10"/>
  <c r="W434" i="10"/>
  <c r="V434" i="10"/>
  <c r="U434" i="10"/>
  <c r="T434" i="10"/>
  <c r="S434" i="10"/>
  <c r="R434" i="10"/>
  <c r="Q434" i="10"/>
  <c r="P434" i="10"/>
  <c r="O434" i="10"/>
  <c r="N434" i="10"/>
  <c r="M434" i="10"/>
  <c r="L434" i="10"/>
  <c r="K434" i="10"/>
  <c r="J434" i="10"/>
  <c r="I434" i="10"/>
  <c r="H434" i="10"/>
  <c r="G434" i="10"/>
  <c r="F434" i="10"/>
  <c r="E434" i="10"/>
  <c r="D434" i="10"/>
  <c r="D433" i="10"/>
  <c r="AA432" i="10"/>
  <c r="Z432" i="10"/>
  <c r="Y432" i="10"/>
  <c r="X432" i="10"/>
  <c r="W432" i="10"/>
  <c r="V432" i="10"/>
  <c r="U432" i="10"/>
  <c r="T432" i="10"/>
  <c r="S432" i="10"/>
  <c r="R432" i="10"/>
  <c r="Q432" i="10"/>
  <c r="P432" i="10"/>
  <c r="O432" i="10"/>
  <c r="N432" i="10"/>
  <c r="M432" i="10"/>
  <c r="L432" i="10"/>
  <c r="K432" i="10"/>
  <c r="J432" i="10"/>
  <c r="I432" i="10"/>
  <c r="H432" i="10"/>
  <c r="G432" i="10"/>
  <c r="F432" i="10"/>
  <c r="E432" i="10"/>
  <c r="D432" i="10"/>
  <c r="D431" i="10"/>
  <c r="D430" i="10"/>
  <c r="AA429" i="10"/>
  <c r="Z429" i="10"/>
  <c r="Y429" i="10"/>
  <c r="X429" i="10"/>
  <c r="W429" i="10"/>
  <c r="W428" i="10" s="1"/>
  <c r="V429" i="10"/>
  <c r="U429" i="10"/>
  <c r="T429" i="10"/>
  <c r="S429" i="10"/>
  <c r="S428" i="10" s="1"/>
  <c r="R429" i="10"/>
  <c r="Q429" i="10"/>
  <c r="P429" i="10"/>
  <c r="P428" i="10" s="1"/>
  <c r="O429" i="10"/>
  <c r="O428" i="10" s="1"/>
  <c r="N429" i="10"/>
  <c r="M429" i="10"/>
  <c r="L429" i="10"/>
  <c r="K429" i="10"/>
  <c r="K428" i="10" s="1"/>
  <c r="J429" i="10"/>
  <c r="I429" i="10"/>
  <c r="H429" i="10"/>
  <c r="G429" i="10"/>
  <c r="G428" i="10" s="1"/>
  <c r="F429" i="10"/>
  <c r="E429" i="10"/>
  <c r="D429" i="10"/>
  <c r="AA428" i="10"/>
  <c r="F428" i="10"/>
  <c r="D427" i="10"/>
  <c r="D426" i="10"/>
  <c r="D425" i="10"/>
  <c r="AA424" i="10"/>
  <c r="Z424" i="10"/>
  <c r="Y424" i="10"/>
  <c r="X424" i="10"/>
  <c r="W424" i="10"/>
  <c r="V424" i="10"/>
  <c r="U424" i="10"/>
  <c r="T424" i="10"/>
  <c r="S424" i="10"/>
  <c r="R424" i="10"/>
  <c r="Q424" i="10"/>
  <c r="P424" i="10"/>
  <c r="O424" i="10"/>
  <c r="N424" i="10"/>
  <c r="M424" i="10"/>
  <c r="L424" i="10"/>
  <c r="K424" i="10"/>
  <c r="J424" i="10"/>
  <c r="I424" i="10"/>
  <c r="H424" i="10"/>
  <c r="G424" i="10"/>
  <c r="F424" i="10"/>
  <c r="E424" i="10"/>
  <c r="D423" i="10"/>
  <c r="D422" i="10"/>
  <c r="D421" i="10"/>
  <c r="D420" i="10"/>
  <c r="D419" i="10"/>
  <c r="D418" i="10"/>
  <c r="D417" i="10"/>
  <c r="D416" i="10"/>
  <c r="AA415" i="10"/>
  <c r="Z415" i="10"/>
  <c r="Z414" i="10" s="1"/>
  <c r="Y415" i="10"/>
  <c r="Y414" i="10" s="1"/>
  <c r="X415" i="10"/>
  <c r="W415" i="10"/>
  <c r="V415" i="10"/>
  <c r="U415" i="10"/>
  <c r="U414" i="10" s="1"/>
  <c r="T415" i="10"/>
  <c r="S415" i="10"/>
  <c r="R415" i="10"/>
  <c r="Q415" i="10"/>
  <c r="P415" i="10"/>
  <c r="O415" i="10"/>
  <c r="N415" i="10"/>
  <c r="N414" i="10" s="1"/>
  <c r="M415" i="10"/>
  <c r="M414" i="10" s="1"/>
  <c r="L415" i="10"/>
  <c r="K415" i="10"/>
  <c r="J415" i="10"/>
  <c r="J414" i="10" s="1"/>
  <c r="I415" i="10"/>
  <c r="I414" i="10" s="1"/>
  <c r="H415" i="10"/>
  <c r="G415" i="10"/>
  <c r="F415" i="10"/>
  <c r="E415" i="10"/>
  <c r="E414" i="10" s="1"/>
  <c r="X414" i="10"/>
  <c r="V414" i="10"/>
  <c r="T414" i="10"/>
  <c r="Q414" i="10"/>
  <c r="P414" i="10"/>
  <c r="L414" i="10"/>
  <c r="H414" i="10"/>
  <c r="F414" i="10"/>
  <c r="D413" i="10"/>
  <c r="AA412" i="10"/>
  <c r="Z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D411" i="10"/>
  <c r="D410" i="10"/>
  <c r="AA409" i="10"/>
  <c r="Z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8" i="10"/>
  <c r="D407" i="10"/>
  <c r="D406" i="10"/>
  <c r="D405" i="10"/>
  <c r="D404" i="10"/>
  <c r="D403" i="10"/>
  <c r="D402" i="10"/>
  <c r="D401" i="10"/>
  <c r="D400" i="10"/>
  <c r="AA399" i="10"/>
  <c r="Z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K398" i="10" s="1"/>
  <c r="J399" i="10"/>
  <c r="I399" i="10"/>
  <c r="I398" i="10" s="1"/>
  <c r="H399" i="10"/>
  <c r="G399" i="10"/>
  <c r="F399" i="10"/>
  <c r="E399" i="10"/>
  <c r="AA398" i="10"/>
  <c r="O398" i="10"/>
  <c r="D396" i="10"/>
  <c r="AA395" i="10"/>
  <c r="Z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D394" i="10"/>
  <c r="D393" i="10"/>
  <c r="D392" i="10"/>
  <c r="D391" i="10"/>
  <c r="D389" i="10" s="1"/>
  <c r="D390" i="10"/>
  <c r="AA389" i="10"/>
  <c r="Z389" i="10"/>
  <c r="Y389" i="10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8" i="10"/>
  <c r="D387" i="10"/>
  <c r="D386" i="10"/>
  <c r="D385" i="10"/>
  <c r="D384" i="10"/>
  <c r="D383" i="10"/>
  <c r="D382" i="10"/>
  <c r="D381" i="10"/>
  <c r="D379" i="10" s="1"/>
  <c r="D380" i="10"/>
  <c r="AA379" i="10"/>
  <c r="Z379" i="10"/>
  <c r="Y379" i="10"/>
  <c r="X379" i="10"/>
  <c r="W379" i="10"/>
  <c r="V379" i="10"/>
  <c r="U379" i="10"/>
  <c r="T379" i="10"/>
  <c r="S379" i="10"/>
  <c r="R379" i="10"/>
  <c r="Q379" i="10"/>
  <c r="P379" i="10"/>
  <c r="O379" i="10"/>
  <c r="N379" i="10"/>
  <c r="N378" i="10" s="1"/>
  <c r="M379" i="10"/>
  <c r="L379" i="10"/>
  <c r="K379" i="10"/>
  <c r="J379" i="10"/>
  <c r="I379" i="10"/>
  <c r="I378" i="10" s="1"/>
  <c r="H379" i="10"/>
  <c r="G379" i="10"/>
  <c r="F379" i="10"/>
  <c r="E379" i="10"/>
  <c r="F378" i="10"/>
  <c r="D377" i="10"/>
  <c r="AA376" i="10"/>
  <c r="Z376" i="10"/>
  <c r="Y376" i="10"/>
  <c r="X376" i="10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D375" i="10"/>
  <c r="D374" i="10"/>
  <c r="D373" i="10"/>
  <c r="D372" i="10"/>
  <c r="AA371" i="10"/>
  <c r="Z371" i="10"/>
  <c r="Y371" i="10"/>
  <c r="X371" i="10"/>
  <c r="W371" i="10"/>
  <c r="V371" i="10"/>
  <c r="U371" i="10"/>
  <c r="T371" i="10"/>
  <c r="S371" i="10"/>
  <c r="R371" i="10"/>
  <c r="Q371" i="10"/>
  <c r="P371" i="10"/>
  <c r="O371" i="10"/>
  <c r="N371" i="10"/>
  <c r="M371" i="10"/>
  <c r="L371" i="10"/>
  <c r="K371" i="10"/>
  <c r="J371" i="10"/>
  <c r="I371" i="10"/>
  <c r="H371" i="10"/>
  <c r="G371" i="10"/>
  <c r="F371" i="10"/>
  <c r="E371" i="10"/>
  <c r="D370" i="10"/>
  <c r="D369" i="10"/>
  <c r="D368" i="10"/>
  <c r="AA367" i="10"/>
  <c r="Z367" i="10"/>
  <c r="Y367" i="10"/>
  <c r="X367" i="10"/>
  <c r="W367" i="10"/>
  <c r="V367" i="10"/>
  <c r="U367" i="10"/>
  <c r="T367" i="10"/>
  <c r="S367" i="10"/>
  <c r="R367" i="10"/>
  <c r="Q367" i="10"/>
  <c r="P367" i="10"/>
  <c r="O367" i="10"/>
  <c r="N367" i="10"/>
  <c r="M367" i="10"/>
  <c r="L367" i="10"/>
  <c r="K367" i="10"/>
  <c r="J367" i="10"/>
  <c r="I367" i="10"/>
  <c r="H367" i="10"/>
  <c r="G367" i="10"/>
  <c r="F367" i="10"/>
  <c r="E367" i="10"/>
  <c r="D366" i="10"/>
  <c r="D365" i="10"/>
  <c r="D364" i="10"/>
  <c r="D363" i="10"/>
  <c r="D362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0" i="10"/>
  <c r="D359" i="10"/>
  <c r="D358" i="10"/>
  <c r="D357" i="10"/>
  <c r="D356" i="10"/>
  <c r="D355" i="10"/>
  <c r="D354" i="10"/>
  <c r="D353" i="10"/>
  <c r="AA352" i="10"/>
  <c r="Z352" i="10"/>
  <c r="Z351" i="10" s="1"/>
  <c r="Y352" i="10"/>
  <c r="X352" i="10"/>
  <c r="W352" i="10"/>
  <c r="V352" i="10"/>
  <c r="U352" i="10"/>
  <c r="T352" i="10"/>
  <c r="S352" i="10"/>
  <c r="R352" i="10"/>
  <c r="R351" i="10" s="1"/>
  <c r="Q352" i="10"/>
  <c r="P352" i="10"/>
  <c r="O352" i="10"/>
  <c r="N352" i="10"/>
  <c r="M352" i="10"/>
  <c r="L352" i="10"/>
  <c r="K352" i="10"/>
  <c r="J352" i="10"/>
  <c r="J351" i="10" s="1"/>
  <c r="I352" i="10"/>
  <c r="H352" i="10"/>
  <c r="G352" i="10"/>
  <c r="F352" i="10"/>
  <c r="F351" i="10" s="1"/>
  <c r="F350" i="10" s="1"/>
  <c r="E352" i="10"/>
  <c r="O351" i="10"/>
  <c r="D349" i="10"/>
  <c r="AA348" i="10"/>
  <c r="Z348" i="10"/>
  <c r="Y348" i="10"/>
  <c r="X348" i="10"/>
  <c r="W348" i="10"/>
  <c r="V348" i="10"/>
  <c r="U348" i="10"/>
  <c r="T348" i="10"/>
  <c r="S348" i="10"/>
  <c r="R348" i="10"/>
  <c r="Q348" i="10"/>
  <c r="P348" i="10"/>
  <c r="O348" i="10"/>
  <c r="N348" i="10"/>
  <c r="M348" i="10"/>
  <c r="L348" i="10"/>
  <c r="K348" i="10"/>
  <c r="J348" i="10"/>
  <c r="I348" i="10"/>
  <c r="H348" i="10"/>
  <c r="G348" i="10"/>
  <c r="F348" i="10"/>
  <c r="E348" i="10"/>
  <c r="D348" i="10"/>
  <c r="D347" i="10"/>
  <c r="AA346" i="10"/>
  <c r="Z346" i="10"/>
  <c r="Y346" i="10"/>
  <c r="X346" i="10"/>
  <c r="W346" i="10"/>
  <c r="V346" i="10"/>
  <c r="U346" i="10"/>
  <c r="T346" i="10"/>
  <c r="S346" i="10"/>
  <c r="R346" i="10"/>
  <c r="Q346" i="10"/>
  <c r="P346" i="10"/>
  <c r="O346" i="10"/>
  <c r="N346" i="10"/>
  <c r="M346" i="10"/>
  <c r="L346" i="10"/>
  <c r="K346" i="10"/>
  <c r="J346" i="10"/>
  <c r="I346" i="10"/>
  <c r="H346" i="10"/>
  <c r="G346" i="10"/>
  <c r="F346" i="10"/>
  <c r="E346" i="10"/>
  <c r="D346" i="10"/>
  <c r="D345" i="10"/>
  <c r="AA344" i="10"/>
  <c r="Z344" i="10"/>
  <c r="Y344" i="10"/>
  <c r="X344" i="10"/>
  <c r="W344" i="10"/>
  <c r="V344" i="10"/>
  <c r="U344" i="10"/>
  <c r="T344" i="10"/>
  <c r="S344" i="10"/>
  <c r="R344" i="10"/>
  <c r="Q344" i="10"/>
  <c r="P344" i="10"/>
  <c r="O344" i="10"/>
  <c r="N344" i="10"/>
  <c r="M344" i="10"/>
  <c r="L344" i="10"/>
  <c r="K344" i="10"/>
  <c r="J344" i="10"/>
  <c r="I344" i="10"/>
  <c r="H344" i="10"/>
  <c r="G344" i="10"/>
  <c r="F344" i="10"/>
  <c r="E344" i="10"/>
  <c r="D344" i="10"/>
  <c r="D343" i="10"/>
  <c r="AA342" i="10"/>
  <c r="Z342" i="10"/>
  <c r="Z341" i="10" s="1"/>
  <c r="Y342" i="10"/>
  <c r="X342" i="10"/>
  <c r="W342" i="10"/>
  <c r="V342" i="10"/>
  <c r="V341" i="10" s="1"/>
  <c r="U342" i="10"/>
  <c r="T342" i="10"/>
  <c r="S342" i="10"/>
  <c r="R342" i="10"/>
  <c r="R341" i="10" s="1"/>
  <c r="Q342" i="10"/>
  <c r="P342" i="10"/>
  <c r="O342" i="10"/>
  <c r="N342" i="10"/>
  <c r="N341" i="10" s="1"/>
  <c r="M342" i="10"/>
  <c r="L342" i="10"/>
  <c r="K342" i="10"/>
  <c r="J342" i="10"/>
  <c r="J341" i="10" s="1"/>
  <c r="I342" i="10"/>
  <c r="H342" i="10"/>
  <c r="G342" i="10"/>
  <c r="F342" i="10"/>
  <c r="F341" i="10" s="1"/>
  <c r="E342" i="10"/>
  <c r="D342" i="10"/>
  <c r="K341" i="10"/>
  <c r="D340" i="10"/>
  <c r="D339" i="10"/>
  <c r="D338" i="10"/>
  <c r="D337" i="10"/>
  <c r="D336" i="10"/>
  <c r="D335" i="10"/>
  <c r="D334" i="10"/>
  <c r="D333" i="10"/>
  <c r="D332" i="10"/>
  <c r="AA331" i="10"/>
  <c r="Z331" i="10"/>
  <c r="Y331" i="10"/>
  <c r="X331" i="10"/>
  <c r="W331" i="10"/>
  <c r="V331" i="10"/>
  <c r="U331" i="10"/>
  <c r="T331" i="10"/>
  <c r="S331" i="10"/>
  <c r="R331" i="10"/>
  <c r="Q331" i="10"/>
  <c r="P331" i="10"/>
  <c r="O331" i="10"/>
  <c r="N331" i="10"/>
  <c r="M331" i="10"/>
  <c r="L331" i="10"/>
  <c r="K331" i="10"/>
  <c r="J331" i="10"/>
  <c r="I331" i="10"/>
  <c r="H331" i="10"/>
  <c r="G331" i="10"/>
  <c r="F331" i="10"/>
  <c r="E331" i="10"/>
  <c r="D330" i="10"/>
  <c r="D329" i="10"/>
  <c r="D328" i="10"/>
  <c r="D327" i="10"/>
  <c r="D326" i="10"/>
  <c r="D325" i="10"/>
  <c r="D324" i="10"/>
  <c r="D323" i="10"/>
  <c r="D321" i="10" s="1"/>
  <c r="D322" i="10"/>
  <c r="AA321" i="10"/>
  <c r="Z321" i="10"/>
  <c r="Y321" i="10"/>
  <c r="X321" i="10"/>
  <c r="X320" i="10" s="1"/>
  <c r="W321" i="10"/>
  <c r="V321" i="10"/>
  <c r="U321" i="10"/>
  <c r="U320" i="10" s="1"/>
  <c r="T321" i="10"/>
  <c r="T320" i="10" s="1"/>
  <c r="S321" i="10"/>
  <c r="S320" i="10" s="1"/>
  <c r="R321" i="10"/>
  <c r="Q321" i="10"/>
  <c r="Q320" i="10" s="1"/>
  <c r="P321" i="10"/>
  <c r="O321" i="10"/>
  <c r="N321" i="10"/>
  <c r="M321" i="10"/>
  <c r="M320" i="10" s="1"/>
  <c r="L321" i="10"/>
  <c r="L320" i="10" s="1"/>
  <c r="K321" i="10"/>
  <c r="J321" i="10"/>
  <c r="I321" i="10"/>
  <c r="I320" i="10" s="1"/>
  <c r="H321" i="10"/>
  <c r="H320" i="10" s="1"/>
  <c r="G321" i="10"/>
  <c r="F321" i="10"/>
  <c r="E321" i="10"/>
  <c r="E320" i="10" s="1"/>
  <c r="AA320" i="10"/>
  <c r="Y320" i="10"/>
  <c r="W320" i="10"/>
  <c r="P320" i="10"/>
  <c r="O320" i="10"/>
  <c r="K320" i="10"/>
  <c r="G320" i="10"/>
  <c r="D319" i="10"/>
  <c r="AA318" i="10"/>
  <c r="Z318" i="10"/>
  <c r="Y318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D317" i="10"/>
  <c r="AA316" i="10"/>
  <c r="Z316" i="10"/>
  <c r="Y316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D315" i="10"/>
  <c r="AA314" i="10"/>
  <c r="Z314" i="10"/>
  <c r="Y314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AA313" i="10"/>
  <c r="Z313" i="10"/>
  <c r="Y313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D312" i="10"/>
  <c r="AA311" i="10"/>
  <c r="Z311" i="10"/>
  <c r="Y311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D310" i="10"/>
  <c r="AA309" i="10"/>
  <c r="Z309" i="10"/>
  <c r="Y309" i="10"/>
  <c r="X309" i="10"/>
  <c r="W309" i="10"/>
  <c r="V309" i="10"/>
  <c r="V308" i="10" s="1"/>
  <c r="U309" i="10"/>
  <c r="T309" i="10"/>
  <c r="S309" i="10"/>
  <c r="R309" i="10"/>
  <c r="R308" i="10" s="1"/>
  <c r="Q309" i="10"/>
  <c r="P309" i="10"/>
  <c r="O309" i="10"/>
  <c r="N309" i="10"/>
  <c r="N308" i="10" s="1"/>
  <c r="M309" i="10"/>
  <c r="L309" i="10"/>
  <c r="K309" i="10"/>
  <c r="J309" i="10"/>
  <c r="I309" i="10"/>
  <c r="H309" i="10"/>
  <c r="G309" i="10"/>
  <c r="F309" i="10"/>
  <c r="F308" i="10" s="1"/>
  <c r="E309" i="10"/>
  <c r="D309" i="10"/>
  <c r="Z308" i="10"/>
  <c r="X308" i="10"/>
  <c r="P308" i="10"/>
  <c r="J308" i="10"/>
  <c r="D307" i="10"/>
  <c r="D306" i="10"/>
  <c r="D305" i="10"/>
  <c r="D304" i="10"/>
  <c r="D303" i="10"/>
  <c r="D302" i="10"/>
  <c r="D301" i="10"/>
  <c r="AA300" i="10"/>
  <c r="Z300" i="10"/>
  <c r="Y300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D299" i="10"/>
  <c r="D298" i="10"/>
  <c r="D297" i="10"/>
  <c r="D296" i="10"/>
  <c r="D295" i="10"/>
  <c r="D294" i="10"/>
  <c r="D293" i="10"/>
  <c r="AA292" i="10"/>
  <c r="Z292" i="10"/>
  <c r="Y292" i="10"/>
  <c r="X292" i="10"/>
  <c r="W292" i="10"/>
  <c r="W291" i="10" s="1"/>
  <c r="V292" i="10"/>
  <c r="U292" i="10"/>
  <c r="T292" i="10"/>
  <c r="T291" i="10" s="1"/>
  <c r="S292" i="10"/>
  <c r="R292" i="10"/>
  <c r="R291" i="10" s="1"/>
  <c r="Q292" i="10"/>
  <c r="P292" i="10"/>
  <c r="O292" i="10"/>
  <c r="N292" i="10"/>
  <c r="M292" i="10"/>
  <c r="L292" i="10"/>
  <c r="K292" i="10"/>
  <c r="K291" i="10" s="1"/>
  <c r="J292" i="10"/>
  <c r="I292" i="10"/>
  <c r="H292" i="10"/>
  <c r="H291" i="10" s="1"/>
  <c r="G292" i="10"/>
  <c r="G291" i="10" s="1"/>
  <c r="F292" i="10"/>
  <c r="E292" i="10"/>
  <c r="AA291" i="10"/>
  <c r="Z291" i="10"/>
  <c r="V291" i="10"/>
  <c r="S291" i="10"/>
  <c r="O291" i="10"/>
  <c r="N291" i="10"/>
  <c r="J291" i="10"/>
  <c r="F291" i="10"/>
  <c r="D290" i="10"/>
  <c r="D289" i="10"/>
  <c r="AA288" i="10"/>
  <c r="Z288" i="10"/>
  <c r="Y288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7" i="10"/>
  <c r="D286" i="10"/>
  <c r="AA285" i="10"/>
  <c r="Z285" i="10"/>
  <c r="Y285" i="10"/>
  <c r="X285" i="10"/>
  <c r="X284" i="10" s="1"/>
  <c r="W285" i="10"/>
  <c r="V285" i="10"/>
  <c r="U285" i="10"/>
  <c r="T285" i="10"/>
  <c r="T284" i="10" s="1"/>
  <c r="S285" i="10"/>
  <c r="R285" i="10"/>
  <c r="Q285" i="10"/>
  <c r="P285" i="10"/>
  <c r="P284" i="10" s="1"/>
  <c r="O285" i="10"/>
  <c r="N285" i="10"/>
  <c r="M285" i="10"/>
  <c r="L285" i="10"/>
  <c r="L284" i="10" s="1"/>
  <c r="K285" i="10"/>
  <c r="J285" i="10"/>
  <c r="I285" i="10"/>
  <c r="H285" i="10"/>
  <c r="H284" i="10" s="1"/>
  <c r="G285" i="10"/>
  <c r="F285" i="10"/>
  <c r="E285" i="10"/>
  <c r="D285" i="10"/>
  <c r="V284" i="10"/>
  <c r="S284" i="10"/>
  <c r="N284" i="10"/>
  <c r="G284" i="10"/>
  <c r="F284" i="10"/>
  <c r="D283" i="10"/>
  <c r="D282" i="10"/>
  <c r="AA281" i="10"/>
  <c r="Z281" i="10"/>
  <c r="Y281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D280" i="10"/>
  <c r="D278" i="10" s="1"/>
  <c r="D279" i="10"/>
  <c r="AA278" i="10"/>
  <c r="Z278" i="10"/>
  <c r="Z277" i="10" s="1"/>
  <c r="Y278" i="10"/>
  <c r="Y277" i="10" s="1"/>
  <c r="X278" i="10"/>
  <c r="W278" i="10"/>
  <c r="V278" i="10"/>
  <c r="V277" i="10" s="1"/>
  <c r="U278" i="10"/>
  <c r="U277" i="10" s="1"/>
  <c r="T278" i="10"/>
  <c r="S278" i="10"/>
  <c r="R278" i="10"/>
  <c r="R277" i="10" s="1"/>
  <c r="Q278" i="10"/>
  <c r="Q277" i="10" s="1"/>
  <c r="P278" i="10"/>
  <c r="O278" i="10"/>
  <c r="N278" i="10"/>
  <c r="N277" i="10" s="1"/>
  <c r="M278" i="10"/>
  <c r="M277" i="10" s="1"/>
  <c r="L278" i="10"/>
  <c r="K278" i="10"/>
  <c r="J278" i="10"/>
  <c r="J277" i="10" s="1"/>
  <c r="I278" i="10"/>
  <c r="H278" i="10"/>
  <c r="G278" i="10"/>
  <c r="F278" i="10"/>
  <c r="F277" i="10" s="1"/>
  <c r="E278" i="10"/>
  <c r="E277" i="10" s="1"/>
  <c r="W277" i="10"/>
  <c r="S277" i="10"/>
  <c r="I277" i="10"/>
  <c r="D275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AA273" i="10"/>
  <c r="Z273" i="10"/>
  <c r="Y273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D272" i="10"/>
  <c r="D271" i="10"/>
  <c r="AA270" i="10"/>
  <c r="Z270" i="10"/>
  <c r="Y270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D269" i="10"/>
  <c r="D267" i="10" s="1"/>
  <c r="D268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6" i="10"/>
  <c r="D265" i="10"/>
  <c r="D264" i="10"/>
  <c r="AA263" i="10"/>
  <c r="AA262" i="10" s="1"/>
  <c r="Z263" i="10"/>
  <c r="Y263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O262" i="10"/>
  <c r="K262" i="10"/>
  <c r="D261" i="10"/>
  <c r="AA260" i="10"/>
  <c r="Z260" i="10"/>
  <c r="Y260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D259" i="10"/>
  <c r="D258" i="10"/>
  <c r="D257" i="10"/>
  <c r="AA256" i="10"/>
  <c r="Z256" i="10"/>
  <c r="Z255" i="10" s="1"/>
  <c r="Y256" i="10"/>
  <c r="Y255" i="10" s="1"/>
  <c r="X256" i="10"/>
  <c r="W256" i="10"/>
  <c r="V256" i="10"/>
  <c r="V255" i="10" s="1"/>
  <c r="U256" i="10"/>
  <c r="U255" i="10" s="1"/>
  <c r="T256" i="10"/>
  <c r="S256" i="10"/>
  <c r="R256" i="10"/>
  <c r="R255" i="10" s="1"/>
  <c r="Q256" i="10"/>
  <c r="P256" i="10"/>
  <c r="O256" i="10"/>
  <c r="N256" i="10"/>
  <c r="N255" i="10" s="1"/>
  <c r="M256" i="10"/>
  <c r="M255" i="10" s="1"/>
  <c r="L256" i="10"/>
  <c r="L255" i="10" s="1"/>
  <c r="K256" i="10"/>
  <c r="J256" i="10"/>
  <c r="J255" i="10" s="1"/>
  <c r="I256" i="10"/>
  <c r="I255" i="10" s="1"/>
  <c r="H256" i="10"/>
  <c r="G256" i="10"/>
  <c r="F256" i="10"/>
  <c r="F255" i="10" s="1"/>
  <c r="E256" i="10"/>
  <c r="X255" i="10"/>
  <c r="T255" i="10"/>
  <c r="Q255" i="10"/>
  <c r="P255" i="10"/>
  <c r="H255" i="10"/>
  <c r="E255" i="10"/>
  <c r="D253" i="10"/>
  <c r="D252" i="10"/>
  <c r="D251" i="10"/>
  <c r="AA250" i="10"/>
  <c r="Z250" i="10"/>
  <c r="Y250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49" i="10"/>
  <c r="D248" i="10"/>
  <c r="D247" i="10"/>
  <c r="D246" i="10"/>
  <c r="AA245" i="10"/>
  <c r="Z245" i="10"/>
  <c r="Y245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4" i="10"/>
  <c r="D243" i="10"/>
  <c r="AA242" i="10"/>
  <c r="Z242" i="10"/>
  <c r="Y242" i="10"/>
  <c r="X242" i="10"/>
  <c r="X238" i="10" s="1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1" i="10"/>
  <c r="D239" i="10" s="1"/>
  <c r="D240" i="10"/>
  <c r="AA239" i="10"/>
  <c r="Z239" i="10"/>
  <c r="Y239" i="10"/>
  <c r="Y238" i="10" s="1"/>
  <c r="X239" i="10"/>
  <c r="W239" i="10"/>
  <c r="V239" i="10"/>
  <c r="U239" i="10"/>
  <c r="U238" i="10" s="1"/>
  <c r="T239" i="10"/>
  <c r="S239" i="10"/>
  <c r="R239" i="10"/>
  <c r="Q239" i="10"/>
  <c r="Q238" i="10" s="1"/>
  <c r="P239" i="10"/>
  <c r="O239" i="10"/>
  <c r="N239" i="10"/>
  <c r="M239" i="10"/>
  <c r="M238" i="10" s="1"/>
  <c r="L239" i="10"/>
  <c r="K239" i="10"/>
  <c r="J239" i="10"/>
  <c r="I239" i="10"/>
  <c r="I238" i="10" s="1"/>
  <c r="H239" i="10"/>
  <c r="H238" i="10" s="1"/>
  <c r="G239" i="10"/>
  <c r="F239" i="10"/>
  <c r="E239" i="10"/>
  <c r="E238" i="10" s="1"/>
  <c r="P238" i="10"/>
  <c r="D237" i="10"/>
  <c r="D236" i="10"/>
  <c r="D235" i="10"/>
  <c r="D234" i="10"/>
  <c r="D233" i="10"/>
  <c r="D232" i="10"/>
  <c r="D231" i="10"/>
  <c r="AA230" i="10"/>
  <c r="Z230" i="10"/>
  <c r="Y230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29" i="10"/>
  <c r="D228" i="10"/>
  <c r="D227" i="10"/>
  <c r="D226" i="10"/>
  <c r="AA225" i="10"/>
  <c r="Z225" i="10"/>
  <c r="Y225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4" i="10"/>
  <c r="AA223" i="10"/>
  <c r="Z223" i="10"/>
  <c r="Y223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D222" i="10"/>
  <c r="AA221" i="10"/>
  <c r="Z221" i="10"/>
  <c r="Y221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D220" i="10"/>
  <c r="D219" i="10"/>
  <c r="D218" i="10"/>
  <c r="D214" i="10" s="1"/>
  <c r="D217" i="10"/>
  <c r="D216" i="10"/>
  <c r="D215" i="10"/>
  <c r="AA214" i="10"/>
  <c r="Z214" i="10"/>
  <c r="Y214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3" i="10"/>
  <c r="D212" i="10"/>
  <c r="D211" i="10"/>
  <c r="AA210" i="10"/>
  <c r="Z210" i="10"/>
  <c r="Y210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09" i="10"/>
  <c r="D208" i="10"/>
  <c r="D207" i="10"/>
  <c r="D206" i="10"/>
  <c r="AA205" i="10"/>
  <c r="Z205" i="10"/>
  <c r="Y205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K204" i="10"/>
  <c r="D203" i="10"/>
  <c r="D202" i="10"/>
  <c r="AA201" i="10"/>
  <c r="Z201" i="10"/>
  <c r="Y201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0" i="10"/>
  <c r="D199" i="10"/>
  <c r="AA198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7" i="10"/>
  <c r="D196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4" i="10"/>
  <c r="D192" i="10" s="1"/>
  <c r="D193" i="10"/>
  <c r="AA192" i="10"/>
  <c r="Z192" i="10"/>
  <c r="Z191" i="10" s="1"/>
  <c r="Y192" i="10"/>
  <c r="X192" i="10"/>
  <c r="W192" i="10"/>
  <c r="V192" i="10"/>
  <c r="V191" i="10" s="1"/>
  <c r="U192" i="10"/>
  <c r="T192" i="10"/>
  <c r="S192" i="10"/>
  <c r="R192" i="10"/>
  <c r="R191" i="10" s="1"/>
  <c r="Q192" i="10"/>
  <c r="P192" i="10"/>
  <c r="O192" i="10"/>
  <c r="N192" i="10"/>
  <c r="N191" i="10" s="1"/>
  <c r="M192" i="10"/>
  <c r="L192" i="10"/>
  <c r="K192" i="10"/>
  <c r="J192" i="10"/>
  <c r="J191" i="10" s="1"/>
  <c r="I192" i="10"/>
  <c r="H192" i="10"/>
  <c r="G192" i="10"/>
  <c r="F192" i="10"/>
  <c r="F191" i="10" s="1"/>
  <c r="E192" i="10"/>
  <c r="D189" i="10"/>
  <c r="D188" i="10"/>
  <c r="AA187" i="10"/>
  <c r="Z187" i="10"/>
  <c r="Y187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6" i="10"/>
  <c r="AA185" i="10"/>
  <c r="Z185" i="10"/>
  <c r="Y185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D184" i="10"/>
  <c r="D183" i="10"/>
  <c r="D182" i="10"/>
  <c r="D181" i="10"/>
  <c r="D180" i="10"/>
  <c r="AA179" i="10"/>
  <c r="Z179" i="10"/>
  <c r="Y179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8" i="10"/>
  <c r="D177" i="10"/>
  <c r="D176" i="10"/>
  <c r="AA175" i="10"/>
  <c r="Z175" i="10"/>
  <c r="Y175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4" i="10"/>
  <c r="AA173" i="10"/>
  <c r="Z173" i="10"/>
  <c r="Y173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D172" i="10"/>
  <c r="D171" i="10"/>
  <c r="D170" i="10"/>
  <c r="AA169" i="10"/>
  <c r="Z169" i="10"/>
  <c r="Y169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8" i="10"/>
  <c r="D167" i="10"/>
  <c r="D166" i="10"/>
  <c r="D165" i="10"/>
  <c r="D164" i="10"/>
  <c r="AA163" i="10"/>
  <c r="AA162" i="10" s="1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O162" i="10" s="1"/>
  <c r="N163" i="10"/>
  <c r="M163" i="10"/>
  <c r="L163" i="10"/>
  <c r="K163" i="10"/>
  <c r="K162" i="10" s="1"/>
  <c r="J163" i="10"/>
  <c r="I163" i="10"/>
  <c r="H163" i="10"/>
  <c r="G163" i="10"/>
  <c r="F163" i="10"/>
  <c r="E163" i="10"/>
  <c r="D161" i="10"/>
  <c r="D160" i="10"/>
  <c r="AA159" i="10"/>
  <c r="AA158" i="10" s="1"/>
  <c r="Z159" i="10"/>
  <c r="Z158" i="10" s="1"/>
  <c r="Y159" i="10"/>
  <c r="Y158" i="10" s="1"/>
  <c r="X159" i="10"/>
  <c r="W159" i="10"/>
  <c r="V159" i="10"/>
  <c r="V158" i="10" s="1"/>
  <c r="U159" i="10"/>
  <c r="U158" i="10" s="1"/>
  <c r="T159" i="10"/>
  <c r="S159" i="10"/>
  <c r="R159" i="10"/>
  <c r="R158" i="10" s="1"/>
  <c r="Q159" i="10"/>
  <c r="Q158" i="10" s="1"/>
  <c r="P159" i="10"/>
  <c r="O159" i="10"/>
  <c r="N159" i="10"/>
  <c r="M159" i="10"/>
  <c r="M158" i="10" s="1"/>
  <c r="L159" i="10"/>
  <c r="K159" i="10"/>
  <c r="K158" i="10" s="1"/>
  <c r="J159" i="10"/>
  <c r="J158" i="10" s="1"/>
  <c r="I159" i="10"/>
  <c r="I158" i="10" s="1"/>
  <c r="H159" i="10"/>
  <c r="G159" i="10"/>
  <c r="F159" i="10"/>
  <c r="F158" i="10" s="1"/>
  <c r="E159" i="10"/>
  <c r="E158" i="10" s="1"/>
  <c r="X158" i="10"/>
  <c r="W158" i="10"/>
  <c r="T158" i="10"/>
  <c r="S158" i="10"/>
  <c r="P158" i="10"/>
  <c r="O158" i="10"/>
  <c r="N158" i="10"/>
  <c r="L158" i="10"/>
  <c r="H158" i="10"/>
  <c r="G158" i="10"/>
  <c r="D157" i="10"/>
  <c r="D156" i="10"/>
  <c r="D155" i="10"/>
  <c r="D154" i="10"/>
  <c r="D153" i="10"/>
  <c r="D152" i="10"/>
  <c r="D151" i="10"/>
  <c r="D150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8" i="10"/>
  <c r="D145" i="10" s="1"/>
  <c r="D147" i="10"/>
  <c r="D146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4" i="10"/>
  <c r="D143" i="10"/>
  <c r="D142" i="10"/>
  <c r="D141" i="10"/>
  <c r="D140" i="10"/>
  <c r="D139" i="10"/>
  <c r="D138" i="10"/>
  <c r="D137" i="10"/>
  <c r="D136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4" i="10"/>
  <c r="D133" i="10"/>
  <c r="D132" i="10"/>
  <c r="D131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29" i="10"/>
  <c r="D128" i="10"/>
  <c r="D127" i="10"/>
  <c r="D126" i="10"/>
  <c r="D125" i="10"/>
  <c r="D124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2" i="10"/>
  <c r="D121" i="10"/>
  <c r="D120" i="10"/>
  <c r="D119" i="10"/>
  <c r="D118" i="10"/>
  <c r="D117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5" i="10"/>
  <c r="D114" i="10"/>
  <c r="D113" i="10"/>
  <c r="D112" i="10"/>
  <c r="D111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09" i="10"/>
  <c r="D108" i="10"/>
  <c r="D107" i="10"/>
  <c r="D106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4" i="10"/>
  <c r="D103" i="10"/>
  <c r="D102" i="10"/>
  <c r="D101" i="10"/>
  <c r="D100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O98" i="10" s="1"/>
  <c r="N99" i="10"/>
  <c r="M99" i="10"/>
  <c r="L99" i="10"/>
  <c r="K99" i="10"/>
  <c r="K98" i="10" s="1"/>
  <c r="J99" i="10"/>
  <c r="I99" i="10"/>
  <c r="H99" i="10"/>
  <c r="G99" i="10"/>
  <c r="G98" i="10" s="1"/>
  <c r="F99" i="10"/>
  <c r="E99" i="10"/>
  <c r="AA98" i="10"/>
  <c r="W98" i="10"/>
  <c r="S98" i="10"/>
  <c r="D97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D95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D93" i="10"/>
  <c r="D92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0" i="10"/>
  <c r="D89" i="10"/>
  <c r="D88" i="10"/>
  <c r="D87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5" i="10"/>
  <c r="D84" i="10"/>
  <c r="D83" i="10"/>
  <c r="D82" i="10"/>
  <c r="D81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D79" i="10"/>
  <c r="D78" i="10"/>
  <c r="D77" i="10"/>
  <c r="D76" i="10"/>
  <c r="D75" i="10"/>
  <c r="D74" i="10"/>
  <c r="D73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1" i="10"/>
  <c r="D70" i="10"/>
  <c r="D69" i="10"/>
  <c r="D68" i="10"/>
  <c r="D67" i="10"/>
  <c r="D66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I64" i="10" s="1"/>
  <c r="H65" i="10"/>
  <c r="G65" i="10"/>
  <c r="F65" i="10"/>
  <c r="E65" i="10"/>
  <c r="Y64" i="10"/>
  <c r="Q64" i="10"/>
  <c r="D63" i="10"/>
  <c r="D62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0" i="10"/>
  <c r="D59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7" i="10"/>
  <c r="D56" i="10"/>
  <c r="D55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3" i="10"/>
  <c r="D52" i="10"/>
  <c r="D51" i="10"/>
  <c r="D50" i="10"/>
  <c r="D49" i="10"/>
  <c r="D48" i="10"/>
  <c r="D47" i="10"/>
  <c r="D46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L44" i="10" s="1"/>
  <c r="K45" i="10"/>
  <c r="J45" i="10"/>
  <c r="I45" i="10"/>
  <c r="H45" i="10"/>
  <c r="G45" i="10"/>
  <c r="F45" i="10"/>
  <c r="E45" i="10"/>
  <c r="T44" i="10"/>
  <c r="D42" i="10"/>
  <c r="D40" i="10" s="1"/>
  <c r="D41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39" i="10"/>
  <c r="D38" i="10"/>
  <c r="D37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5" i="10"/>
  <c r="AA34" i="10"/>
  <c r="Z34" i="10"/>
  <c r="Z33" i="10" s="1"/>
  <c r="Y34" i="10"/>
  <c r="X34" i="10"/>
  <c r="W34" i="10"/>
  <c r="V34" i="10"/>
  <c r="U34" i="10"/>
  <c r="T34" i="10"/>
  <c r="S34" i="10"/>
  <c r="R34" i="10"/>
  <c r="R33" i="10" s="1"/>
  <c r="Q34" i="10"/>
  <c r="P34" i="10"/>
  <c r="O34" i="10"/>
  <c r="N34" i="10"/>
  <c r="N33" i="10" s="1"/>
  <c r="M34" i="10"/>
  <c r="L34" i="10"/>
  <c r="K34" i="10"/>
  <c r="J34" i="10"/>
  <c r="J33" i="10" s="1"/>
  <c r="I34" i="10"/>
  <c r="H34" i="10"/>
  <c r="G34" i="10"/>
  <c r="F34" i="10"/>
  <c r="E34" i="10"/>
  <c r="D34" i="10"/>
  <c r="V33" i="10"/>
  <c r="F33" i="10"/>
  <c r="D32" i="10"/>
  <c r="D31" i="10"/>
  <c r="D30" i="10"/>
  <c r="D29" i="10"/>
  <c r="D28" i="10"/>
  <c r="D27" i="10"/>
  <c r="D26" i="10"/>
  <c r="AA25" i="10"/>
  <c r="Z25" i="10"/>
  <c r="Y25" i="10"/>
  <c r="Y24" i="10" s="1"/>
  <c r="X25" i="10"/>
  <c r="X24" i="10" s="1"/>
  <c r="W25" i="10"/>
  <c r="W24" i="10" s="1"/>
  <c r="V25" i="10"/>
  <c r="U25" i="10"/>
  <c r="U24" i="10" s="1"/>
  <c r="T25" i="10"/>
  <c r="S25" i="10"/>
  <c r="S24" i="10" s="1"/>
  <c r="R25" i="10"/>
  <c r="Q25" i="10"/>
  <c r="Q24" i="10" s="1"/>
  <c r="P25" i="10"/>
  <c r="O25" i="10"/>
  <c r="O24" i="10" s="1"/>
  <c r="N25" i="10"/>
  <c r="M25" i="10"/>
  <c r="M24" i="10" s="1"/>
  <c r="L25" i="10"/>
  <c r="L24" i="10" s="1"/>
  <c r="K25" i="10"/>
  <c r="J25" i="10"/>
  <c r="I25" i="10"/>
  <c r="I24" i="10" s="1"/>
  <c r="H25" i="10"/>
  <c r="H24" i="10" s="1"/>
  <c r="G25" i="10"/>
  <c r="G24" i="10" s="1"/>
  <c r="F25" i="10"/>
  <c r="E25" i="10"/>
  <c r="E24" i="10" s="1"/>
  <c r="AA24" i="10"/>
  <c r="Z24" i="10"/>
  <c r="V24" i="10"/>
  <c r="T24" i="10"/>
  <c r="R24" i="10"/>
  <c r="P24" i="10"/>
  <c r="N24" i="10"/>
  <c r="K24" i="10"/>
  <c r="J24" i="10"/>
  <c r="F24" i="10"/>
  <c r="D23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D21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D19" i="10"/>
  <c r="D18" i="10"/>
  <c r="D17" i="10"/>
  <c r="D16" i="10"/>
  <c r="D15" i="10"/>
  <c r="D14" i="10"/>
  <c r="D13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1" i="10"/>
  <c r="D10" i="10"/>
  <c r="D9" i="10"/>
  <c r="AA8" i="10"/>
  <c r="Z8" i="10"/>
  <c r="Y8" i="10"/>
  <c r="X8" i="10"/>
  <c r="X7" i="10" s="1"/>
  <c r="W8" i="10"/>
  <c r="V8" i="10"/>
  <c r="U8" i="10"/>
  <c r="T8" i="10"/>
  <c r="T7" i="10" s="1"/>
  <c r="S8" i="10"/>
  <c r="R8" i="10"/>
  <c r="Q8" i="10"/>
  <c r="P8" i="10"/>
  <c r="P7" i="10" s="1"/>
  <c r="O8" i="10"/>
  <c r="N8" i="10"/>
  <c r="M8" i="10"/>
  <c r="L8" i="10"/>
  <c r="L7" i="10" s="1"/>
  <c r="K8" i="10"/>
  <c r="J8" i="10"/>
  <c r="I8" i="10"/>
  <c r="H8" i="10"/>
  <c r="H7" i="10" s="1"/>
  <c r="G8" i="10"/>
  <c r="F8" i="10"/>
  <c r="E8" i="10"/>
  <c r="E7" i="10" s="1"/>
  <c r="Y7" i="10"/>
  <c r="U7" i="10"/>
  <c r="Q7" i="10"/>
  <c r="M7" i="10"/>
  <c r="I7" i="10"/>
  <c r="D778" i="9"/>
  <c r="D777" i="9"/>
  <c r="AA776" i="9"/>
  <c r="Z776" i="9"/>
  <c r="Y776" i="9"/>
  <c r="X776" i="9"/>
  <c r="W776" i="9"/>
  <c r="V776" i="9"/>
  <c r="U776" i="9"/>
  <c r="T776" i="9"/>
  <c r="S776" i="9"/>
  <c r="R776" i="9"/>
  <c r="Q776" i="9"/>
  <c r="P776" i="9"/>
  <c r="O776" i="9"/>
  <c r="N776" i="9"/>
  <c r="M776" i="9"/>
  <c r="L776" i="9"/>
  <c r="K776" i="9"/>
  <c r="J776" i="9"/>
  <c r="I776" i="9"/>
  <c r="H776" i="9"/>
  <c r="G776" i="9"/>
  <c r="F776" i="9"/>
  <c r="E776" i="9"/>
  <c r="D776" i="9"/>
  <c r="D775" i="9"/>
  <c r="D773" i="9" s="1"/>
  <c r="D774" i="9"/>
  <c r="AA773" i="9"/>
  <c r="Z773" i="9"/>
  <c r="Y773" i="9"/>
  <c r="X773" i="9"/>
  <c r="W773" i="9"/>
  <c r="V773" i="9"/>
  <c r="U773" i="9"/>
  <c r="U769" i="9" s="1"/>
  <c r="T773" i="9"/>
  <c r="S773" i="9"/>
  <c r="R773" i="9"/>
  <c r="Q773" i="9"/>
  <c r="Q769" i="9" s="1"/>
  <c r="P773" i="9"/>
  <c r="O773" i="9"/>
  <c r="N773" i="9"/>
  <c r="M773" i="9"/>
  <c r="M769" i="9" s="1"/>
  <c r="L773" i="9"/>
  <c r="K773" i="9"/>
  <c r="J773" i="9"/>
  <c r="I773" i="9"/>
  <c r="I769" i="9" s="1"/>
  <c r="H773" i="9"/>
  <c r="G773" i="9"/>
  <c r="F773" i="9"/>
  <c r="E773" i="9"/>
  <c r="E769" i="9" s="1"/>
  <c r="D772" i="9"/>
  <c r="D770" i="9" s="1"/>
  <c r="D771" i="9"/>
  <c r="AA770" i="9"/>
  <c r="Z770" i="9"/>
  <c r="Y770" i="9"/>
  <c r="X770" i="9"/>
  <c r="W770" i="9"/>
  <c r="W769" i="9" s="1"/>
  <c r="V770" i="9"/>
  <c r="U770" i="9"/>
  <c r="T770" i="9"/>
  <c r="S770" i="9"/>
  <c r="R770" i="9"/>
  <c r="Q770" i="9"/>
  <c r="P770" i="9"/>
  <c r="O770" i="9"/>
  <c r="N770" i="9"/>
  <c r="M770" i="9"/>
  <c r="L770" i="9"/>
  <c r="K770" i="9"/>
  <c r="J770" i="9"/>
  <c r="I770" i="9"/>
  <c r="H770" i="9"/>
  <c r="G770" i="9"/>
  <c r="G769" i="9" s="1"/>
  <c r="F770" i="9"/>
  <c r="E770" i="9"/>
  <c r="X769" i="9"/>
  <c r="O769" i="9"/>
  <c r="L769" i="9"/>
  <c r="D768" i="9"/>
  <c r="D767" i="9"/>
  <c r="D766" i="9"/>
  <c r="D765" i="9"/>
  <c r="D764" i="9"/>
  <c r="D763" i="9"/>
  <c r="D762" i="9"/>
  <c r="AA761" i="9"/>
  <c r="Z761" i="9"/>
  <c r="Y761" i="9"/>
  <c r="X761" i="9"/>
  <c r="W761" i="9"/>
  <c r="V761" i="9"/>
  <c r="U761" i="9"/>
  <c r="T761" i="9"/>
  <c r="S761" i="9"/>
  <c r="R761" i="9"/>
  <c r="Q761" i="9"/>
  <c r="P761" i="9"/>
  <c r="O761" i="9"/>
  <c r="N761" i="9"/>
  <c r="M761" i="9"/>
  <c r="L761" i="9"/>
  <c r="K761" i="9"/>
  <c r="J761" i="9"/>
  <c r="I761" i="9"/>
  <c r="H761" i="9"/>
  <c r="G761" i="9"/>
  <c r="F761" i="9"/>
  <c r="E761" i="9"/>
  <c r="D760" i="9"/>
  <c r="D759" i="9"/>
  <c r="D758" i="9"/>
  <c r="D757" i="9"/>
  <c r="D756" i="9"/>
  <c r="D755" i="9"/>
  <c r="D754" i="9"/>
  <c r="AA753" i="9"/>
  <c r="Z753" i="9"/>
  <c r="Z752" i="9" s="1"/>
  <c r="Y753" i="9"/>
  <c r="X753" i="9"/>
  <c r="X752" i="9" s="1"/>
  <c r="W753" i="9"/>
  <c r="V753" i="9"/>
  <c r="U753" i="9"/>
  <c r="U752" i="9" s="1"/>
  <c r="T753" i="9"/>
  <c r="T752" i="9" s="1"/>
  <c r="S753" i="9"/>
  <c r="R753" i="9"/>
  <c r="Q753" i="9"/>
  <c r="P753" i="9"/>
  <c r="P752" i="9" s="1"/>
  <c r="O753" i="9"/>
  <c r="N753" i="9"/>
  <c r="M753" i="9"/>
  <c r="L753" i="9"/>
  <c r="L752" i="9" s="1"/>
  <c r="K753" i="9"/>
  <c r="J753" i="9"/>
  <c r="J752" i="9" s="1"/>
  <c r="I753" i="9"/>
  <c r="H753" i="9"/>
  <c r="H752" i="9" s="1"/>
  <c r="G753" i="9"/>
  <c r="F753" i="9"/>
  <c r="E753" i="9"/>
  <c r="E752" i="9" s="1"/>
  <c r="AA752" i="9"/>
  <c r="Y752" i="9"/>
  <c r="W752" i="9"/>
  <c r="V752" i="9"/>
  <c r="S752" i="9"/>
  <c r="R752" i="9"/>
  <c r="Q752" i="9"/>
  <c r="O752" i="9"/>
  <c r="N752" i="9"/>
  <c r="M752" i="9"/>
  <c r="K752" i="9"/>
  <c r="I752" i="9"/>
  <c r="G752" i="9"/>
  <c r="F752" i="9"/>
  <c r="D751" i="9"/>
  <c r="D750" i="9"/>
  <c r="D749" i="9"/>
  <c r="D748" i="9"/>
  <c r="D747" i="9"/>
  <c r="D746" i="9"/>
  <c r="D744" i="9" s="1"/>
  <c r="D745" i="9"/>
  <c r="AA744" i="9"/>
  <c r="Z744" i="9"/>
  <c r="Y744" i="9"/>
  <c r="X744" i="9"/>
  <c r="W744" i="9"/>
  <c r="V744" i="9"/>
  <c r="U744" i="9"/>
  <c r="T744" i="9"/>
  <c r="S744" i="9"/>
  <c r="R744" i="9"/>
  <c r="Q744" i="9"/>
  <c r="P744" i="9"/>
  <c r="O744" i="9"/>
  <c r="N744" i="9"/>
  <c r="M744" i="9"/>
  <c r="L744" i="9"/>
  <c r="K744" i="9"/>
  <c r="J744" i="9"/>
  <c r="I744" i="9"/>
  <c r="H744" i="9"/>
  <c r="G744" i="9"/>
  <c r="F744" i="9"/>
  <c r="E744" i="9"/>
  <c r="D743" i="9"/>
  <c r="D742" i="9"/>
  <c r="D741" i="9"/>
  <c r="D740" i="9"/>
  <c r="D739" i="9"/>
  <c r="AA738" i="9"/>
  <c r="Z738" i="9"/>
  <c r="Z737" i="9" s="1"/>
  <c r="Y738" i="9"/>
  <c r="Y737" i="9" s="1"/>
  <c r="X738" i="9"/>
  <c r="W738" i="9"/>
  <c r="V738" i="9"/>
  <c r="U738" i="9"/>
  <c r="U737" i="9" s="1"/>
  <c r="T738" i="9"/>
  <c r="S738" i="9"/>
  <c r="R738" i="9"/>
  <c r="R737" i="9" s="1"/>
  <c r="Q738" i="9"/>
  <c r="Q737" i="9" s="1"/>
  <c r="P738" i="9"/>
  <c r="O738" i="9"/>
  <c r="N738" i="9"/>
  <c r="N737" i="9" s="1"/>
  <c r="M738" i="9"/>
  <c r="M737" i="9" s="1"/>
  <c r="L738" i="9"/>
  <c r="K738" i="9"/>
  <c r="J738" i="9"/>
  <c r="J737" i="9" s="1"/>
  <c r="I738" i="9"/>
  <c r="I737" i="9" s="1"/>
  <c r="H738" i="9"/>
  <c r="G738" i="9"/>
  <c r="F738" i="9"/>
  <c r="F737" i="9" s="1"/>
  <c r="E738" i="9"/>
  <c r="E737" i="9" s="1"/>
  <c r="AA737" i="9"/>
  <c r="W737" i="9"/>
  <c r="V737" i="9"/>
  <c r="S737" i="9"/>
  <c r="O737" i="9"/>
  <c r="K737" i="9"/>
  <c r="G737" i="9"/>
  <c r="D736" i="9"/>
  <c r="D735" i="9"/>
  <c r="D734" i="9"/>
  <c r="D733" i="9"/>
  <c r="AA732" i="9"/>
  <c r="Z732" i="9"/>
  <c r="Z731" i="9" s="1"/>
  <c r="Y732" i="9"/>
  <c r="Y731" i="9" s="1"/>
  <c r="X732" i="9"/>
  <c r="X731" i="9" s="1"/>
  <c r="W732" i="9"/>
  <c r="W731" i="9" s="1"/>
  <c r="V732" i="9"/>
  <c r="V731" i="9" s="1"/>
  <c r="U732" i="9"/>
  <c r="U731" i="9" s="1"/>
  <c r="T732" i="9"/>
  <c r="T731" i="9" s="1"/>
  <c r="S732" i="9"/>
  <c r="R732" i="9"/>
  <c r="R731" i="9" s="1"/>
  <c r="Q732" i="9"/>
  <c r="P732" i="9"/>
  <c r="P731" i="9" s="1"/>
  <c r="O732" i="9"/>
  <c r="O731" i="9" s="1"/>
  <c r="N732" i="9"/>
  <c r="N731" i="9" s="1"/>
  <c r="M732" i="9"/>
  <c r="M731" i="9" s="1"/>
  <c r="L732" i="9"/>
  <c r="K732" i="9"/>
  <c r="J732" i="9"/>
  <c r="J731" i="9" s="1"/>
  <c r="I732" i="9"/>
  <c r="I731" i="9" s="1"/>
  <c r="H732" i="9"/>
  <c r="H731" i="9" s="1"/>
  <c r="G732" i="9"/>
  <c r="G731" i="9" s="1"/>
  <c r="F732" i="9"/>
  <c r="F731" i="9" s="1"/>
  <c r="E732" i="9"/>
  <c r="E731" i="9" s="1"/>
  <c r="AA731" i="9"/>
  <c r="S731" i="9"/>
  <c r="Q731" i="9"/>
  <c r="L731" i="9"/>
  <c r="K731" i="9"/>
  <c r="D730" i="9"/>
  <c r="D729" i="9"/>
  <c r="D728" i="9"/>
  <c r="D727" i="9"/>
  <c r="AA726" i="9"/>
  <c r="Z726" i="9"/>
  <c r="Y726" i="9"/>
  <c r="X726" i="9"/>
  <c r="W726" i="9"/>
  <c r="V726" i="9"/>
  <c r="U726" i="9"/>
  <c r="T726" i="9"/>
  <c r="S726" i="9"/>
  <c r="R726" i="9"/>
  <c r="Q726" i="9"/>
  <c r="P726" i="9"/>
  <c r="O726" i="9"/>
  <c r="N726" i="9"/>
  <c r="M726" i="9"/>
  <c r="L726" i="9"/>
  <c r="K726" i="9"/>
  <c r="J726" i="9"/>
  <c r="I726" i="9"/>
  <c r="H726" i="9"/>
  <c r="G726" i="9"/>
  <c r="F726" i="9"/>
  <c r="E726" i="9"/>
  <c r="D724" i="9"/>
  <c r="D723" i="9"/>
  <c r="D722" i="9"/>
  <c r="D721" i="9"/>
  <c r="AA720" i="9"/>
  <c r="Z720" i="9"/>
  <c r="Y720" i="9"/>
  <c r="Y719" i="9" s="1"/>
  <c r="X720" i="9"/>
  <c r="W720" i="9"/>
  <c r="V720" i="9"/>
  <c r="U720" i="9"/>
  <c r="U719" i="9" s="1"/>
  <c r="T720" i="9"/>
  <c r="S720" i="9"/>
  <c r="R720" i="9"/>
  <c r="R719" i="9" s="1"/>
  <c r="Q720" i="9"/>
  <c r="P720" i="9"/>
  <c r="O720" i="9"/>
  <c r="N720" i="9"/>
  <c r="N719" i="9" s="1"/>
  <c r="M720" i="9"/>
  <c r="L720" i="9"/>
  <c r="K720" i="9"/>
  <c r="J720" i="9"/>
  <c r="J719" i="9" s="1"/>
  <c r="I720" i="9"/>
  <c r="I719" i="9" s="1"/>
  <c r="H720" i="9"/>
  <c r="G720" i="9"/>
  <c r="F720" i="9"/>
  <c r="F719" i="9" s="1"/>
  <c r="E720" i="9"/>
  <c r="E719" i="9" s="1"/>
  <c r="AA719" i="9"/>
  <c r="X719" i="9"/>
  <c r="W719" i="9"/>
  <c r="T719" i="9"/>
  <c r="S719" i="9"/>
  <c r="Q719" i="9"/>
  <c r="P719" i="9"/>
  <c r="O719" i="9"/>
  <c r="M719" i="9"/>
  <c r="L719" i="9"/>
  <c r="K719" i="9"/>
  <c r="H719" i="9"/>
  <c r="G719" i="9"/>
  <c r="D718" i="9"/>
  <c r="D717" i="9"/>
  <c r="D716" i="9"/>
  <c r="D715" i="9"/>
  <c r="AA714" i="9"/>
  <c r="Z714" i="9"/>
  <c r="Y714" i="9"/>
  <c r="X714" i="9"/>
  <c r="W714" i="9"/>
  <c r="V714" i="9"/>
  <c r="U714" i="9"/>
  <c r="T714" i="9"/>
  <c r="S714" i="9"/>
  <c r="R714" i="9"/>
  <c r="Q714" i="9"/>
  <c r="P714" i="9"/>
  <c r="O714" i="9"/>
  <c r="N714" i="9"/>
  <c r="M714" i="9"/>
  <c r="L714" i="9"/>
  <c r="K714" i="9"/>
  <c r="J714" i="9"/>
  <c r="I714" i="9"/>
  <c r="H714" i="9"/>
  <c r="G714" i="9"/>
  <c r="F714" i="9"/>
  <c r="E714" i="9"/>
  <c r="D712" i="9"/>
  <c r="D711" i="9"/>
  <c r="AA710" i="9"/>
  <c r="AA709" i="9" s="1"/>
  <c r="Z710" i="9"/>
  <c r="Z709" i="9" s="1"/>
  <c r="Y710" i="9"/>
  <c r="X710" i="9"/>
  <c r="W710" i="9"/>
  <c r="W709" i="9" s="1"/>
  <c r="V710" i="9"/>
  <c r="V709" i="9" s="1"/>
  <c r="U710" i="9"/>
  <c r="T710" i="9"/>
  <c r="S710" i="9"/>
  <c r="R710" i="9"/>
  <c r="R709" i="9" s="1"/>
  <c r="Q710" i="9"/>
  <c r="P710" i="9"/>
  <c r="O710" i="9"/>
  <c r="N710" i="9"/>
  <c r="N709" i="9" s="1"/>
  <c r="M710" i="9"/>
  <c r="L710" i="9"/>
  <c r="K710" i="9"/>
  <c r="K709" i="9" s="1"/>
  <c r="J710" i="9"/>
  <c r="J709" i="9" s="1"/>
  <c r="I710" i="9"/>
  <c r="H710" i="9"/>
  <c r="G710" i="9"/>
  <c r="G709" i="9" s="1"/>
  <c r="F710" i="9"/>
  <c r="F709" i="9" s="1"/>
  <c r="E710" i="9"/>
  <c r="Y709" i="9"/>
  <c r="X709" i="9"/>
  <c r="U709" i="9"/>
  <c r="T709" i="9"/>
  <c r="S709" i="9"/>
  <c r="Q709" i="9"/>
  <c r="P709" i="9"/>
  <c r="O709" i="9"/>
  <c r="M709" i="9"/>
  <c r="L709" i="9"/>
  <c r="I709" i="9"/>
  <c r="H709" i="9"/>
  <c r="E709" i="9"/>
  <c r="D708" i="9"/>
  <c r="D707" i="9"/>
  <c r="AA706" i="9"/>
  <c r="Z706" i="9"/>
  <c r="Y706" i="9"/>
  <c r="X706" i="9"/>
  <c r="W706" i="9"/>
  <c r="V706" i="9"/>
  <c r="U706" i="9"/>
  <c r="T706" i="9"/>
  <c r="S706" i="9"/>
  <c r="R706" i="9"/>
  <c r="Q706" i="9"/>
  <c r="P706" i="9"/>
  <c r="O706" i="9"/>
  <c r="N706" i="9"/>
  <c r="M706" i="9"/>
  <c r="L706" i="9"/>
  <c r="K706" i="9"/>
  <c r="J706" i="9"/>
  <c r="I706" i="9"/>
  <c r="H706" i="9"/>
  <c r="G706" i="9"/>
  <c r="F706" i="9"/>
  <c r="E706" i="9"/>
  <c r="D705" i="9"/>
  <c r="AA704" i="9"/>
  <c r="Z704" i="9"/>
  <c r="Z703" i="9" s="1"/>
  <c r="Y704" i="9"/>
  <c r="Y703" i="9" s="1"/>
  <c r="X704" i="9"/>
  <c r="X703" i="9" s="1"/>
  <c r="W704" i="9"/>
  <c r="V704" i="9"/>
  <c r="V703" i="9" s="1"/>
  <c r="U704" i="9"/>
  <c r="U703" i="9" s="1"/>
  <c r="T704" i="9"/>
  <c r="S704" i="9"/>
  <c r="R704" i="9"/>
  <c r="R703" i="9" s="1"/>
  <c r="Q704" i="9"/>
  <c r="Q703" i="9" s="1"/>
  <c r="P704" i="9"/>
  <c r="P703" i="9" s="1"/>
  <c r="O704" i="9"/>
  <c r="N704" i="9"/>
  <c r="N703" i="9" s="1"/>
  <c r="M704" i="9"/>
  <c r="M703" i="9" s="1"/>
  <c r="L704" i="9"/>
  <c r="K704" i="9"/>
  <c r="J704" i="9"/>
  <c r="J703" i="9" s="1"/>
  <c r="I704" i="9"/>
  <c r="I703" i="9" s="1"/>
  <c r="H704" i="9"/>
  <c r="H703" i="9" s="1"/>
  <c r="G704" i="9"/>
  <c r="F704" i="9"/>
  <c r="F703" i="9" s="1"/>
  <c r="E704" i="9"/>
  <c r="E703" i="9" s="1"/>
  <c r="AA703" i="9"/>
  <c r="W703" i="9"/>
  <c r="T703" i="9"/>
  <c r="S703" i="9"/>
  <c r="O703" i="9"/>
  <c r="L703" i="9"/>
  <c r="K703" i="9"/>
  <c r="G703" i="9"/>
  <c r="D702" i="9"/>
  <c r="D701" i="9"/>
  <c r="D700" i="9"/>
  <c r="AA699" i="9"/>
  <c r="Z699" i="9"/>
  <c r="Z698" i="9" s="1"/>
  <c r="Y699" i="9"/>
  <c r="X699" i="9"/>
  <c r="W699" i="9"/>
  <c r="V699" i="9"/>
  <c r="U699" i="9"/>
  <c r="T699" i="9"/>
  <c r="S699" i="9"/>
  <c r="R699" i="9"/>
  <c r="Q699" i="9"/>
  <c r="P699" i="9"/>
  <c r="O699" i="9"/>
  <c r="N699" i="9"/>
  <c r="M699" i="9"/>
  <c r="L699" i="9"/>
  <c r="K699" i="9"/>
  <c r="J699" i="9"/>
  <c r="J698" i="9" s="1"/>
  <c r="I699" i="9"/>
  <c r="H699" i="9"/>
  <c r="G699" i="9"/>
  <c r="F699" i="9"/>
  <c r="E699" i="9"/>
  <c r="D697" i="9"/>
  <c r="D695" i="9" s="1"/>
  <c r="D696" i="9"/>
  <c r="AA695" i="9"/>
  <c r="Z695" i="9"/>
  <c r="Y695" i="9"/>
  <c r="X695" i="9"/>
  <c r="W695" i="9"/>
  <c r="V695" i="9"/>
  <c r="U695" i="9"/>
  <c r="T695" i="9"/>
  <c r="S695" i="9"/>
  <c r="R695" i="9"/>
  <c r="Q695" i="9"/>
  <c r="P695" i="9"/>
  <c r="O695" i="9"/>
  <c r="N695" i="9"/>
  <c r="M695" i="9"/>
  <c r="L695" i="9"/>
  <c r="K695" i="9"/>
  <c r="J695" i="9"/>
  <c r="I695" i="9"/>
  <c r="H695" i="9"/>
  <c r="G695" i="9"/>
  <c r="F695" i="9"/>
  <c r="E695" i="9"/>
  <c r="D694" i="9"/>
  <c r="D693" i="9"/>
  <c r="AA692" i="9"/>
  <c r="Z692" i="9"/>
  <c r="Y692" i="9"/>
  <c r="X692" i="9"/>
  <c r="W692" i="9"/>
  <c r="V692" i="9"/>
  <c r="U692" i="9"/>
  <c r="T692" i="9"/>
  <c r="S692" i="9"/>
  <c r="R692" i="9"/>
  <c r="Q692" i="9"/>
  <c r="P692" i="9"/>
  <c r="O692" i="9"/>
  <c r="N692" i="9"/>
  <c r="M692" i="9"/>
  <c r="L692" i="9"/>
  <c r="K692" i="9"/>
  <c r="J692" i="9"/>
  <c r="I692" i="9"/>
  <c r="H692" i="9"/>
  <c r="G692" i="9"/>
  <c r="F692" i="9"/>
  <c r="E692" i="9"/>
  <c r="D691" i="9"/>
  <c r="D689" i="9" s="1"/>
  <c r="D690" i="9"/>
  <c r="AA689" i="9"/>
  <c r="Z689" i="9"/>
  <c r="Y689" i="9"/>
  <c r="X689" i="9"/>
  <c r="W689" i="9"/>
  <c r="V689" i="9"/>
  <c r="U689" i="9"/>
  <c r="T689" i="9"/>
  <c r="S689" i="9"/>
  <c r="R689" i="9"/>
  <c r="Q689" i="9"/>
  <c r="P689" i="9"/>
  <c r="O689" i="9"/>
  <c r="N689" i="9"/>
  <c r="M689" i="9"/>
  <c r="L689" i="9"/>
  <c r="K689" i="9"/>
  <c r="J689" i="9"/>
  <c r="I689" i="9"/>
  <c r="H689" i="9"/>
  <c r="G689" i="9"/>
  <c r="F689" i="9"/>
  <c r="E689" i="9"/>
  <c r="D688" i="9"/>
  <c r="D686" i="9" s="1"/>
  <c r="D687" i="9"/>
  <c r="AA686" i="9"/>
  <c r="Z686" i="9"/>
  <c r="Z685" i="9" s="1"/>
  <c r="Y686" i="9"/>
  <c r="X686" i="9"/>
  <c r="W686" i="9"/>
  <c r="V686" i="9"/>
  <c r="V685" i="9" s="1"/>
  <c r="U686" i="9"/>
  <c r="T686" i="9"/>
  <c r="S686" i="9"/>
  <c r="R686" i="9"/>
  <c r="R685" i="9" s="1"/>
  <c r="Q686" i="9"/>
  <c r="Q685" i="9" s="1"/>
  <c r="P686" i="9"/>
  <c r="O686" i="9"/>
  <c r="N686" i="9"/>
  <c r="N685" i="9" s="1"/>
  <c r="M686" i="9"/>
  <c r="L686" i="9"/>
  <c r="K686" i="9"/>
  <c r="J686" i="9"/>
  <c r="J685" i="9" s="1"/>
  <c r="I686" i="9"/>
  <c r="H686" i="9"/>
  <c r="G686" i="9"/>
  <c r="F686" i="9"/>
  <c r="F685" i="9" s="1"/>
  <c r="E686" i="9"/>
  <c r="M685" i="9"/>
  <c r="D684" i="9"/>
  <c r="D683" i="9"/>
  <c r="D682" i="9"/>
  <c r="AA681" i="9"/>
  <c r="Z681" i="9"/>
  <c r="Y681" i="9"/>
  <c r="X681" i="9"/>
  <c r="W681" i="9"/>
  <c r="V681" i="9"/>
  <c r="U681" i="9"/>
  <c r="T681" i="9"/>
  <c r="S681" i="9"/>
  <c r="R681" i="9"/>
  <c r="Q681" i="9"/>
  <c r="P681" i="9"/>
  <c r="O681" i="9"/>
  <c r="N681" i="9"/>
  <c r="M681" i="9"/>
  <c r="L681" i="9"/>
  <c r="K681" i="9"/>
  <c r="J681" i="9"/>
  <c r="I681" i="9"/>
  <c r="H681" i="9"/>
  <c r="G681" i="9"/>
  <c r="F681" i="9"/>
  <c r="E681" i="9"/>
  <c r="D680" i="9"/>
  <c r="D679" i="9"/>
  <c r="D678" i="9"/>
  <c r="D677" i="9"/>
  <c r="D676" i="9"/>
  <c r="D675" i="9"/>
  <c r="D673" i="9" s="1"/>
  <c r="D674" i="9"/>
  <c r="AA673" i="9"/>
  <c r="Z673" i="9"/>
  <c r="Y673" i="9"/>
  <c r="X673" i="9"/>
  <c r="W673" i="9"/>
  <c r="V673" i="9"/>
  <c r="U673" i="9"/>
  <c r="T673" i="9"/>
  <c r="S673" i="9"/>
  <c r="R673" i="9"/>
  <c r="Q673" i="9"/>
  <c r="P673" i="9"/>
  <c r="O673" i="9"/>
  <c r="N673" i="9"/>
  <c r="M673" i="9"/>
  <c r="L673" i="9"/>
  <c r="K673" i="9"/>
  <c r="J673" i="9"/>
  <c r="I673" i="9"/>
  <c r="H673" i="9"/>
  <c r="G673" i="9"/>
  <c r="F673" i="9"/>
  <c r="E673" i="9"/>
  <c r="D672" i="9"/>
  <c r="D671" i="9"/>
  <c r="D670" i="9"/>
  <c r="D668" i="9" s="1"/>
  <c r="D669" i="9"/>
  <c r="AA668" i="9"/>
  <c r="Z668" i="9"/>
  <c r="Y668" i="9"/>
  <c r="X668" i="9"/>
  <c r="W668" i="9"/>
  <c r="V668" i="9"/>
  <c r="U668" i="9"/>
  <c r="T668" i="9"/>
  <c r="S668" i="9"/>
  <c r="R668" i="9"/>
  <c r="Q668" i="9"/>
  <c r="P668" i="9"/>
  <c r="O668" i="9"/>
  <c r="N668" i="9"/>
  <c r="M668" i="9"/>
  <c r="L668" i="9"/>
  <c r="K668" i="9"/>
  <c r="J668" i="9"/>
  <c r="I668" i="9"/>
  <c r="H668" i="9"/>
  <c r="G668" i="9"/>
  <c r="F668" i="9"/>
  <c r="E668" i="9"/>
  <c r="D667" i="9"/>
  <c r="D666" i="9"/>
  <c r="D665" i="9"/>
  <c r="D664" i="9"/>
  <c r="D663" i="9"/>
  <c r="D662" i="9"/>
  <c r="AA661" i="9"/>
  <c r="Z661" i="9"/>
  <c r="Y661" i="9"/>
  <c r="X661" i="9"/>
  <c r="W661" i="9"/>
  <c r="V661" i="9"/>
  <c r="U661" i="9"/>
  <c r="T661" i="9"/>
  <c r="S661" i="9"/>
  <c r="R661" i="9"/>
  <c r="Q661" i="9"/>
  <c r="P661" i="9"/>
  <c r="O661" i="9"/>
  <c r="N661" i="9"/>
  <c r="M661" i="9"/>
  <c r="L661" i="9"/>
  <c r="K661" i="9"/>
  <c r="J661" i="9"/>
  <c r="I661" i="9"/>
  <c r="H661" i="9"/>
  <c r="G661" i="9"/>
  <c r="F661" i="9"/>
  <c r="E661" i="9"/>
  <c r="D660" i="9"/>
  <c r="AA659" i="9"/>
  <c r="Z659" i="9"/>
  <c r="Y659" i="9"/>
  <c r="X659" i="9"/>
  <c r="W659" i="9"/>
  <c r="V659" i="9"/>
  <c r="U659" i="9"/>
  <c r="T659" i="9"/>
  <c r="S659" i="9"/>
  <c r="R659" i="9"/>
  <c r="Q659" i="9"/>
  <c r="P659" i="9"/>
  <c r="O659" i="9"/>
  <c r="N659" i="9"/>
  <c r="M659" i="9"/>
  <c r="L659" i="9"/>
  <c r="K659" i="9"/>
  <c r="J659" i="9"/>
  <c r="I659" i="9"/>
  <c r="H659" i="9"/>
  <c r="G659" i="9"/>
  <c r="F659" i="9"/>
  <c r="E659" i="9"/>
  <c r="D659" i="9"/>
  <c r="D658" i="9"/>
  <c r="D657" i="9"/>
  <c r="D656" i="9"/>
  <c r="AA655" i="9"/>
  <c r="Z655" i="9"/>
  <c r="Y655" i="9"/>
  <c r="X655" i="9"/>
  <c r="W655" i="9"/>
  <c r="V655" i="9"/>
  <c r="U655" i="9"/>
  <c r="T655" i="9"/>
  <c r="S655" i="9"/>
  <c r="R655" i="9"/>
  <c r="Q655" i="9"/>
  <c r="P655" i="9"/>
  <c r="O655" i="9"/>
  <c r="N655" i="9"/>
  <c r="M655" i="9"/>
  <c r="L655" i="9"/>
  <c r="K655" i="9"/>
  <c r="J655" i="9"/>
  <c r="I655" i="9"/>
  <c r="H655" i="9"/>
  <c r="G655" i="9"/>
  <c r="F655" i="9"/>
  <c r="E655" i="9"/>
  <c r="D654" i="9"/>
  <c r="D653" i="9"/>
  <c r="D652" i="9"/>
  <c r="AA651" i="9"/>
  <c r="Z651" i="9"/>
  <c r="Y651" i="9"/>
  <c r="X651" i="9"/>
  <c r="W651" i="9"/>
  <c r="V651" i="9"/>
  <c r="U651" i="9"/>
  <c r="T651" i="9"/>
  <c r="S651" i="9"/>
  <c r="R651" i="9"/>
  <c r="Q651" i="9"/>
  <c r="P651" i="9"/>
  <c r="O651" i="9"/>
  <c r="N651" i="9"/>
  <c r="M651" i="9"/>
  <c r="L651" i="9"/>
  <c r="K651" i="9"/>
  <c r="J651" i="9"/>
  <c r="I651" i="9"/>
  <c r="H651" i="9"/>
  <c r="G651" i="9"/>
  <c r="F651" i="9"/>
  <c r="E651" i="9"/>
  <c r="D651" i="9"/>
  <c r="AA650" i="9"/>
  <c r="Z650" i="9"/>
  <c r="Y650" i="9"/>
  <c r="X650" i="9"/>
  <c r="W650" i="9"/>
  <c r="V650" i="9"/>
  <c r="U650" i="9"/>
  <c r="T650" i="9"/>
  <c r="S650" i="9"/>
  <c r="R650" i="9"/>
  <c r="Q650" i="9"/>
  <c r="P650" i="9"/>
  <c r="O650" i="9"/>
  <c r="N650" i="9"/>
  <c r="M650" i="9"/>
  <c r="L650" i="9"/>
  <c r="K650" i="9"/>
  <c r="J650" i="9"/>
  <c r="I650" i="9"/>
  <c r="H650" i="9"/>
  <c r="G650" i="9"/>
  <c r="F650" i="9"/>
  <c r="E650" i="9"/>
  <c r="D650" i="9"/>
  <c r="D649" i="9"/>
  <c r="D648" i="9"/>
  <c r="D647" i="9"/>
  <c r="D646" i="9"/>
  <c r="AA645" i="9"/>
  <c r="Z645" i="9"/>
  <c r="Y645" i="9"/>
  <c r="X645" i="9"/>
  <c r="W645" i="9"/>
  <c r="V645" i="9"/>
  <c r="U645" i="9"/>
  <c r="T645" i="9"/>
  <c r="S645" i="9"/>
  <c r="R645" i="9"/>
  <c r="Q645" i="9"/>
  <c r="P645" i="9"/>
  <c r="O645" i="9"/>
  <c r="N645" i="9"/>
  <c r="M645" i="9"/>
  <c r="L645" i="9"/>
  <c r="K645" i="9"/>
  <c r="J645" i="9"/>
  <c r="I645" i="9"/>
  <c r="H645" i="9"/>
  <c r="G645" i="9"/>
  <c r="F645" i="9"/>
  <c r="E645" i="9"/>
  <c r="Y644" i="9"/>
  <c r="D641" i="9"/>
  <c r="AA640" i="9"/>
  <c r="Z640" i="9"/>
  <c r="Y640" i="9"/>
  <c r="X640" i="9"/>
  <c r="W640" i="9"/>
  <c r="V640" i="9"/>
  <c r="U640" i="9"/>
  <c r="T640" i="9"/>
  <c r="S640" i="9"/>
  <c r="R640" i="9"/>
  <c r="Q640" i="9"/>
  <c r="P640" i="9"/>
  <c r="O640" i="9"/>
  <c r="N640" i="9"/>
  <c r="M640" i="9"/>
  <c r="L640" i="9"/>
  <c r="K640" i="9"/>
  <c r="J640" i="9"/>
  <c r="I640" i="9"/>
  <c r="H640" i="9"/>
  <c r="G640" i="9"/>
  <c r="F640" i="9"/>
  <c r="E640" i="9"/>
  <c r="D640" i="9"/>
  <c r="AA639" i="9"/>
  <c r="Z639" i="9"/>
  <c r="Y639" i="9"/>
  <c r="X639" i="9"/>
  <c r="W639" i="9"/>
  <c r="V639" i="9"/>
  <c r="U639" i="9"/>
  <c r="T639" i="9"/>
  <c r="S639" i="9"/>
  <c r="R639" i="9"/>
  <c r="Q639" i="9"/>
  <c r="P639" i="9"/>
  <c r="O639" i="9"/>
  <c r="N639" i="9"/>
  <c r="M639" i="9"/>
  <c r="L639" i="9"/>
  <c r="K639" i="9"/>
  <c r="J639" i="9"/>
  <c r="I639" i="9"/>
  <c r="H639" i="9"/>
  <c r="G639" i="9"/>
  <c r="F639" i="9"/>
  <c r="E639" i="9"/>
  <c r="D639" i="9"/>
  <c r="D638" i="9"/>
  <c r="AA637" i="9"/>
  <c r="Z637" i="9"/>
  <c r="Y637" i="9"/>
  <c r="X637" i="9"/>
  <c r="W637" i="9"/>
  <c r="V637" i="9"/>
  <c r="U637" i="9"/>
  <c r="T637" i="9"/>
  <c r="S637" i="9"/>
  <c r="R637" i="9"/>
  <c r="Q637" i="9"/>
  <c r="P637" i="9"/>
  <c r="O637" i="9"/>
  <c r="N637" i="9"/>
  <c r="M637" i="9"/>
  <c r="L637" i="9"/>
  <c r="K637" i="9"/>
  <c r="J637" i="9"/>
  <c r="I637" i="9"/>
  <c r="H637" i="9"/>
  <c r="G637" i="9"/>
  <c r="F637" i="9"/>
  <c r="E637" i="9"/>
  <c r="D637" i="9"/>
  <c r="AA636" i="9"/>
  <c r="Z636" i="9"/>
  <c r="Y636" i="9"/>
  <c r="X636" i="9"/>
  <c r="W636" i="9"/>
  <c r="V636" i="9"/>
  <c r="U636" i="9"/>
  <c r="T636" i="9"/>
  <c r="S636" i="9"/>
  <c r="R636" i="9"/>
  <c r="Q636" i="9"/>
  <c r="P636" i="9"/>
  <c r="O636" i="9"/>
  <c r="N636" i="9"/>
  <c r="M636" i="9"/>
  <c r="L636" i="9"/>
  <c r="K636" i="9"/>
  <c r="J636" i="9"/>
  <c r="I636" i="9"/>
  <c r="H636" i="9"/>
  <c r="G636" i="9"/>
  <c r="F636" i="9"/>
  <c r="E636" i="9"/>
  <c r="D636" i="9"/>
  <c r="D635" i="9"/>
  <c r="AA634" i="9"/>
  <c r="Z634" i="9"/>
  <c r="Y634" i="9"/>
  <c r="X634" i="9"/>
  <c r="W634" i="9"/>
  <c r="V634" i="9"/>
  <c r="U634" i="9"/>
  <c r="T634" i="9"/>
  <c r="S634" i="9"/>
  <c r="R634" i="9"/>
  <c r="Q634" i="9"/>
  <c r="P634" i="9"/>
  <c r="O634" i="9"/>
  <c r="N634" i="9"/>
  <c r="M634" i="9"/>
  <c r="L634" i="9"/>
  <c r="K634" i="9"/>
  <c r="J634" i="9"/>
  <c r="I634" i="9"/>
  <c r="H634" i="9"/>
  <c r="G634" i="9"/>
  <c r="F634" i="9"/>
  <c r="E634" i="9"/>
  <c r="D634" i="9"/>
  <c r="AA633" i="9"/>
  <c r="AA629" i="9" s="1"/>
  <c r="Z633" i="9"/>
  <c r="Y633" i="9"/>
  <c r="X633" i="9"/>
  <c r="W633" i="9"/>
  <c r="W629" i="9" s="1"/>
  <c r="V633" i="9"/>
  <c r="U633" i="9"/>
  <c r="T633" i="9"/>
  <c r="S633" i="9"/>
  <c r="S629" i="9" s="1"/>
  <c r="R633" i="9"/>
  <c r="Q633" i="9"/>
  <c r="P633" i="9"/>
  <c r="O633" i="9"/>
  <c r="O629" i="9" s="1"/>
  <c r="N633" i="9"/>
  <c r="M633" i="9"/>
  <c r="L633" i="9"/>
  <c r="K633" i="9"/>
  <c r="K629" i="9" s="1"/>
  <c r="J633" i="9"/>
  <c r="I633" i="9"/>
  <c r="H633" i="9"/>
  <c r="G633" i="9"/>
  <c r="G629" i="9" s="1"/>
  <c r="F633" i="9"/>
  <c r="E633" i="9"/>
  <c r="D633" i="9"/>
  <c r="D632" i="9"/>
  <c r="AA631" i="9"/>
  <c r="Z631" i="9"/>
  <c r="Y631" i="9"/>
  <c r="X631" i="9"/>
  <c r="W631" i="9"/>
  <c r="V631" i="9"/>
  <c r="U631" i="9"/>
  <c r="T631" i="9"/>
  <c r="S631" i="9"/>
  <c r="R631" i="9"/>
  <c r="Q631" i="9"/>
  <c r="P631" i="9"/>
  <c r="O631" i="9"/>
  <c r="N631" i="9"/>
  <c r="M631" i="9"/>
  <c r="L631" i="9"/>
  <c r="K631" i="9"/>
  <c r="J631" i="9"/>
  <c r="I631" i="9"/>
  <c r="H631" i="9"/>
  <c r="G631" i="9"/>
  <c r="F631" i="9"/>
  <c r="E631" i="9"/>
  <c r="D631" i="9"/>
  <c r="AA630" i="9"/>
  <c r="Z630" i="9"/>
  <c r="Y630" i="9"/>
  <c r="Y629" i="9" s="1"/>
  <c r="X630" i="9"/>
  <c r="X629" i="9" s="1"/>
  <c r="W630" i="9"/>
  <c r="V630" i="9"/>
  <c r="U630" i="9"/>
  <c r="T630" i="9"/>
  <c r="T629" i="9" s="1"/>
  <c r="S630" i="9"/>
  <c r="R630" i="9"/>
  <c r="Q630" i="9"/>
  <c r="P630" i="9"/>
  <c r="P629" i="9" s="1"/>
  <c r="O630" i="9"/>
  <c r="N630" i="9"/>
  <c r="M630" i="9"/>
  <c r="M629" i="9" s="1"/>
  <c r="L630" i="9"/>
  <c r="L629" i="9" s="1"/>
  <c r="K630" i="9"/>
  <c r="J630" i="9"/>
  <c r="I630" i="9"/>
  <c r="H630" i="9"/>
  <c r="H629" i="9" s="1"/>
  <c r="G630" i="9"/>
  <c r="F630" i="9"/>
  <c r="E630" i="9"/>
  <c r="D630" i="9"/>
  <c r="D629" i="9" s="1"/>
  <c r="U629" i="9"/>
  <c r="Q629" i="9"/>
  <c r="I629" i="9"/>
  <c r="E629" i="9"/>
  <c r="D628" i="9"/>
  <c r="AA627" i="9"/>
  <c r="Z627" i="9"/>
  <c r="Y627" i="9"/>
  <c r="X627" i="9"/>
  <c r="W627" i="9"/>
  <c r="V627" i="9"/>
  <c r="U627" i="9"/>
  <c r="T627" i="9"/>
  <c r="S627" i="9"/>
  <c r="R627" i="9"/>
  <c r="Q627" i="9"/>
  <c r="P627" i="9"/>
  <c r="O627" i="9"/>
  <c r="N627" i="9"/>
  <c r="M627" i="9"/>
  <c r="L627" i="9"/>
  <c r="K627" i="9"/>
  <c r="J627" i="9"/>
  <c r="I627" i="9"/>
  <c r="H627" i="9"/>
  <c r="G627" i="9"/>
  <c r="F627" i="9"/>
  <c r="E627" i="9"/>
  <c r="D627" i="9"/>
  <c r="AA626" i="9"/>
  <c r="Z626" i="9"/>
  <c r="Y626" i="9"/>
  <c r="X626" i="9"/>
  <c r="W626" i="9"/>
  <c r="V626" i="9"/>
  <c r="U626" i="9"/>
  <c r="T626" i="9"/>
  <c r="S626" i="9"/>
  <c r="R626" i="9"/>
  <c r="Q626" i="9"/>
  <c r="P626" i="9"/>
  <c r="O626" i="9"/>
  <c r="N626" i="9"/>
  <c r="M626" i="9"/>
  <c r="L626" i="9"/>
  <c r="K626" i="9"/>
  <c r="J626" i="9"/>
  <c r="I626" i="9"/>
  <c r="H626" i="9"/>
  <c r="G626" i="9"/>
  <c r="F626" i="9"/>
  <c r="E626" i="9"/>
  <c r="D626" i="9"/>
  <c r="AA625" i="9"/>
  <c r="Z625" i="9"/>
  <c r="Y625" i="9"/>
  <c r="X625" i="9"/>
  <c r="W625" i="9"/>
  <c r="V625" i="9"/>
  <c r="U625" i="9"/>
  <c r="T625" i="9"/>
  <c r="S625" i="9"/>
  <c r="R625" i="9"/>
  <c r="Q625" i="9"/>
  <c r="P625" i="9"/>
  <c r="O625" i="9"/>
  <c r="N625" i="9"/>
  <c r="M625" i="9"/>
  <c r="L625" i="9"/>
  <c r="K625" i="9"/>
  <c r="J625" i="9"/>
  <c r="I625" i="9"/>
  <c r="H625" i="9"/>
  <c r="G625" i="9"/>
  <c r="F625" i="9"/>
  <c r="E625" i="9"/>
  <c r="D625" i="9"/>
  <c r="D624" i="9"/>
  <c r="D623" i="9"/>
  <c r="D622" i="9"/>
  <c r="D621" i="9"/>
  <c r="D620" i="9"/>
  <c r="D619" i="9"/>
  <c r="D617" i="9" s="1"/>
  <c r="D615" i="9" s="1"/>
  <c r="D614" i="9" s="1"/>
  <c r="D618" i="9"/>
  <c r="AA617" i="9"/>
  <c r="Z617" i="9"/>
  <c r="Y617" i="9"/>
  <c r="Y615" i="9" s="1"/>
  <c r="Y614" i="9" s="1"/>
  <c r="X617" i="9"/>
  <c r="X615" i="9" s="1"/>
  <c r="X614" i="9" s="1"/>
  <c r="W617" i="9"/>
  <c r="V617" i="9"/>
  <c r="U617" i="9"/>
  <c r="T617" i="9"/>
  <c r="T615" i="9" s="1"/>
  <c r="T614" i="9" s="1"/>
  <c r="S617" i="9"/>
  <c r="R617" i="9"/>
  <c r="Q617" i="9"/>
  <c r="Q615" i="9" s="1"/>
  <c r="Q614" i="9" s="1"/>
  <c r="P617" i="9"/>
  <c r="P615" i="9" s="1"/>
  <c r="P614" i="9" s="1"/>
  <c r="O617" i="9"/>
  <c r="N617" i="9"/>
  <c r="M617" i="9"/>
  <c r="M615" i="9" s="1"/>
  <c r="M614" i="9" s="1"/>
  <c r="L617" i="9"/>
  <c r="L615" i="9" s="1"/>
  <c r="K617" i="9"/>
  <c r="J617" i="9"/>
  <c r="I617" i="9"/>
  <c r="I615" i="9" s="1"/>
  <c r="I614" i="9" s="1"/>
  <c r="H617" i="9"/>
  <c r="H615" i="9" s="1"/>
  <c r="H614" i="9" s="1"/>
  <c r="G617" i="9"/>
  <c r="F617" i="9"/>
  <c r="E617" i="9"/>
  <c r="D616" i="9"/>
  <c r="AA615" i="9"/>
  <c r="Z615" i="9"/>
  <c r="Z614" i="9" s="1"/>
  <c r="W615" i="9"/>
  <c r="V615" i="9"/>
  <c r="V614" i="9" s="1"/>
  <c r="U615" i="9"/>
  <c r="S615" i="9"/>
  <c r="S614" i="9" s="1"/>
  <c r="R615" i="9"/>
  <c r="R614" i="9" s="1"/>
  <c r="O615" i="9"/>
  <c r="O614" i="9" s="1"/>
  <c r="N615" i="9"/>
  <c r="N614" i="9" s="1"/>
  <c r="K615" i="9"/>
  <c r="J615" i="9"/>
  <c r="G615" i="9"/>
  <c r="F615" i="9"/>
  <c r="F614" i="9" s="1"/>
  <c r="E615" i="9"/>
  <c r="E614" i="9" s="1"/>
  <c r="AA614" i="9"/>
  <c r="W614" i="9"/>
  <c r="U614" i="9"/>
  <c r="L614" i="9"/>
  <c r="K614" i="9"/>
  <c r="J614" i="9"/>
  <c r="G614" i="9"/>
  <c r="D613" i="9"/>
  <c r="AA612" i="9"/>
  <c r="Z612" i="9"/>
  <c r="Y612" i="9"/>
  <c r="X612" i="9"/>
  <c r="W612" i="9"/>
  <c r="V612" i="9"/>
  <c r="U612" i="9"/>
  <c r="T612" i="9"/>
  <c r="S612" i="9"/>
  <c r="R612" i="9"/>
  <c r="Q612" i="9"/>
  <c r="P612" i="9"/>
  <c r="O612" i="9"/>
  <c r="N612" i="9"/>
  <c r="M612" i="9"/>
  <c r="L612" i="9"/>
  <c r="K612" i="9"/>
  <c r="J612" i="9"/>
  <c r="I612" i="9"/>
  <c r="H612" i="9"/>
  <c r="G612" i="9"/>
  <c r="F612" i="9"/>
  <c r="E612" i="9"/>
  <c r="D612" i="9"/>
  <c r="D611" i="9"/>
  <c r="D610" i="9"/>
  <c r="D609" i="9"/>
  <c r="D608" i="9"/>
  <c r="D607" i="9"/>
  <c r="D606" i="9"/>
  <c r="D605" i="9"/>
  <c r="AA604" i="9"/>
  <c r="Z604" i="9"/>
  <c r="Y604" i="9"/>
  <c r="X604" i="9"/>
  <c r="W604" i="9"/>
  <c r="V604" i="9"/>
  <c r="U604" i="9"/>
  <c r="T604" i="9"/>
  <c r="S604" i="9"/>
  <c r="R604" i="9"/>
  <c r="Q604" i="9"/>
  <c r="P604" i="9"/>
  <c r="O604" i="9"/>
  <c r="N604" i="9"/>
  <c r="M604" i="9"/>
  <c r="L604" i="9"/>
  <c r="K604" i="9"/>
  <c r="J604" i="9"/>
  <c r="I604" i="9"/>
  <c r="H604" i="9"/>
  <c r="G604" i="9"/>
  <c r="F604" i="9"/>
  <c r="E604" i="9"/>
  <c r="D603" i="9"/>
  <c r="AA602" i="9"/>
  <c r="Z602" i="9"/>
  <c r="Y602" i="9"/>
  <c r="X602" i="9"/>
  <c r="W602" i="9"/>
  <c r="V602" i="9"/>
  <c r="U602" i="9"/>
  <c r="T602" i="9"/>
  <c r="S602" i="9"/>
  <c r="R602" i="9"/>
  <c r="Q602" i="9"/>
  <c r="P602" i="9"/>
  <c r="O602" i="9"/>
  <c r="N602" i="9"/>
  <c r="M602" i="9"/>
  <c r="L602" i="9"/>
  <c r="K602" i="9"/>
  <c r="J602" i="9"/>
  <c r="I602" i="9"/>
  <c r="H602" i="9"/>
  <c r="G602" i="9"/>
  <c r="F602" i="9"/>
  <c r="E602" i="9"/>
  <c r="D602" i="9"/>
  <c r="D601" i="9"/>
  <c r="AA600" i="9"/>
  <c r="Z600" i="9"/>
  <c r="Y600" i="9"/>
  <c r="Y599" i="9" s="1"/>
  <c r="X600" i="9"/>
  <c r="W600" i="9"/>
  <c r="V600" i="9"/>
  <c r="U600" i="9"/>
  <c r="T600" i="9"/>
  <c r="S600" i="9"/>
  <c r="R600" i="9"/>
  <c r="Q600" i="9"/>
  <c r="Q599" i="9" s="1"/>
  <c r="P600" i="9"/>
  <c r="O600" i="9"/>
  <c r="N600" i="9"/>
  <c r="M600" i="9"/>
  <c r="M599" i="9" s="1"/>
  <c r="L600" i="9"/>
  <c r="K600" i="9"/>
  <c r="J600" i="9"/>
  <c r="I600" i="9"/>
  <c r="I599" i="9" s="1"/>
  <c r="H600" i="9"/>
  <c r="G600" i="9"/>
  <c r="F600" i="9"/>
  <c r="E600" i="9"/>
  <c r="E599" i="9" s="1"/>
  <c r="D600" i="9"/>
  <c r="U599" i="9"/>
  <c r="D598" i="9"/>
  <c r="AA597" i="9"/>
  <c r="Z597" i="9"/>
  <c r="Y597" i="9"/>
  <c r="X597" i="9"/>
  <c r="W597" i="9"/>
  <c r="V597" i="9"/>
  <c r="U597" i="9"/>
  <c r="T597" i="9"/>
  <c r="S597" i="9"/>
  <c r="R597" i="9"/>
  <c r="Q597" i="9"/>
  <c r="P597" i="9"/>
  <c r="O597" i="9"/>
  <c r="N597" i="9"/>
  <c r="M597" i="9"/>
  <c r="L597" i="9"/>
  <c r="K597" i="9"/>
  <c r="J597" i="9"/>
  <c r="J593" i="9" s="1"/>
  <c r="I597" i="9"/>
  <c r="H597" i="9"/>
  <c r="G597" i="9"/>
  <c r="F597" i="9"/>
  <c r="F593" i="9" s="1"/>
  <c r="E597" i="9"/>
  <c r="D597" i="9"/>
  <c r="D596" i="9"/>
  <c r="D595" i="9"/>
  <c r="AA594" i="9"/>
  <c r="Z594" i="9"/>
  <c r="Y594" i="9"/>
  <c r="X594" i="9"/>
  <c r="X593" i="9" s="1"/>
  <c r="W594" i="9"/>
  <c r="W593" i="9" s="1"/>
  <c r="V594" i="9"/>
  <c r="U594" i="9"/>
  <c r="T594" i="9"/>
  <c r="T593" i="9" s="1"/>
  <c r="S594" i="9"/>
  <c r="R594" i="9"/>
  <c r="Q594" i="9"/>
  <c r="P594" i="9"/>
  <c r="P593" i="9" s="1"/>
  <c r="O594" i="9"/>
  <c r="N594" i="9"/>
  <c r="M594" i="9"/>
  <c r="L594" i="9"/>
  <c r="L593" i="9" s="1"/>
  <c r="K594" i="9"/>
  <c r="J594" i="9"/>
  <c r="I594" i="9"/>
  <c r="H594" i="9"/>
  <c r="H593" i="9" s="1"/>
  <c r="G594" i="9"/>
  <c r="G593" i="9" s="1"/>
  <c r="F594" i="9"/>
  <c r="E594" i="9"/>
  <c r="D594" i="9"/>
  <c r="D593" i="9" s="1"/>
  <c r="AA593" i="9"/>
  <c r="S593" i="9"/>
  <c r="O593" i="9"/>
  <c r="K593" i="9"/>
  <c r="D592" i="9"/>
  <c r="AA591" i="9"/>
  <c r="Z591" i="9"/>
  <c r="Y591" i="9"/>
  <c r="X591" i="9"/>
  <c r="W591" i="9"/>
  <c r="V591" i="9"/>
  <c r="U591" i="9"/>
  <c r="T591" i="9"/>
  <c r="S591" i="9"/>
  <c r="R591" i="9"/>
  <c r="Q591" i="9"/>
  <c r="P591" i="9"/>
  <c r="O591" i="9"/>
  <c r="N591" i="9"/>
  <c r="M591" i="9"/>
  <c r="L591" i="9"/>
  <c r="K591" i="9"/>
  <c r="J591" i="9"/>
  <c r="I591" i="9"/>
  <c r="H591" i="9"/>
  <c r="G591" i="9"/>
  <c r="F591" i="9"/>
  <c r="E591" i="9"/>
  <c r="D591" i="9"/>
  <c r="D590" i="9"/>
  <c r="D588" i="9" s="1"/>
  <c r="D589" i="9"/>
  <c r="AA588" i="9"/>
  <c r="Z588" i="9"/>
  <c r="Y588" i="9"/>
  <c r="X588" i="9"/>
  <c r="W588" i="9"/>
  <c r="V588" i="9"/>
  <c r="U588" i="9"/>
  <c r="T588" i="9"/>
  <c r="S588" i="9"/>
  <c r="R588" i="9"/>
  <c r="Q588" i="9"/>
  <c r="P588" i="9"/>
  <c r="O588" i="9"/>
  <c r="N588" i="9"/>
  <c r="M588" i="9"/>
  <c r="L588" i="9"/>
  <c r="K588" i="9"/>
  <c r="J588" i="9"/>
  <c r="I588" i="9"/>
  <c r="H588" i="9"/>
  <c r="G588" i="9"/>
  <c r="F588" i="9"/>
  <c r="E588" i="9"/>
  <c r="D587" i="9"/>
  <c r="D586" i="9"/>
  <c r="D585" i="9"/>
  <c r="AA584" i="9"/>
  <c r="Z584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I584" i="9"/>
  <c r="H584" i="9"/>
  <c r="G584" i="9"/>
  <c r="F584" i="9"/>
  <c r="E584" i="9"/>
  <c r="D583" i="9"/>
  <c r="AA582" i="9"/>
  <c r="Z582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N581" i="9" s="1"/>
  <c r="M582" i="9"/>
  <c r="L582" i="9"/>
  <c r="K582" i="9"/>
  <c r="J582" i="9"/>
  <c r="I582" i="9"/>
  <c r="H582" i="9"/>
  <c r="G582" i="9"/>
  <c r="F582" i="9"/>
  <c r="F581" i="9" s="1"/>
  <c r="E582" i="9"/>
  <c r="D582" i="9"/>
  <c r="R581" i="9"/>
  <c r="J581" i="9"/>
  <c r="D580" i="9"/>
  <c r="D579" i="9"/>
  <c r="D578" i="9"/>
  <c r="AA577" i="9"/>
  <c r="Z577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I577" i="9"/>
  <c r="H577" i="9"/>
  <c r="G577" i="9"/>
  <c r="F577" i="9"/>
  <c r="E577" i="9"/>
  <c r="D576" i="9"/>
  <c r="D575" i="9"/>
  <c r="D574" i="9"/>
  <c r="AA573" i="9"/>
  <c r="Z573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J573" i="9"/>
  <c r="I573" i="9"/>
  <c r="H573" i="9"/>
  <c r="G573" i="9"/>
  <c r="F573" i="9"/>
  <c r="E573" i="9"/>
  <c r="D573" i="9"/>
  <c r="D572" i="9"/>
  <c r="D571" i="9"/>
  <c r="D570" i="9"/>
  <c r="D569" i="9"/>
  <c r="D568" i="9"/>
  <c r="AA567" i="9"/>
  <c r="Z567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F567" i="9"/>
  <c r="E567" i="9"/>
  <c r="D566" i="9"/>
  <c r="D565" i="9"/>
  <c r="D564" i="9"/>
  <c r="D563" i="9"/>
  <c r="D562" i="9"/>
  <c r="D561" i="9"/>
  <c r="D560" i="9"/>
  <c r="D559" i="9"/>
  <c r="D558" i="9"/>
  <c r="AA557" i="9"/>
  <c r="AA556" i="9" s="1"/>
  <c r="Z557" i="9"/>
  <c r="Y557" i="9"/>
  <c r="X557" i="9"/>
  <c r="W557" i="9"/>
  <c r="W556" i="9" s="1"/>
  <c r="V557" i="9"/>
  <c r="U557" i="9"/>
  <c r="T557" i="9"/>
  <c r="S557" i="9"/>
  <c r="S556" i="9" s="1"/>
  <c r="R557" i="9"/>
  <c r="Q557" i="9"/>
  <c r="P557" i="9"/>
  <c r="O557" i="9"/>
  <c r="O556" i="9" s="1"/>
  <c r="N557" i="9"/>
  <c r="M557" i="9"/>
  <c r="L557" i="9"/>
  <c r="K557" i="9"/>
  <c r="K556" i="9" s="1"/>
  <c r="J557" i="9"/>
  <c r="I557" i="9"/>
  <c r="H557" i="9"/>
  <c r="G557" i="9"/>
  <c r="G556" i="9" s="1"/>
  <c r="F557" i="9"/>
  <c r="E557" i="9"/>
  <c r="V556" i="9"/>
  <c r="N556" i="9"/>
  <c r="F556" i="9"/>
  <c r="D555" i="9"/>
  <c r="AA554" i="9"/>
  <c r="Z554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I554" i="9"/>
  <c r="H554" i="9"/>
  <c r="G554" i="9"/>
  <c r="F554" i="9"/>
  <c r="E554" i="9"/>
  <c r="D554" i="9"/>
  <c r="D553" i="9"/>
  <c r="D552" i="9"/>
  <c r="D551" i="9"/>
  <c r="AA550" i="9"/>
  <c r="Z550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J550" i="9"/>
  <c r="I550" i="9"/>
  <c r="H550" i="9"/>
  <c r="G550" i="9"/>
  <c r="F550" i="9"/>
  <c r="E550" i="9"/>
  <c r="D549" i="9"/>
  <c r="D548" i="9"/>
  <c r="AA547" i="9"/>
  <c r="Z547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I547" i="9"/>
  <c r="H547" i="9"/>
  <c r="G547" i="9"/>
  <c r="F547" i="9"/>
  <c r="E547" i="9"/>
  <c r="D546" i="9"/>
  <c r="D545" i="9"/>
  <c r="D544" i="9"/>
  <c r="D542" i="9" s="1"/>
  <c r="D543" i="9"/>
  <c r="AA542" i="9"/>
  <c r="Z542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I542" i="9"/>
  <c r="H542" i="9"/>
  <c r="G542" i="9"/>
  <c r="F542" i="9"/>
  <c r="E542" i="9"/>
  <c r="D541" i="9"/>
  <c r="D539" i="9" s="1"/>
  <c r="D540" i="9"/>
  <c r="AA539" i="9"/>
  <c r="Z539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I539" i="9"/>
  <c r="H539" i="9"/>
  <c r="G539" i="9"/>
  <c r="F539" i="9"/>
  <c r="E539" i="9"/>
  <c r="D538" i="9"/>
  <c r="D537" i="9"/>
  <c r="D536" i="9"/>
  <c r="D535" i="9"/>
  <c r="D534" i="9"/>
  <c r="D533" i="9"/>
  <c r="AA532" i="9"/>
  <c r="Z532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I532" i="9"/>
  <c r="H532" i="9"/>
  <c r="G532" i="9"/>
  <c r="F532" i="9"/>
  <c r="E532" i="9"/>
  <c r="D531" i="9"/>
  <c r="D530" i="9"/>
  <c r="D529" i="9"/>
  <c r="D527" i="9" s="1"/>
  <c r="D528" i="9"/>
  <c r="AA527" i="9"/>
  <c r="Z527" i="9"/>
  <c r="Y527" i="9"/>
  <c r="Y522" i="9" s="1"/>
  <c r="X527" i="9"/>
  <c r="W527" i="9"/>
  <c r="V527" i="9"/>
  <c r="U527" i="9"/>
  <c r="U522" i="9" s="1"/>
  <c r="T527" i="9"/>
  <c r="S527" i="9"/>
  <c r="R527" i="9"/>
  <c r="Q527" i="9"/>
  <c r="Q522" i="9" s="1"/>
  <c r="P527" i="9"/>
  <c r="O527" i="9"/>
  <c r="N527" i="9"/>
  <c r="M527" i="9"/>
  <c r="M522" i="9" s="1"/>
  <c r="L527" i="9"/>
  <c r="K527" i="9"/>
  <c r="J527" i="9"/>
  <c r="I527" i="9"/>
  <c r="I522" i="9" s="1"/>
  <c r="H527" i="9"/>
  <c r="G527" i="9"/>
  <c r="F527" i="9"/>
  <c r="E527" i="9"/>
  <c r="E522" i="9" s="1"/>
  <c r="D526" i="9"/>
  <c r="D525" i="9"/>
  <c r="D524" i="9"/>
  <c r="AA523" i="9"/>
  <c r="Z523" i="9"/>
  <c r="Y523" i="9"/>
  <c r="X523" i="9"/>
  <c r="W523" i="9"/>
  <c r="W522" i="9" s="1"/>
  <c r="V523" i="9"/>
  <c r="U523" i="9"/>
  <c r="T523" i="9"/>
  <c r="T522" i="9" s="1"/>
  <c r="S523" i="9"/>
  <c r="S522" i="9" s="1"/>
  <c r="R523" i="9"/>
  <c r="Q523" i="9"/>
  <c r="P523" i="9"/>
  <c r="O523" i="9"/>
  <c r="O522" i="9" s="1"/>
  <c r="N523" i="9"/>
  <c r="M523" i="9"/>
  <c r="L523" i="9"/>
  <c r="K523" i="9"/>
  <c r="K522" i="9" s="1"/>
  <c r="J523" i="9"/>
  <c r="I523" i="9"/>
  <c r="H523" i="9"/>
  <c r="G523" i="9"/>
  <c r="G522" i="9" s="1"/>
  <c r="F523" i="9"/>
  <c r="E523" i="9"/>
  <c r="D523" i="9"/>
  <c r="AA522" i="9"/>
  <c r="D521" i="9"/>
  <c r="D520" i="9"/>
  <c r="D519" i="9"/>
  <c r="D518" i="9"/>
  <c r="D517" i="9"/>
  <c r="D516" i="9"/>
  <c r="D515" i="9"/>
  <c r="D514" i="9"/>
  <c r="AA513" i="9"/>
  <c r="Z513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J513" i="9"/>
  <c r="I513" i="9"/>
  <c r="H513" i="9"/>
  <c r="G513" i="9"/>
  <c r="F513" i="9"/>
  <c r="E513" i="9"/>
  <c r="D513" i="9"/>
  <c r="D512" i="9"/>
  <c r="D511" i="9"/>
  <c r="D510" i="9"/>
  <c r="D509" i="9"/>
  <c r="D507" i="9" s="1"/>
  <c r="D508" i="9"/>
  <c r="AA507" i="9"/>
  <c r="Z507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J507" i="9"/>
  <c r="I507" i="9"/>
  <c r="H507" i="9"/>
  <c r="G507" i="9"/>
  <c r="F507" i="9"/>
  <c r="E507" i="9"/>
  <c r="D506" i="9"/>
  <c r="D505" i="9"/>
  <c r="D504" i="9"/>
  <c r="D503" i="9"/>
  <c r="D502" i="9"/>
  <c r="D501" i="9"/>
  <c r="D500" i="9"/>
  <c r="D499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7" i="9"/>
  <c r="D494" i="9" s="1"/>
  <c r="D496" i="9"/>
  <c r="D495" i="9"/>
  <c r="AA494" i="9"/>
  <c r="Z494" i="9"/>
  <c r="Z493" i="9" s="1"/>
  <c r="Y494" i="9"/>
  <c r="X494" i="9"/>
  <c r="W494" i="9"/>
  <c r="V494" i="9"/>
  <c r="V493" i="9" s="1"/>
  <c r="U494" i="9"/>
  <c r="T494" i="9"/>
  <c r="S494" i="9"/>
  <c r="R494" i="9"/>
  <c r="R493" i="9" s="1"/>
  <c r="Q494" i="9"/>
  <c r="P494" i="9"/>
  <c r="O494" i="9"/>
  <c r="N494" i="9"/>
  <c r="N493" i="9" s="1"/>
  <c r="M494" i="9"/>
  <c r="L494" i="9"/>
  <c r="K494" i="9"/>
  <c r="J494" i="9"/>
  <c r="J493" i="9" s="1"/>
  <c r="I494" i="9"/>
  <c r="H494" i="9"/>
  <c r="G494" i="9"/>
  <c r="F494" i="9"/>
  <c r="E494" i="9"/>
  <c r="AA493" i="9"/>
  <c r="W493" i="9"/>
  <c r="K493" i="9"/>
  <c r="G493" i="9"/>
  <c r="F493" i="9"/>
  <c r="D491" i="9"/>
  <c r="AA490" i="9"/>
  <c r="Z490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D489" i="9"/>
  <c r="D488" i="9"/>
  <c r="D487" i="9"/>
  <c r="D486" i="9"/>
  <c r="D485" i="9"/>
  <c r="D484" i="9"/>
  <c r="D483" i="9"/>
  <c r="AA482" i="9"/>
  <c r="Z482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I482" i="9"/>
  <c r="H482" i="9"/>
  <c r="G482" i="9"/>
  <c r="F482" i="9"/>
  <c r="E482" i="9"/>
  <c r="D481" i="9"/>
  <c r="AA480" i="9"/>
  <c r="Z480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J480" i="9"/>
  <c r="I480" i="9"/>
  <c r="H480" i="9"/>
  <c r="G480" i="9"/>
  <c r="F480" i="9"/>
  <c r="E480" i="9"/>
  <c r="D480" i="9"/>
  <c r="D479" i="9"/>
  <c r="AA478" i="9"/>
  <c r="Z478" i="9"/>
  <c r="Y478" i="9"/>
  <c r="Y475" i="9" s="1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J478" i="9"/>
  <c r="I478" i="9"/>
  <c r="I475" i="9" s="1"/>
  <c r="H478" i="9"/>
  <c r="G478" i="9"/>
  <c r="F478" i="9"/>
  <c r="E478" i="9"/>
  <c r="D478" i="9"/>
  <c r="D477" i="9"/>
  <c r="AA476" i="9"/>
  <c r="Z476" i="9"/>
  <c r="Y476" i="9"/>
  <c r="X476" i="9"/>
  <c r="W476" i="9"/>
  <c r="V476" i="9"/>
  <c r="U476" i="9"/>
  <c r="T476" i="9"/>
  <c r="S476" i="9"/>
  <c r="R476" i="9"/>
  <c r="Q476" i="9"/>
  <c r="P476" i="9"/>
  <c r="P475" i="9" s="1"/>
  <c r="O476" i="9"/>
  <c r="N476" i="9"/>
  <c r="M476" i="9"/>
  <c r="L476" i="9"/>
  <c r="K476" i="9"/>
  <c r="J476" i="9"/>
  <c r="I476" i="9"/>
  <c r="H476" i="9"/>
  <c r="G476" i="9"/>
  <c r="F476" i="9"/>
  <c r="E476" i="9"/>
  <c r="D476" i="9"/>
  <c r="Q475" i="9"/>
  <c r="H475" i="9"/>
  <c r="D474" i="9"/>
  <c r="D470" i="9" s="1"/>
  <c r="D473" i="9"/>
  <c r="D472" i="9"/>
  <c r="D471" i="9"/>
  <c r="AA470" i="9"/>
  <c r="Z470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J470" i="9"/>
  <c r="I470" i="9"/>
  <c r="H470" i="9"/>
  <c r="G470" i="9"/>
  <c r="F470" i="9"/>
  <c r="E470" i="9"/>
  <c r="D469" i="9"/>
  <c r="D468" i="9"/>
  <c r="D467" i="9"/>
  <c r="D466" i="9"/>
  <c r="AA465" i="9"/>
  <c r="Z465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J465" i="9"/>
  <c r="I465" i="9"/>
  <c r="H465" i="9"/>
  <c r="G465" i="9"/>
  <c r="F465" i="9"/>
  <c r="E465" i="9"/>
  <c r="D464" i="9"/>
  <c r="D463" i="9"/>
  <c r="D462" i="9"/>
  <c r="AA461" i="9"/>
  <c r="Z461" i="9"/>
  <c r="Y461" i="9"/>
  <c r="X461" i="9"/>
  <c r="X460" i="9" s="1"/>
  <c r="W461" i="9"/>
  <c r="V461" i="9"/>
  <c r="U461" i="9"/>
  <c r="T461" i="9"/>
  <c r="T460" i="9" s="1"/>
  <c r="S461" i="9"/>
  <c r="R461" i="9"/>
  <c r="Q461" i="9"/>
  <c r="P461" i="9"/>
  <c r="P460" i="9" s="1"/>
  <c r="O461" i="9"/>
  <c r="N461" i="9"/>
  <c r="M461" i="9"/>
  <c r="L461" i="9"/>
  <c r="K461" i="9"/>
  <c r="K460" i="9" s="1"/>
  <c r="J461" i="9"/>
  <c r="J460" i="9" s="1"/>
  <c r="I461" i="9"/>
  <c r="H461" i="9"/>
  <c r="H460" i="9" s="1"/>
  <c r="H459" i="9" s="1"/>
  <c r="G461" i="9"/>
  <c r="F461" i="9"/>
  <c r="E461" i="9"/>
  <c r="Z460" i="9"/>
  <c r="S460" i="9"/>
  <c r="N460" i="9"/>
  <c r="F460" i="9"/>
  <c r="D457" i="9"/>
  <c r="D456" i="9"/>
  <c r="AA455" i="9"/>
  <c r="Z455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J455" i="9"/>
  <c r="I455" i="9"/>
  <c r="H455" i="9"/>
  <c r="G455" i="9"/>
  <c r="F455" i="9"/>
  <c r="E455" i="9"/>
  <c r="D454" i="9"/>
  <c r="D453" i="9"/>
  <c r="AA452" i="9"/>
  <c r="Z452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D451" i="9"/>
  <c r="D450" i="9"/>
  <c r="D449" i="9"/>
  <c r="D448" i="9"/>
  <c r="D447" i="9"/>
  <c r="AA446" i="9"/>
  <c r="Z446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5" i="9"/>
  <c r="D444" i="9"/>
  <c r="D443" i="9"/>
  <c r="D441" i="9" s="1"/>
  <c r="D442" i="9"/>
  <c r="AA441" i="9"/>
  <c r="Z441" i="9"/>
  <c r="Y441" i="9"/>
  <c r="Y440" i="9" s="1"/>
  <c r="X441" i="9"/>
  <c r="W441" i="9"/>
  <c r="V441" i="9"/>
  <c r="U441" i="9"/>
  <c r="U440" i="9" s="1"/>
  <c r="T441" i="9"/>
  <c r="S441" i="9"/>
  <c r="R441" i="9"/>
  <c r="Q441" i="9"/>
  <c r="Q440" i="9" s="1"/>
  <c r="P441" i="9"/>
  <c r="O441" i="9"/>
  <c r="N441" i="9"/>
  <c r="M441" i="9"/>
  <c r="M440" i="9" s="1"/>
  <c r="L441" i="9"/>
  <c r="K441" i="9"/>
  <c r="J441" i="9"/>
  <c r="I441" i="9"/>
  <c r="I440" i="9" s="1"/>
  <c r="H441" i="9"/>
  <c r="G441" i="9"/>
  <c r="F441" i="9"/>
  <c r="E441" i="9"/>
  <c r="E440" i="9" s="1"/>
  <c r="T440" i="9"/>
  <c r="L440" i="9"/>
  <c r="D439" i="9"/>
  <c r="AA438" i="9"/>
  <c r="Z438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D437" i="9"/>
  <c r="AA436" i="9"/>
  <c r="Z436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D435" i="9"/>
  <c r="AA434" i="9"/>
  <c r="Z434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D433" i="9"/>
  <c r="AA432" i="9"/>
  <c r="Z432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D431" i="9"/>
  <c r="D430" i="9"/>
  <c r="AA429" i="9"/>
  <c r="Z429" i="9"/>
  <c r="Z428" i="9" s="1"/>
  <c r="Y429" i="9"/>
  <c r="X429" i="9"/>
  <c r="W429" i="9"/>
  <c r="V429" i="9"/>
  <c r="V428" i="9" s="1"/>
  <c r="U429" i="9"/>
  <c r="T429" i="9"/>
  <c r="S429" i="9"/>
  <c r="R429" i="9"/>
  <c r="R428" i="9" s="1"/>
  <c r="Q429" i="9"/>
  <c r="P429" i="9"/>
  <c r="O429" i="9"/>
  <c r="N429" i="9"/>
  <c r="N428" i="9" s="1"/>
  <c r="M429" i="9"/>
  <c r="L429" i="9"/>
  <c r="K429" i="9"/>
  <c r="J429" i="9"/>
  <c r="J428" i="9" s="1"/>
  <c r="I429" i="9"/>
  <c r="H429" i="9"/>
  <c r="G429" i="9"/>
  <c r="F429" i="9"/>
  <c r="F428" i="9" s="1"/>
  <c r="E429" i="9"/>
  <c r="W428" i="9"/>
  <c r="O428" i="9"/>
  <c r="G428" i="9"/>
  <c r="D427" i="9"/>
  <c r="D426" i="9"/>
  <c r="D425" i="9"/>
  <c r="AA424" i="9"/>
  <c r="Z424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3" i="9"/>
  <c r="D422" i="9"/>
  <c r="D421" i="9"/>
  <c r="D420" i="9"/>
  <c r="D419" i="9"/>
  <c r="D418" i="9"/>
  <c r="D417" i="9"/>
  <c r="D416" i="9"/>
  <c r="AA415" i="9"/>
  <c r="Z415" i="9"/>
  <c r="Y415" i="9"/>
  <c r="X415" i="9"/>
  <c r="X414" i="9" s="1"/>
  <c r="W415" i="9"/>
  <c r="V415" i="9"/>
  <c r="U415" i="9"/>
  <c r="U414" i="9" s="1"/>
  <c r="T415" i="9"/>
  <c r="S415" i="9"/>
  <c r="S414" i="9" s="1"/>
  <c r="R415" i="9"/>
  <c r="Q415" i="9"/>
  <c r="P415" i="9"/>
  <c r="O415" i="9"/>
  <c r="N415" i="9"/>
  <c r="M415" i="9"/>
  <c r="M414" i="9" s="1"/>
  <c r="L415" i="9"/>
  <c r="K415" i="9"/>
  <c r="J415" i="9"/>
  <c r="I415" i="9"/>
  <c r="I414" i="9" s="1"/>
  <c r="H415" i="9"/>
  <c r="H414" i="9" s="1"/>
  <c r="G415" i="9"/>
  <c r="F415" i="9"/>
  <c r="E415" i="9"/>
  <c r="E414" i="9" s="1"/>
  <c r="AA414" i="9"/>
  <c r="Y414" i="9"/>
  <c r="W414" i="9"/>
  <c r="T414" i="9"/>
  <c r="Q414" i="9"/>
  <c r="P414" i="9"/>
  <c r="O414" i="9"/>
  <c r="L414" i="9"/>
  <c r="K414" i="9"/>
  <c r="G414" i="9"/>
  <c r="D413" i="9"/>
  <c r="AA412" i="9"/>
  <c r="Z412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D411" i="9"/>
  <c r="D410" i="9"/>
  <c r="AA409" i="9"/>
  <c r="Z409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D408" i="9"/>
  <c r="D407" i="9"/>
  <c r="D406" i="9"/>
  <c r="D405" i="9"/>
  <c r="D404" i="9"/>
  <c r="D403" i="9"/>
  <c r="D402" i="9"/>
  <c r="D401" i="9"/>
  <c r="D400" i="9"/>
  <c r="AA399" i="9"/>
  <c r="Z399" i="9"/>
  <c r="Y399" i="9"/>
  <c r="Y398" i="9" s="1"/>
  <c r="X399" i="9"/>
  <c r="W399" i="9"/>
  <c r="V399" i="9"/>
  <c r="U399" i="9"/>
  <c r="U398" i="9" s="1"/>
  <c r="T399" i="9"/>
  <c r="S399" i="9"/>
  <c r="R399" i="9"/>
  <c r="Q399" i="9"/>
  <c r="P399" i="9"/>
  <c r="O399" i="9"/>
  <c r="N399" i="9"/>
  <c r="N398" i="9" s="1"/>
  <c r="M399" i="9"/>
  <c r="M398" i="9" s="1"/>
  <c r="L399" i="9"/>
  <c r="K399" i="9"/>
  <c r="J399" i="9"/>
  <c r="I399" i="9"/>
  <c r="I398" i="9" s="1"/>
  <c r="H399" i="9"/>
  <c r="G399" i="9"/>
  <c r="F399" i="9"/>
  <c r="E399" i="9"/>
  <c r="E398" i="9" s="1"/>
  <c r="Z398" i="9"/>
  <c r="V398" i="9"/>
  <c r="Q398" i="9"/>
  <c r="P398" i="9"/>
  <c r="L398" i="9"/>
  <c r="J398" i="9"/>
  <c r="F398" i="9"/>
  <c r="D396" i="9"/>
  <c r="AA395" i="9"/>
  <c r="Z395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D394" i="9"/>
  <c r="D393" i="9"/>
  <c r="D392" i="9"/>
  <c r="D391" i="9"/>
  <c r="D390" i="9"/>
  <c r="AA389" i="9"/>
  <c r="Z389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D388" i="9"/>
  <c r="D387" i="9"/>
  <c r="D386" i="9"/>
  <c r="D385" i="9"/>
  <c r="D384" i="9"/>
  <c r="D383" i="9"/>
  <c r="D382" i="9"/>
  <c r="D381" i="9"/>
  <c r="D380" i="9"/>
  <c r="AA379" i="9"/>
  <c r="AA378" i="9" s="1"/>
  <c r="Z379" i="9"/>
  <c r="Y379" i="9"/>
  <c r="X379" i="9"/>
  <c r="X378" i="9" s="1"/>
  <c r="W379" i="9"/>
  <c r="W378" i="9" s="1"/>
  <c r="V379" i="9"/>
  <c r="U379" i="9"/>
  <c r="T379" i="9"/>
  <c r="S379" i="9"/>
  <c r="S378" i="9" s="1"/>
  <c r="R379" i="9"/>
  <c r="Q379" i="9"/>
  <c r="P379" i="9"/>
  <c r="O379" i="9"/>
  <c r="N379" i="9"/>
  <c r="M379" i="9"/>
  <c r="L379" i="9"/>
  <c r="K379" i="9"/>
  <c r="K378" i="9" s="1"/>
  <c r="J379" i="9"/>
  <c r="I379" i="9"/>
  <c r="H379" i="9"/>
  <c r="H378" i="9" s="1"/>
  <c r="G379" i="9"/>
  <c r="G378" i="9" s="1"/>
  <c r="F379" i="9"/>
  <c r="E379" i="9"/>
  <c r="Y378" i="9"/>
  <c r="U378" i="9"/>
  <c r="T378" i="9"/>
  <c r="P378" i="9"/>
  <c r="O378" i="9"/>
  <c r="L378" i="9"/>
  <c r="I378" i="9"/>
  <c r="E378" i="9"/>
  <c r="D377" i="9"/>
  <c r="AA376" i="9"/>
  <c r="Z376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D375" i="9"/>
  <c r="D374" i="9"/>
  <c r="D373" i="9"/>
  <c r="D372" i="9"/>
  <c r="AA371" i="9"/>
  <c r="Z371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D370" i="9"/>
  <c r="D369" i="9"/>
  <c r="D367" i="9" s="1"/>
  <c r="D368" i="9"/>
  <c r="AA367" i="9"/>
  <c r="Z367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D366" i="9"/>
  <c r="D365" i="9"/>
  <c r="D364" i="9"/>
  <c r="D363" i="9"/>
  <c r="D362" i="9"/>
  <c r="AA361" i="9"/>
  <c r="Z361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0" i="9"/>
  <c r="D359" i="9"/>
  <c r="D358" i="9"/>
  <c r="D357" i="9"/>
  <c r="D356" i="9"/>
  <c r="D355" i="9"/>
  <c r="D354" i="9"/>
  <c r="D353" i="9"/>
  <c r="AA352" i="9"/>
  <c r="Z352" i="9"/>
  <c r="Z351" i="9" s="1"/>
  <c r="Y352" i="9"/>
  <c r="X352" i="9"/>
  <c r="W352" i="9"/>
  <c r="V352" i="9"/>
  <c r="U352" i="9"/>
  <c r="T352" i="9"/>
  <c r="S352" i="9"/>
  <c r="R352" i="9"/>
  <c r="R351" i="9" s="1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Y351" i="9"/>
  <c r="Y350" i="9" s="1"/>
  <c r="N351" i="9"/>
  <c r="D349" i="9"/>
  <c r="AA348" i="9"/>
  <c r="Z348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D347" i="9"/>
  <c r="AA346" i="9"/>
  <c r="Z346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D345" i="9"/>
  <c r="AA344" i="9"/>
  <c r="Z344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D343" i="9"/>
  <c r="AA342" i="9"/>
  <c r="Z342" i="9"/>
  <c r="Y342" i="9"/>
  <c r="Y341" i="9" s="1"/>
  <c r="X342" i="9"/>
  <c r="W342" i="9"/>
  <c r="V342" i="9"/>
  <c r="U342" i="9"/>
  <c r="U341" i="9" s="1"/>
  <c r="T342" i="9"/>
  <c r="S342" i="9"/>
  <c r="R342" i="9"/>
  <c r="R341" i="9" s="1"/>
  <c r="Q342" i="9"/>
  <c r="Q341" i="9" s="1"/>
  <c r="P342" i="9"/>
  <c r="O342" i="9"/>
  <c r="N342" i="9"/>
  <c r="N341" i="9" s="1"/>
  <c r="M342" i="9"/>
  <c r="M341" i="9" s="1"/>
  <c r="L342" i="9"/>
  <c r="K342" i="9"/>
  <c r="J342" i="9"/>
  <c r="I342" i="9"/>
  <c r="I341" i="9" s="1"/>
  <c r="H342" i="9"/>
  <c r="G342" i="9"/>
  <c r="F342" i="9"/>
  <c r="E342" i="9"/>
  <c r="E341" i="9" s="1"/>
  <c r="D342" i="9"/>
  <c r="D340" i="9"/>
  <c r="D339" i="9"/>
  <c r="D338" i="9"/>
  <c r="D337" i="9"/>
  <c r="D336" i="9"/>
  <c r="D335" i="9"/>
  <c r="D334" i="9"/>
  <c r="D333" i="9"/>
  <c r="D332" i="9"/>
  <c r="AA331" i="9"/>
  <c r="Z331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D330" i="9"/>
  <c r="D329" i="9"/>
  <c r="D328" i="9"/>
  <c r="D327" i="9"/>
  <c r="D326" i="9"/>
  <c r="D325" i="9"/>
  <c r="D324" i="9"/>
  <c r="D323" i="9"/>
  <c r="D322" i="9"/>
  <c r="AA321" i="9"/>
  <c r="Z321" i="9"/>
  <c r="Z320" i="9" s="1"/>
  <c r="Y321" i="9"/>
  <c r="Y320" i="9" s="1"/>
  <c r="X321" i="9"/>
  <c r="X320" i="9" s="1"/>
  <c r="W321" i="9"/>
  <c r="V321" i="9"/>
  <c r="V320" i="9" s="1"/>
  <c r="U321" i="9"/>
  <c r="U320" i="9" s="1"/>
  <c r="T321" i="9"/>
  <c r="S321" i="9"/>
  <c r="R321" i="9"/>
  <c r="Q321" i="9"/>
  <c r="Q320" i="9" s="1"/>
  <c r="P321" i="9"/>
  <c r="O321" i="9"/>
  <c r="N321" i="9"/>
  <c r="M321" i="9"/>
  <c r="L321" i="9"/>
  <c r="K321" i="9"/>
  <c r="J321" i="9"/>
  <c r="I321" i="9"/>
  <c r="I320" i="9" s="1"/>
  <c r="H321" i="9"/>
  <c r="G321" i="9"/>
  <c r="F321" i="9"/>
  <c r="F320" i="9" s="1"/>
  <c r="E321" i="9"/>
  <c r="E320" i="9" s="1"/>
  <c r="AA320" i="9"/>
  <c r="W320" i="9"/>
  <c r="S320" i="9"/>
  <c r="R320" i="9"/>
  <c r="N320" i="9"/>
  <c r="M320" i="9"/>
  <c r="K320" i="9"/>
  <c r="J320" i="9"/>
  <c r="G320" i="9"/>
  <c r="D319" i="9"/>
  <c r="AA318" i="9"/>
  <c r="Z318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D317" i="9"/>
  <c r="AA316" i="9"/>
  <c r="Z316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D315" i="9"/>
  <c r="AA314" i="9"/>
  <c r="Z314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AA313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D312" i="9"/>
  <c r="AA311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D310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O308" i="9" s="1"/>
  <c r="N309" i="9"/>
  <c r="N308" i="9" s="1"/>
  <c r="M309" i="9"/>
  <c r="L309" i="9"/>
  <c r="K309" i="9"/>
  <c r="J309" i="9"/>
  <c r="I309" i="9"/>
  <c r="H309" i="9"/>
  <c r="G309" i="9"/>
  <c r="F309" i="9"/>
  <c r="E309" i="9"/>
  <c r="D309" i="9"/>
  <c r="AA308" i="9"/>
  <c r="W308" i="9"/>
  <c r="V308" i="9"/>
  <c r="R308" i="9"/>
  <c r="P308" i="9"/>
  <c r="L308" i="9"/>
  <c r="K308" i="9"/>
  <c r="G308" i="9"/>
  <c r="F308" i="9"/>
  <c r="D307" i="9"/>
  <c r="D306" i="9"/>
  <c r="D305" i="9"/>
  <c r="D304" i="9"/>
  <c r="D303" i="9"/>
  <c r="D302" i="9"/>
  <c r="D300" i="9" s="1"/>
  <c r="D301" i="9"/>
  <c r="AA300" i="9"/>
  <c r="Z300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299" i="9"/>
  <c r="D298" i="9"/>
  <c r="D297" i="9"/>
  <c r="D296" i="9"/>
  <c r="D295" i="9"/>
  <c r="D294" i="9"/>
  <c r="D293" i="9"/>
  <c r="AA292" i="9"/>
  <c r="Z292" i="9"/>
  <c r="Y292" i="9"/>
  <c r="X292" i="9"/>
  <c r="X291" i="9" s="1"/>
  <c r="W292" i="9"/>
  <c r="V292" i="9"/>
  <c r="U292" i="9"/>
  <c r="T292" i="9"/>
  <c r="S292" i="9"/>
  <c r="R292" i="9"/>
  <c r="Q292" i="9"/>
  <c r="P292" i="9"/>
  <c r="O292" i="9"/>
  <c r="N292" i="9"/>
  <c r="M292" i="9"/>
  <c r="L292" i="9"/>
  <c r="L291" i="9" s="1"/>
  <c r="K292" i="9"/>
  <c r="J292" i="9"/>
  <c r="I292" i="9"/>
  <c r="H292" i="9"/>
  <c r="G292" i="9"/>
  <c r="F292" i="9"/>
  <c r="E292" i="9"/>
  <c r="D292" i="9"/>
  <c r="Y291" i="9"/>
  <c r="T291" i="9"/>
  <c r="Q291" i="9"/>
  <c r="P291" i="9"/>
  <c r="H291" i="9"/>
  <c r="D290" i="9"/>
  <c r="D289" i="9"/>
  <c r="AA288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D287" i="9"/>
  <c r="D286" i="9"/>
  <c r="AA285" i="9"/>
  <c r="Z285" i="9"/>
  <c r="Y285" i="9"/>
  <c r="X285" i="9"/>
  <c r="X284" i="9" s="1"/>
  <c r="W285" i="9"/>
  <c r="V285" i="9"/>
  <c r="U285" i="9"/>
  <c r="T285" i="9"/>
  <c r="S285" i="9"/>
  <c r="R285" i="9"/>
  <c r="Q285" i="9"/>
  <c r="P285" i="9"/>
  <c r="P284" i="9" s="1"/>
  <c r="O285" i="9"/>
  <c r="N285" i="9"/>
  <c r="M285" i="9"/>
  <c r="L285" i="9"/>
  <c r="K285" i="9"/>
  <c r="J285" i="9"/>
  <c r="I285" i="9"/>
  <c r="H285" i="9"/>
  <c r="H284" i="9" s="1"/>
  <c r="G285" i="9"/>
  <c r="F285" i="9"/>
  <c r="E285" i="9"/>
  <c r="D285" i="9"/>
  <c r="D284" i="9" s="1"/>
  <c r="Y284" i="9"/>
  <c r="U284" i="9"/>
  <c r="T284" i="9"/>
  <c r="Q284" i="9"/>
  <c r="M284" i="9"/>
  <c r="L284" i="9"/>
  <c r="I284" i="9"/>
  <c r="E284" i="9"/>
  <c r="D283" i="9"/>
  <c r="D282" i="9"/>
  <c r="AA281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D280" i="9"/>
  <c r="D279" i="9"/>
  <c r="AA278" i="9"/>
  <c r="Z278" i="9"/>
  <c r="Y278" i="9"/>
  <c r="Y277" i="9" s="1"/>
  <c r="X278" i="9"/>
  <c r="X277" i="9" s="1"/>
  <c r="W278" i="9"/>
  <c r="V278" i="9"/>
  <c r="U278" i="9"/>
  <c r="U277" i="9" s="1"/>
  <c r="T278" i="9"/>
  <c r="T277" i="9" s="1"/>
  <c r="S278" i="9"/>
  <c r="R278" i="9"/>
  <c r="Q278" i="9"/>
  <c r="Q277" i="9" s="1"/>
  <c r="P278" i="9"/>
  <c r="P277" i="9" s="1"/>
  <c r="O278" i="9"/>
  <c r="N278" i="9"/>
  <c r="M278" i="9"/>
  <c r="L278" i="9"/>
  <c r="K278" i="9"/>
  <c r="J278" i="9"/>
  <c r="I278" i="9"/>
  <c r="I277" i="9" s="1"/>
  <c r="H278" i="9"/>
  <c r="H277" i="9" s="1"/>
  <c r="G278" i="9"/>
  <c r="F278" i="9"/>
  <c r="E278" i="9"/>
  <c r="E277" i="9" s="1"/>
  <c r="D278" i="9"/>
  <c r="D277" i="9" s="1"/>
  <c r="M277" i="9"/>
  <c r="L277" i="9"/>
  <c r="D275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D272" i="9"/>
  <c r="D270" i="9" s="1"/>
  <c r="D271" i="9"/>
  <c r="AA270" i="9"/>
  <c r="Z270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69" i="9"/>
  <c r="D268" i="9"/>
  <c r="AA267" i="9"/>
  <c r="Z267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6" i="9"/>
  <c r="D265" i="9"/>
  <c r="D263" i="9" s="1"/>
  <c r="D264" i="9"/>
  <c r="AA263" i="9"/>
  <c r="Z263" i="9"/>
  <c r="Y263" i="9"/>
  <c r="Y262" i="9" s="1"/>
  <c r="X263" i="9"/>
  <c r="W263" i="9"/>
  <c r="V263" i="9"/>
  <c r="U263" i="9"/>
  <c r="U262" i="9" s="1"/>
  <c r="T263" i="9"/>
  <c r="S263" i="9"/>
  <c r="R263" i="9"/>
  <c r="Q263" i="9"/>
  <c r="Q262" i="9" s="1"/>
  <c r="P263" i="9"/>
  <c r="O263" i="9"/>
  <c r="N263" i="9"/>
  <c r="M263" i="9"/>
  <c r="M262" i="9" s="1"/>
  <c r="L263" i="9"/>
  <c r="K263" i="9"/>
  <c r="J263" i="9"/>
  <c r="I263" i="9"/>
  <c r="I262" i="9" s="1"/>
  <c r="H263" i="9"/>
  <c r="G263" i="9"/>
  <c r="F263" i="9"/>
  <c r="E263" i="9"/>
  <c r="E262" i="9" s="1"/>
  <c r="X262" i="9"/>
  <c r="T262" i="9"/>
  <c r="P262" i="9"/>
  <c r="L262" i="9"/>
  <c r="H262" i="9"/>
  <c r="D261" i="9"/>
  <c r="AA260" i="9"/>
  <c r="Z260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G255" i="9" s="1"/>
  <c r="F260" i="9"/>
  <c r="E260" i="9"/>
  <c r="D260" i="9"/>
  <c r="D259" i="9"/>
  <c r="D258" i="9"/>
  <c r="D257" i="9"/>
  <c r="AA256" i="9"/>
  <c r="Z256" i="9"/>
  <c r="Y256" i="9"/>
  <c r="Y255" i="9" s="1"/>
  <c r="X256" i="9"/>
  <c r="W256" i="9"/>
  <c r="V256" i="9"/>
  <c r="U256" i="9"/>
  <c r="U255" i="9" s="1"/>
  <c r="T256" i="9"/>
  <c r="S256" i="9"/>
  <c r="R256" i="9"/>
  <c r="Q256" i="9"/>
  <c r="Q255" i="9" s="1"/>
  <c r="P256" i="9"/>
  <c r="O256" i="9"/>
  <c r="N256" i="9"/>
  <c r="M256" i="9"/>
  <c r="M255" i="9" s="1"/>
  <c r="L256" i="9"/>
  <c r="K256" i="9"/>
  <c r="J256" i="9"/>
  <c r="I256" i="9"/>
  <c r="I255" i="9" s="1"/>
  <c r="H256" i="9"/>
  <c r="G256" i="9"/>
  <c r="F256" i="9"/>
  <c r="E256" i="9"/>
  <c r="E255" i="9" s="1"/>
  <c r="X255" i="9"/>
  <c r="X254" i="9" s="1"/>
  <c r="T255" i="9"/>
  <c r="T254" i="9" s="1"/>
  <c r="P255" i="9"/>
  <c r="L255" i="9"/>
  <c r="L254" i="9" s="1"/>
  <c r="H255" i="9"/>
  <c r="H254" i="9"/>
  <c r="D253" i="9"/>
  <c r="D252" i="9"/>
  <c r="D251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49" i="9"/>
  <c r="D248" i="9"/>
  <c r="D247" i="9"/>
  <c r="D246" i="9"/>
  <c r="AA245" i="9"/>
  <c r="Z245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4" i="9"/>
  <c r="D243" i="9"/>
  <c r="AA242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1" i="9"/>
  <c r="D240" i="9"/>
  <c r="AA239" i="9"/>
  <c r="Z239" i="9"/>
  <c r="Y239" i="9"/>
  <c r="X239" i="9"/>
  <c r="X238" i="9" s="1"/>
  <c r="W239" i="9"/>
  <c r="V239" i="9"/>
  <c r="U239" i="9"/>
  <c r="T239" i="9"/>
  <c r="T238" i="9" s="1"/>
  <c r="S239" i="9"/>
  <c r="R239" i="9"/>
  <c r="Q239" i="9"/>
  <c r="P239" i="9"/>
  <c r="P238" i="9" s="1"/>
  <c r="O239" i="9"/>
  <c r="N239" i="9"/>
  <c r="M239" i="9"/>
  <c r="L239" i="9"/>
  <c r="L238" i="9" s="1"/>
  <c r="K239" i="9"/>
  <c r="J239" i="9"/>
  <c r="I239" i="9"/>
  <c r="H239" i="9"/>
  <c r="H238" i="9" s="1"/>
  <c r="G239" i="9"/>
  <c r="F239" i="9"/>
  <c r="E239" i="9"/>
  <c r="D239" i="9"/>
  <c r="AA238" i="9"/>
  <c r="S238" i="9"/>
  <c r="K238" i="9"/>
  <c r="D237" i="9"/>
  <c r="D236" i="9"/>
  <c r="D235" i="9"/>
  <c r="D234" i="9"/>
  <c r="D233" i="9"/>
  <c r="D232" i="9"/>
  <c r="D231" i="9"/>
  <c r="AA230" i="9"/>
  <c r="Z230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29" i="9"/>
  <c r="D228" i="9"/>
  <c r="D227" i="9"/>
  <c r="D226" i="9"/>
  <c r="AA225" i="9"/>
  <c r="Z225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D224" i="9"/>
  <c r="AA223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D222" i="9"/>
  <c r="AA221" i="9"/>
  <c r="Z221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D220" i="9"/>
  <c r="D219" i="9"/>
  <c r="D218" i="9"/>
  <c r="D217" i="9"/>
  <c r="D216" i="9"/>
  <c r="D215" i="9"/>
  <c r="AA214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E214" i="9"/>
  <c r="D213" i="9"/>
  <c r="D212" i="9"/>
  <c r="D211" i="9"/>
  <c r="AA210" i="9"/>
  <c r="Z210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I210" i="9"/>
  <c r="H210" i="9"/>
  <c r="G210" i="9"/>
  <c r="F210" i="9"/>
  <c r="E210" i="9"/>
  <c r="D209" i="9"/>
  <c r="D208" i="9"/>
  <c r="D207" i="9"/>
  <c r="D206" i="9"/>
  <c r="AA205" i="9"/>
  <c r="Z205" i="9"/>
  <c r="Y205" i="9"/>
  <c r="Y204" i="9" s="1"/>
  <c r="X205" i="9"/>
  <c r="W205" i="9"/>
  <c r="V205" i="9"/>
  <c r="V204" i="9" s="1"/>
  <c r="U205" i="9"/>
  <c r="U204" i="9" s="1"/>
  <c r="T205" i="9"/>
  <c r="S205" i="9"/>
  <c r="R205" i="9"/>
  <c r="Q205" i="9"/>
  <c r="Q204" i="9" s="1"/>
  <c r="P205" i="9"/>
  <c r="O205" i="9"/>
  <c r="N205" i="9"/>
  <c r="M205" i="9"/>
  <c r="M204" i="9" s="1"/>
  <c r="L205" i="9"/>
  <c r="K205" i="9"/>
  <c r="J205" i="9"/>
  <c r="I205" i="9"/>
  <c r="I204" i="9" s="1"/>
  <c r="H205" i="9"/>
  <c r="G205" i="9"/>
  <c r="F205" i="9"/>
  <c r="E205" i="9"/>
  <c r="E204" i="9" s="1"/>
  <c r="W204" i="9"/>
  <c r="K204" i="9"/>
  <c r="G204" i="9"/>
  <c r="F204" i="9"/>
  <c r="D203" i="9"/>
  <c r="D202" i="9"/>
  <c r="AA201" i="9"/>
  <c r="Z201" i="9"/>
  <c r="Y201" i="9"/>
  <c r="X201" i="9"/>
  <c r="W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D200" i="9"/>
  <c r="D199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D197" i="9"/>
  <c r="D195" i="9" s="1"/>
  <c r="D196" i="9"/>
  <c r="AA195" i="9"/>
  <c r="Z195" i="9"/>
  <c r="Y195" i="9"/>
  <c r="X195" i="9"/>
  <c r="W195" i="9"/>
  <c r="V195" i="9"/>
  <c r="U195" i="9"/>
  <c r="T195" i="9"/>
  <c r="S195" i="9"/>
  <c r="R195" i="9"/>
  <c r="Q195" i="9"/>
  <c r="Q191" i="9" s="1"/>
  <c r="P195" i="9"/>
  <c r="O195" i="9"/>
  <c r="N195" i="9"/>
  <c r="M195" i="9"/>
  <c r="M191" i="9" s="1"/>
  <c r="L195" i="9"/>
  <c r="K195" i="9"/>
  <c r="J195" i="9"/>
  <c r="I195" i="9"/>
  <c r="H195" i="9"/>
  <c r="G195" i="9"/>
  <c r="F195" i="9"/>
  <c r="F191" i="9" s="1"/>
  <c r="E195" i="9"/>
  <c r="D194" i="9"/>
  <c r="D193" i="9"/>
  <c r="AA192" i="9"/>
  <c r="Z192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G191" i="9" s="1"/>
  <c r="F192" i="9"/>
  <c r="E192" i="9"/>
  <c r="AA191" i="9"/>
  <c r="W191" i="9"/>
  <c r="D189" i="9"/>
  <c r="D188" i="9"/>
  <c r="AA187" i="9"/>
  <c r="Z187" i="9"/>
  <c r="Y187" i="9"/>
  <c r="X187" i="9"/>
  <c r="W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6" i="9"/>
  <c r="AA185" i="9"/>
  <c r="Z185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D184" i="9"/>
  <c r="D183" i="9"/>
  <c r="D182" i="9"/>
  <c r="D181" i="9"/>
  <c r="D180" i="9"/>
  <c r="AA179" i="9"/>
  <c r="Z179" i="9"/>
  <c r="Y179" i="9"/>
  <c r="X179" i="9"/>
  <c r="W179" i="9"/>
  <c r="V179" i="9"/>
  <c r="U179" i="9"/>
  <c r="T179" i="9"/>
  <c r="S179" i="9"/>
  <c r="R179" i="9"/>
  <c r="Q179" i="9"/>
  <c r="P179" i="9"/>
  <c r="O179" i="9"/>
  <c r="N179" i="9"/>
  <c r="M179" i="9"/>
  <c r="L179" i="9"/>
  <c r="K179" i="9"/>
  <c r="J179" i="9"/>
  <c r="I179" i="9"/>
  <c r="H179" i="9"/>
  <c r="G179" i="9"/>
  <c r="F179" i="9"/>
  <c r="E179" i="9"/>
  <c r="D178" i="9"/>
  <c r="D177" i="9"/>
  <c r="D176" i="9"/>
  <c r="AA175" i="9"/>
  <c r="Z175" i="9"/>
  <c r="Y175" i="9"/>
  <c r="X175" i="9"/>
  <c r="W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J175" i="9"/>
  <c r="I175" i="9"/>
  <c r="H175" i="9"/>
  <c r="G175" i="9"/>
  <c r="F175" i="9"/>
  <c r="E175" i="9"/>
  <c r="D174" i="9"/>
  <c r="AA173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D172" i="9"/>
  <c r="D171" i="9"/>
  <c r="D170" i="9"/>
  <c r="AA169" i="9"/>
  <c r="Z169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8" i="9"/>
  <c r="D167" i="9"/>
  <c r="D166" i="9"/>
  <c r="D165" i="9"/>
  <c r="D164" i="9"/>
  <c r="AA163" i="9"/>
  <c r="Z163" i="9"/>
  <c r="Y163" i="9"/>
  <c r="X163" i="9"/>
  <c r="X162" i="9" s="1"/>
  <c r="W163" i="9"/>
  <c r="V163" i="9"/>
  <c r="V162" i="9" s="1"/>
  <c r="U163" i="9"/>
  <c r="T163" i="9"/>
  <c r="T162" i="9" s="1"/>
  <c r="S163" i="9"/>
  <c r="R163" i="9"/>
  <c r="Q163" i="9"/>
  <c r="P163" i="9"/>
  <c r="P162" i="9" s="1"/>
  <c r="O163" i="9"/>
  <c r="N163" i="9"/>
  <c r="M163" i="9"/>
  <c r="L163" i="9"/>
  <c r="L162" i="9" s="1"/>
  <c r="K163" i="9"/>
  <c r="J163" i="9"/>
  <c r="I163" i="9"/>
  <c r="H163" i="9"/>
  <c r="H162" i="9" s="1"/>
  <c r="G163" i="9"/>
  <c r="F163" i="9"/>
  <c r="F162" i="9" s="1"/>
  <c r="E163" i="9"/>
  <c r="D163" i="9"/>
  <c r="W162" i="9"/>
  <c r="R162" i="9"/>
  <c r="G162" i="9"/>
  <c r="D161" i="9"/>
  <c r="D159" i="9" s="1"/>
  <c r="D158" i="9" s="1"/>
  <c r="D160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E158" i="9" s="1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D157" i="9"/>
  <c r="D156" i="9"/>
  <c r="D155" i="9"/>
  <c r="D154" i="9"/>
  <c r="D153" i="9"/>
  <c r="D152" i="9"/>
  <c r="D151" i="9"/>
  <c r="D150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8" i="9"/>
  <c r="D147" i="9"/>
  <c r="D146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D144" i="9"/>
  <c r="D143" i="9"/>
  <c r="D142" i="9"/>
  <c r="D135" i="9" s="1"/>
  <c r="D141" i="9"/>
  <c r="D140" i="9"/>
  <c r="D139" i="9"/>
  <c r="D138" i="9"/>
  <c r="D137" i="9"/>
  <c r="D136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4" i="9"/>
  <c r="D133" i="9"/>
  <c r="D132" i="9"/>
  <c r="D131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D129" i="9"/>
  <c r="D128" i="9"/>
  <c r="D127" i="9"/>
  <c r="D126" i="9"/>
  <c r="D125" i="9"/>
  <c r="D124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2" i="9"/>
  <c r="D121" i="9"/>
  <c r="D120" i="9"/>
  <c r="D119" i="9"/>
  <c r="D118" i="9"/>
  <c r="D117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D115" i="9"/>
  <c r="D114" i="9"/>
  <c r="D113" i="9"/>
  <c r="D112" i="9"/>
  <c r="D111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09" i="9"/>
  <c r="D108" i="9"/>
  <c r="D107" i="9"/>
  <c r="D106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D104" i="9"/>
  <c r="D103" i="9"/>
  <c r="D102" i="9"/>
  <c r="D101" i="9"/>
  <c r="D100" i="9"/>
  <c r="AA99" i="9"/>
  <c r="Z99" i="9"/>
  <c r="Y99" i="9"/>
  <c r="Y98" i="9" s="1"/>
  <c r="X99" i="9"/>
  <c r="W99" i="9"/>
  <c r="V99" i="9"/>
  <c r="U99" i="9"/>
  <c r="U98" i="9" s="1"/>
  <c r="T99" i="9"/>
  <c r="S99" i="9"/>
  <c r="R99" i="9"/>
  <c r="Q99" i="9"/>
  <c r="Q98" i="9" s="1"/>
  <c r="P99" i="9"/>
  <c r="O99" i="9"/>
  <c r="N99" i="9"/>
  <c r="M99" i="9"/>
  <c r="M98" i="9" s="1"/>
  <c r="L99" i="9"/>
  <c r="K99" i="9"/>
  <c r="J99" i="9"/>
  <c r="I99" i="9"/>
  <c r="I98" i="9" s="1"/>
  <c r="H99" i="9"/>
  <c r="G99" i="9"/>
  <c r="F99" i="9"/>
  <c r="E99" i="9"/>
  <c r="D97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D95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D93" i="9"/>
  <c r="D91" i="9" s="1"/>
  <c r="D92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0" i="9"/>
  <c r="D89" i="9"/>
  <c r="D88" i="9"/>
  <c r="D87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5" i="9"/>
  <c r="D84" i="9"/>
  <c r="D83" i="9"/>
  <c r="D82" i="9"/>
  <c r="D81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79" i="9"/>
  <c r="D78" i="9"/>
  <c r="D77" i="9"/>
  <c r="D76" i="9"/>
  <c r="D75" i="9"/>
  <c r="D74" i="9"/>
  <c r="D73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1" i="9"/>
  <c r="D70" i="9"/>
  <c r="D69" i="9"/>
  <c r="D68" i="9"/>
  <c r="D67" i="9"/>
  <c r="D66" i="9"/>
  <c r="AA65" i="9"/>
  <c r="AA64" i="9" s="1"/>
  <c r="Z65" i="9"/>
  <c r="Y65" i="9"/>
  <c r="X65" i="9"/>
  <c r="W65" i="9"/>
  <c r="V65" i="9"/>
  <c r="U65" i="9"/>
  <c r="T65" i="9"/>
  <c r="S65" i="9"/>
  <c r="S64" i="9" s="1"/>
  <c r="R65" i="9"/>
  <c r="Q65" i="9"/>
  <c r="P65" i="9"/>
  <c r="O65" i="9"/>
  <c r="O64" i="9" s="1"/>
  <c r="N65" i="9"/>
  <c r="M65" i="9"/>
  <c r="L65" i="9"/>
  <c r="K65" i="9"/>
  <c r="K64" i="9" s="1"/>
  <c r="J65" i="9"/>
  <c r="I65" i="9"/>
  <c r="H65" i="9"/>
  <c r="G65" i="9"/>
  <c r="G64" i="9" s="1"/>
  <c r="F65" i="9"/>
  <c r="E65" i="9"/>
  <c r="X64" i="9"/>
  <c r="W64" i="9"/>
  <c r="T64" i="9"/>
  <c r="P64" i="9"/>
  <c r="L64" i="9"/>
  <c r="H64" i="9"/>
  <c r="D63" i="9"/>
  <c r="D62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0" i="9"/>
  <c r="D59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D57" i="9"/>
  <c r="D56" i="9"/>
  <c r="D55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3" i="9"/>
  <c r="D52" i="9"/>
  <c r="D51" i="9"/>
  <c r="D50" i="9"/>
  <c r="D49" i="9"/>
  <c r="D48" i="9"/>
  <c r="D47" i="9"/>
  <c r="D46" i="9"/>
  <c r="AA45" i="9"/>
  <c r="Z45" i="9"/>
  <c r="Z44" i="9" s="1"/>
  <c r="Y45" i="9"/>
  <c r="X45" i="9"/>
  <c r="W45" i="9"/>
  <c r="V45" i="9"/>
  <c r="V44" i="9" s="1"/>
  <c r="U45" i="9"/>
  <c r="T45" i="9"/>
  <c r="S45" i="9"/>
  <c r="R45" i="9"/>
  <c r="R44" i="9" s="1"/>
  <c r="Q45" i="9"/>
  <c r="P45" i="9"/>
  <c r="O45" i="9"/>
  <c r="N45" i="9"/>
  <c r="N44" i="9" s="1"/>
  <c r="M45" i="9"/>
  <c r="L45" i="9"/>
  <c r="K45" i="9"/>
  <c r="J45" i="9"/>
  <c r="J44" i="9" s="1"/>
  <c r="I45" i="9"/>
  <c r="H45" i="9"/>
  <c r="G45" i="9"/>
  <c r="F45" i="9"/>
  <c r="F44" i="9" s="1"/>
  <c r="E45" i="9"/>
  <c r="D42" i="9"/>
  <c r="D41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D39" i="9"/>
  <c r="D38" i="9"/>
  <c r="D37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O33" i="9" s="1"/>
  <c r="N36" i="9"/>
  <c r="M36" i="9"/>
  <c r="L36" i="9"/>
  <c r="K36" i="9"/>
  <c r="K33" i="9" s="1"/>
  <c r="J36" i="9"/>
  <c r="I36" i="9"/>
  <c r="H36" i="9"/>
  <c r="G36" i="9"/>
  <c r="G33" i="9" s="1"/>
  <c r="F36" i="9"/>
  <c r="E36" i="9"/>
  <c r="D36" i="9"/>
  <c r="D35" i="9"/>
  <c r="AA34" i="9"/>
  <c r="Z34" i="9"/>
  <c r="Y34" i="9"/>
  <c r="Y33" i="9" s="1"/>
  <c r="X34" i="9"/>
  <c r="X33" i="9" s="1"/>
  <c r="W34" i="9"/>
  <c r="V34" i="9"/>
  <c r="U34" i="9"/>
  <c r="U33" i="9" s="1"/>
  <c r="T34" i="9"/>
  <c r="T33" i="9" s="1"/>
  <c r="S34" i="9"/>
  <c r="R34" i="9"/>
  <c r="Q34" i="9"/>
  <c r="P34" i="9"/>
  <c r="P33" i="9" s="1"/>
  <c r="O34" i="9"/>
  <c r="N34" i="9"/>
  <c r="M34" i="9"/>
  <c r="L34" i="9"/>
  <c r="L33" i="9" s="1"/>
  <c r="K34" i="9"/>
  <c r="J34" i="9"/>
  <c r="I34" i="9"/>
  <c r="I33" i="9" s="1"/>
  <c r="H34" i="9"/>
  <c r="H33" i="9" s="1"/>
  <c r="G34" i="9"/>
  <c r="F34" i="9"/>
  <c r="E34" i="9"/>
  <c r="E33" i="9" s="1"/>
  <c r="D34" i="9"/>
  <c r="D33" i="9" s="1"/>
  <c r="Z33" i="9"/>
  <c r="V33" i="9"/>
  <c r="R33" i="9"/>
  <c r="Q33" i="9"/>
  <c r="N33" i="9"/>
  <c r="M33" i="9"/>
  <c r="J33" i="9"/>
  <c r="F33" i="9"/>
  <c r="D32" i="9"/>
  <c r="D31" i="9"/>
  <c r="D30" i="9"/>
  <c r="D29" i="9"/>
  <c r="D28" i="9"/>
  <c r="D27" i="9"/>
  <c r="D26" i="9"/>
  <c r="AA25" i="9"/>
  <c r="Z25" i="9"/>
  <c r="Z24" i="9" s="1"/>
  <c r="Y25" i="9"/>
  <c r="Y24" i="9" s="1"/>
  <c r="X25" i="9"/>
  <c r="X24" i="9" s="1"/>
  <c r="W25" i="9"/>
  <c r="V25" i="9"/>
  <c r="V24" i="9" s="1"/>
  <c r="U25" i="9"/>
  <c r="U24" i="9" s="1"/>
  <c r="T25" i="9"/>
  <c r="T24" i="9" s="1"/>
  <c r="S25" i="9"/>
  <c r="R25" i="9"/>
  <c r="R24" i="9" s="1"/>
  <c r="Q25" i="9"/>
  <c r="Q24" i="9" s="1"/>
  <c r="P25" i="9"/>
  <c r="P24" i="9" s="1"/>
  <c r="O25" i="9"/>
  <c r="N25" i="9"/>
  <c r="N24" i="9" s="1"/>
  <c r="M25" i="9"/>
  <c r="M24" i="9" s="1"/>
  <c r="L25" i="9"/>
  <c r="L24" i="9" s="1"/>
  <c r="K25" i="9"/>
  <c r="J25" i="9"/>
  <c r="J24" i="9" s="1"/>
  <c r="I25" i="9"/>
  <c r="I24" i="9" s="1"/>
  <c r="H25" i="9"/>
  <c r="H24" i="9" s="1"/>
  <c r="G25" i="9"/>
  <c r="F25" i="9"/>
  <c r="F24" i="9" s="1"/>
  <c r="E25" i="9"/>
  <c r="E24" i="9" s="1"/>
  <c r="AA24" i="9"/>
  <c r="W24" i="9"/>
  <c r="S24" i="9"/>
  <c r="O24" i="9"/>
  <c r="K24" i="9"/>
  <c r="G24" i="9"/>
  <c r="D23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21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19" i="9"/>
  <c r="D18" i="9"/>
  <c r="D17" i="9"/>
  <c r="D16" i="9"/>
  <c r="D15" i="9"/>
  <c r="D14" i="9"/>
  <c r="D13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11" i="9"/>
  <c r="D10" i="9"/>
  <c r="D9" i="9"/>
  <c r="AA8" i="9"/>
  <c r="Z8" i="9"/>
  <c r="Y8" i="9"/>
  <c r="X8" i="9"/>
  <c r="W8" i="9"/>
  <c r="W7" i="9" s="1"/>
  <c r="V8" i="9"/>
  <c r="U8" i="9"/>
  <c r="T8" i="9"/>
  <c r="S8" i="9"/>
  <c r="S7" i="9" s="1"/>
  <c r="R8" i="9"/>
  <c r="Q8" i="9"/>
  <c r="P8" i="9"/>
  <c r="O8" i="9"/>
  <c r="N8" i="9"/>
  <c r="M8" i="9"/>
  <c r="L8" i="9"/>
  <c r="K8" i="9"/>
  <c r="K7" i="9" s="1"/>
  <c r="J8" i="9"/>
  <c r="I8" i="9"/>
  <c r="H8" i="9"/>
  <c r="G8" i="9"/>
  <c r="G7" i="9" s="1"/>
  <c r="F8" i="9"/>
  <c r="E8" i="9"/>
  <c r="D8" i="9"/>
  <c r="AA7" i="9"/>
  <c r="O7" i="9"/>
  <c r="D778" i="8"/>
  <c r="D777" i="8"/>
  <c r="AA776" i="8"/>
  <c r="Z776" i="8"/>
  <c r="Y776" i="8"/>
  <c r="X776" i="8"/>
  <c r="W776" i="8"/>
  <c r="V776" i="8"/>
  <c r="U776" i="8"/>
  <c r="T776" i="8"/>
  <c r="S776" i="8"/>
  <c r="R776" i="8"/>
  <c r="Q776" i="8"/>
  <c r="P776" i="8"/>
  <c r="O776" i="8"/>
  <c r="N776" i="8"/>
  <c r="M776" i="8"/>
  <c r="L776" i="8"/>
  <c r="K776" i="8"/>
  <c r="J776" i="8"/>
  <c r="I776" i="8"/>
  <c r="H776" i="8"/>
  <c r="G776" i="8"/>
  <c r="F776" i="8"/>
  <c r="E776" i="8"/>
  <c r="D776" i="8"/>
  <c r="D775" i="8"/>
  <c r="D773" i="8" s="1"/>
  <c r="D774" i="8"/>
  <c r="AA773" i="8"/>
  <c r="Z773" i="8"/>
  <c r="Y773" i="8"/>
  <c r="X773" i="8"/>
  <c r="W773" i="8"/>
  <c r="V773" i="8"/>
  <c r="U773" i="8"/>
  <c r="T773" i="8"/>
  <c r="S773" i="8"/>
  <c r="R773" i="8"/>
  <c r="Q773" i="8"/>
  <c r="P773" i="8"/>
  <c r="O773" i="8"/>
  <c r="N773" i="8"/>
  <c r="M773" i="8"/>
  <c r="L773" i="8"/>
  <c r="K773" i="8"/>
  <c r="J773" i="8"/>
  <c r="I773" i="8"/>
  <c r="H773" i="8"/>
  <c r="G773" i="8"/>
  <c r="F773" i="8"/>
  <c r="E773" i="8"/>
  <c r="D772" i="8"/>
  <c r="D771" i="8"/>
  <c r="AA770" i="8"/>
  <c r="Z770" i="8"/>
  <c r="Y770" i="8"/>
  <c r="X770" i="8"/>
  <c r="X769" i="8" s="1"/>
  <c r="W770" i="8"/>
  <c r="V770" i="8"/>
  <c r="U770" i="8"/>
  <c r="U769" i="8" s="1"/>
  <c r="T770" i="8"/>
  <c r="T769" i="8" s="1"/>
  <c r="S770" i="8"/>
  <c r="R770" i="8"/>
  <c r="Q770" i="8"/>
  <c r="P770" i="8"/>
  <c r="P769" i="8" s="1"/>
  <c r="O770" i="8"/>
  <c r="N770" i="8"/>
  <c r="M770" i="8"/>
  <c r="L770" i="8"/>
  <c r="L769" i="8" s="1"/>
  <c r="K770" i="8"/>
  <c r="J770" i="8"/>
  <c r="I770" i="8"/>
  <c r="I769" i="8" s="1"/>
  <c r="H770" i="8"/>
  <c r="H769" i="8" s="1"/>
  <c r="G770" i="8"/>
  <c r="F770" i="8"/>
  <c r="E770" i="8"/>
  <c r="D770" i="8"/>
  <c r="Y769" i="8"/>
  <c r="Q769" i="8"/>
  <c r="N769" i="8"/>
  <c r="M769" i="8"/>
  <c r="D768" i="8"/>
  <c r="D767" i="8"/>
  <c r="D766" i="8"/>
  <c r="D765" i="8"/>
  <c r="D764" i="8"/>
  <c r="D763" i="8"/>
  <c r="D762" i="8"/>
  <c r="AA761" i="8"/>
  <c r="Z761" i="8"/>
  <c r="Y761" i="8"/>
  <c r="X761" i="8"/>
  <c r="W761" i="8"/>
  <c r="V761" i="8"/>
  <c r="U761" i="8"/>
  <c r="T761" i="8"/>
  <c r="S761" i="8"/>
  <c r="R761" i="8"/>
  <c r="Q761" i="8"/>
  <c r="P761" i="8"/>
  <c r="O761" i="8"/>
  <c r="N761" i="8"/>
  <c r="M761" i="8"/>
  <c r="L761" i="8"/>
  <c r="K761" i="8"/>
  <c r="J761" i="8"/>
  <c r="I761" i="8"/>
  <c r="H761" i="8"/>
  <c r="G761" i="8"/>
  <c r="F761" i="8"/>
  <c r="E761" i="8"/>
  <c r="D760" i="8"/>
  <c r="D759" i="8"/>
  <c r="D758" i="8"/>
  <c r="D757" i="8"/>
  <c r="D756" i="8"/>
  <c r="D755" i="8"/>
  <c r="D754" i="8"/>
  <c r="AA753" i="8"/>
  <c r="AA752" i="8" s="1"/>
  <c r="Z753" i="8"/>
  <c r="Y753" i="8"/>
  <c r="X753" i="8"/>
  <c r="W753" i="8"/>
  <c r="W752" i="8" s="1"/>
  <c r="V753" i="8"/>
  <c r="U753" i="8"/>
  <c r="U752" i="8" s="1"/>
  <c r="T753" i="8"/>
  <c r="S753" i="8"/>
  <c r="S752" i="8" s="1"/>
  <c r="R753" i="8"/>
  <c r="Q753" i="8"/>
  <c r="P753" i="8"/>
  <c r="O753" i="8"/>
  <c r="O752" i="8" s="1"/>
  <c r="N753" i="8"/>
  <c r="M753" i="8"/>
  <c r="M752" i="8" s="1"/>
  <c r="L753" i="8"/>
  <c r="K753" i="8"/>
  <c r="K752" i="8" s="1"/>
  <c r="J753" i="8"/>
  <c r="I753" i="8"/>
  <c r="H753" i="8"/>
  <c r="G753" i="8"/>
  <c r="G752" i="8" s="1"/>
  <c r="F753" i="8"/>
  <c r="E753" i="8"/>
  <c r="E752" i="8" s="1"/>
  <c r="Z752" i="8"/>
  <c r="Y752" i="8"/>
  <c r="X752" i="8"/>
  <c r="V752" i="8"/>
  <c r="T752" i="8"/>
  <c r="R752" i="8"/>
  <c r="Q752" i="8"/>
  <c r="P752" i="8"/>
  <c r="N752" i="8"/>
  <c r="L752" i="8"/>
  <c r="J752" i="8"/>
  <c r="I752" i="8"/>
  <c r="H752" i="8"/>
  <c r="F752" i="8"/>
  <c r="D751" i="8"/>
  <c r="D750" i="8"/>
  <c r="D749" i="8"/>
  <c r="D748" i="8"/>
  <c r="D747" i="8"/>
  <c r="D746" i="8"/>
  <c r="D745" i="8"/>
  <c r="AA744" i="8"/>
  <c r="Z744" i="8"/>
  <c r="Y744" i="8"/>
  <c r="X744" i="8"/>
  <c r="W744" i="8"/>
  <c r="V744" i="8"/>
  <c r="U744" i="8"/>
  <c r="T744" i="8"/>
  <c r="S744" i="8"/>
  <c r="R744" i="8"/>
  <c r="Q744" i="8"/>
  <c r="P744" i="8"/>
  <c r="O744" i="8"/>
  <c r="N744" i="8"/>
  <c r="M744" i="8"/>
  <c r="L744" i="8"/>
  <c r="K744" i="8"/>
  <c r="J744" i="8"/>
  <c r="I744" i="8"/>
  <c r="H744" i="8"/>
  <c r="G744" i="8"/>
  <c r="F744" i="8"/>
  <c r="E744" i="8"/>
  <c r="D743" i="8"/>
  <c r="D742" i="8"/>
  <c r="D741" i="8"/>
  <c r="D740" i="8"/>
  <c r="D739" i="8"/>
  <c r="AA738" i="8"/>
  <c r="Z738" i="8"/>
  <c r="Z737" i="8" s="1"/>
  <c r="Y738" i="8"/>
  <c r="X738" i="8"/>
  <c r="W738" i="8"/>
  <c r="W737" i="8" s="1"/>
  <c r="V738" i="8"/>
  <c r="V737" i="8" s="1"/>
  <c r="U738" i="8"/>
  <c r="T738" i="8"/>
  <c r="S738" i="8"/>
  <c r="S737" i="8" s="1"/>
  <c r="R738" i="8"/>
  <c r="R737" i="8" s="1"/>
  <c r="Q738" i="8"/>
  <c r="P738" i="8"/>
  <c r="O738" i="8"/>
  <c r="O737" i="8" s="1"/>
  <c r="N738" i="8"/>
  <c r="N737" i="8" s="1"/>
  <c r="M738" i="8"/>
  <c r="L738" i="8"/>
  <c r="K738" i="8"/>
  <c r="J738" i="8"/>
  <c r="J737" i="8" s="1"/>
  <c r="I738" i="8"/>
  <c r="H738" i="8"/>
  <c r="H737" i="8" s="1"/>
  <c r="G738" i="8"/>
  <c r="G737" i="8" s="1"/>
  <c r="F738" i="8"/>
  <c r="F737" i="8" s="1"/>
  <c r="E738" i="8"/>
  <c r="AA737" i="8"/>
  <c r="X737" i="8"/>
  <c r="T737" i="8"/>
  <c r="P737" i="8"/>
  <c r="L737" i="8"/>
  <c r="K737" i="8"/>
  <c r="D736" i="8"/>
  <c r="D735" i="8"/>
  <c r="D734" i="8"/>
  <c r="D732" i="8" s="1"/>
  <c r="D731" i="8" s="1"/>
  <c r="D733" i="8"/>
  <c r="AA732" i="8"/>
  <c r="Z732" i="8"/>
  <c r="Y732" i="8"/>
  <c r="Y731" i="8" s="1"/>
  <c r="X732" i="8"/>
  <c r="W732" i="8"/>
  <c r="V732" i="8"/>
  <c r="U732" i="8"/>
  <c r="U731" i="8" s="1"/>
  <c r="T732" i="8"/>
  <c r="S732" i="8"/>
  <c r="R732" i="8"/>
  <c r="Q732" i="8"/>
  <c r="Q731" i="8" s="1"/>
  <c r="P732" i="8"/>
  <c r="O732" i="8"/>
  <c r="N732" i="8"/>
  <c r="M732" i="8"/>
  <c r="M731" i="8" s="1"/>
  <c r="L732" i="8"/>
  <c r="K732" i="8"/>
  <c r="J732" i="8"/>
  <c r="I732" i="8"/>
  <c r="I731" i="8" s="1"/>
  <c r="H732" i="8"/>
  <c r="G732" i="8"/>
  <c r="F732" i="8"/>
  <c r="E732" i="8"/>
  <c r="E731" i="8" s="1"/>
  <c r="AA731" i="8"/>
  <c r="Z731" i="8"/>
  <c r="X731" i="8"/>
  <c r="W731" i="8"/>
  <c r="V731" i="8"/>
  <c r="T731" i="8"/>
  <c r="S731" i="8"/>
  <c r="R731" i="8"/>
  <c r="P731" i="8"/>
  <c r="O731" i="8"/>
  <c r="N731" i="8"/>
  <c r="L731" i="8"/>
  <c r="K731" i="8"/>
  <c r="J731" i="8"/>
  <c r="H731" i="8"/>
  <c r="G731" i="8"/>
  <c r="F731" i="8"/>
  <c r="D730" i="8"/>
  <c r="D729" i="8"/>
  <c r="D728" i="8"/>
  <c r="D727" i="8"/>
  <c r="AA726" i="8"/>
  <c r="AA719" i="8" s="1"/>
  <c r="Z726" i="8"/>
  <c r="Y726" i="8"/>
  <c r="X726" i="8"/>
  <c r="W726" i="8"/>
  <c r="W719" i="8" s="1"/>
  <c r="V726" i="8"/>
  <c r="U726" i="8"/>
  <c r="T726" i="8"/>
  <c r="S726" i="8"/>
  <c r="R726" i="8"/>
  <c r="Q726" i="8"/>
  <c r="P726" i="8"/>
  <c r="O726" i="8"/>
  <c r="N726" i="8"/>
  <c r="M726" i="8"/>
  <c r="L726" i="8"/>
  <c r="K726" i="8"/>
  <c r="J726" i="8"/>
  <c r="I726" i="8"/>
  <c r="H726" i="8"/>
  <c r="G726" i="8"/>
  <c r="F726" i="8"/>
  <c r="E726" i="8"/>
  <c r="D724" i="8"/>
  <c r="D723" i="8"/>
  <c r="D722" i="8"/>
  <c r="D721" i="8"/>
  <c r="AA720" i="8"/>
  <c r="Z720" i="8"/>
  <c r="Z719" i="8" s="1"/>
  <c r="Y720" i="8"/>
  <c r="X720" i="8"/>
  <c r="W720" i="8"/>
  <c r="V720" i="8"/>
  <c r="V719" i="8" s="1"/>
  <c r="U720" i="8"/>
  <c r="T720" i="8"/>
  <c r="S720" i="8"/>
  <c r="R720" i="8"/>
  <c r="R719" i="8" s="1"/>
  <c r="Q720" i="8"/>
  <c r="P720" i="8"/>
  <c r="O720" i="8"/>
  <c r="N720" i="8"/>
  <c r="N719" i="8" s="1"/>
  <c r="M720" i="8"/>
  <c r="L720" i="8"/>
  <c r="K720" i="8"/>
  <c r="J720" i="8"/>
  <c r="J719" i="8" s="1"/>
  <c r="I720" i="8"/>
  <c r="H720" i="8"/>
  <c r="G720" i="8"/>
  <c r="F720" i="8"/>
  <c r="F719" i="8" s="1"/>
  <c r="E720" i="8"/>
  <c r="Y719" i="8"/>
  <c r="X719" i="8"/>
  <c r="U719" i="8"/>
  <c r="T719" i="8"/>
  <c r="S719" i="8"/>
  <c r="Q719" i="8"/>
  <c r="P719" i="8"/>
  <c r="O719" i="8"/>
  <c r="M719" i="8"/>
  <c r="L719" i="8"/>
  <c r="K719" i="8"/>
  <c r="I719" i="8"/>
  <c r="H719" i="8"/>
  <c r="G719" i="8"/>
  <c r="E719" i="8"/>
  <c r="D718" i="8"/>
  <c r="D717" i="8"/>
  <c r="D716" i="8"/>
  <c r="D715" i="8"/>
  <c r="AA714" i="8"/>
  <c r="Z714" i="8"/>
  <c r="Y714" i="8"/>
  <c r="X714" i="8"/>
  <c r="W714" i="8"/>
  <c r="V714" i="8"/>
  <c r="U714" i="8"/>
  <c r="T714" i="8"/>
  <c r="S714" i="8"/>
  <c r="R714" i="8"/>
  <c r="Q714" i="8"/>
  <c r="P714" i="8"/>
  <c r="O714" i="8"/>
  <c r="N714" i="8"/>
  <c r="M714" i="8"/>
  <c r="L714" i="8"/>
  <c r="K714" i="8"/>
  <c r="J714" i="8"/>
  <c r="I714" i="8"/>
  <c r="H714" i="8"/>
  <c r="G714" i="8"/>
  <c r="F714" i="8"/>
  <c r="E714" i="8"/>
  <c r="D712" i="8"/>
  <c r="D711" i="8"/>
  <c r="AA710" i="8"/>
  <c r="AA709" i="8" s="1"/>
  <c r="Z710" i="8"/>
  <c r="Y710" i="8"/>
  <c r="Y709" i="8" s="1"/>
  <c r="X710" i="8"/>
  <c r="W710" i="8"/>
  <c r="V710" i="8"/>
  <c r="U710" i="8"/>
  <c r="U709" i="8" s="1"/>
  <c r="T710" i="8"/>
  <c r="S710" i="8"/>
  <c r="R710" i="8"/>
  <c r="Q710" i="8"/>
  <c r="Q709" i="8" s="1"/>
  <c r="P710" i="8"/>
  <c r="O710" i="8"/>
  <c r="O709" i="8" s="1"/>
  <c r="N710" i="8"/>
  <c r="M710" i="8"/>
  <c r="M709" i="8" s="1"/>
  <c r="L710" i="8"/>
  <c r="K710" i="8"/>
  <c r="J710" i="8"/>
  <c r="I710" i="8"/>
  <c r="I709" i="8" s="1"/>
  <c r="H710" i="8"/>
  <c r="G710" i="8"/>
  <c r="F710" i="8"/>
  <c r="E710" i="8"/>
  <c r="Z709" i="8"/>
  <c r="X709" i="8"/>
  <c r="W709" i="8"/>
  <c r="V709" i="8"/>
  <c r="T709" i="8"/>
  <c r="S709" i="8"/>
  <c r="R709" i="8"/>
  <c r="P709" i="8"/>
  <c r="N709" i="8"/>
  <c r="L709" i="8"/>
  <c r="K709" i="8"/>
  <c r="J709" i="8"/>
  <c r="H709" i="8"/>
  <c r="G709" i="8"/>
  <c r="F709" i="8"/>
  <c r="D708" i="8"/>
  <c r="D706" i="8" s="1"/>
  <c r="D707" i="8"/>
  <c r="AA706" i="8"/>
  <c r="Z706" i="8"/>
  <c r="Y706" i="8"/>
  <c r="X706" i="8"/>
  <c r="W706" i="8"/>
  <c r="V706" i="8"/>
  <c r="U706" i="8"/>
  <c r="T706" i="8"/>
  <c r="S706" i="8"/>
  <c r="R706" i="8"/>
  <c r="Q706" i="8"/>
  <c r="P706" i="8"/>
  <c r="O706" i="8"/>
  <c r="N706" i="8"/>
  <c r="M706" i="8"/>
  <c r="L706" i="8"/>
  <c r="K706" i="8"/>
  <c r="J706" i="8"/>
  <c r="I706" i="8"/>
  <c r="H706" i="8"/>
  <c r="G706" i="8"/>
  <c r="F706" i="8"/>
  <c r="E706" i="8"/>
  <c r="D705" i="8"/>
  <c r="AA704" i="8"/>
  <c r="Z704" i="8"/>
  <c r="Y704" i="8"/>
  <c r="X704" i="8"/>
  <c r="W704" i="8"/>
  <c r="V704" i="8"/>
  <c r="U704" i="8"/>
  <c r="T704" i="8"/>
  <c r="S704" i="8"/>
  <c r="R704" i="8"/>
  <c r="Q704" i="8"/>
  <c r="P704" i="8"/>
  <c r="O704" i="8"/>
  <c r="N704" i="8"/>
  <c r="M704" i="8"/>
  <c r="L704" i="8"/>
  <c r="K704" i="8"/>
  <c r="J704" i="8"/>
  <c r="I704" i="8"/>
  <c r="H704" i="8"/>
  <c r="G704" i="8"/>
  <c r="F704" i="8"/>
  <c r="E704" i="8"/>
  <c r="D704" i="8" s="1"/>
  <c r="D703" i="8" s="1"/>
  <c r="AA703" i="8"/>
  <c r="Z703" i="8"/>
  <c r="Y703" i="8"/>
  <c r="X703" i="8"/>
  <c r="W703" i="8"/>
  <c r="V703" i="8"/>
  <c r="U703" i="8"/>
  <c r="T703" i="8"/>
  <c r="S703" i="8"/>
  <c r="R703" i="8"/>
  <c r="Q703" i="8"/>
  <c r="P703" i="8"/>
  <c r="O703" i="8"/>
  <c r="N703" i="8"/>
  <c r="M703" i="8"/>
  <c r="L703" i="8"/>
  <c r="K703" i="8"/>
  <c r="J703" i="8"/>
  <c r="I703" i="8"/>
  <c r="H703" i="8"/>
  <c r="G703" i="8"/>
  <c r="F703" i="8"/>
  <c r="E703" i="8"/>
  <c r="D702" i="8"/>
  <c r="D701" i="8"/>
  <c r="D700" i="8"/>
  <c r="AA699" i="8"/>
  <c r="AA698" i="8" s="1"/>
  <c r="Z699" i="8"/>
  <c r="Y699" i="8"/>
  <c r="X699" i="8"/>
  <c r="W699" i="8"/>
  <c r="W698" i="8" s="1"/>
  <c r="V699" i="8"/>
  <c r="U699" i="8"/>
  <c r="T699" i="8"/>
  <c r="S699" i="8"/>
  <c r="S698" i="8" s="1"/>
  <c r="R699" i="8"/>
  <c r="R698" i="8" s="1"/>
  <c r="Q699" i="8"/>
  <c r="P699" i="8"/>
  <c r="O699" i="8"/>
  <c r="N699" i="8"/>
  <c r="N698" i="8" s="1"/>
  <c r="M699" i="8"/>
  <c r="L699" i="8"/>
  <c r="K699" i="8"/>
  <c r="K698" i="8" s="1"/>
  <c r="J699" i="8"/>
  <c r="I699" i="8"/>
  <c r="H699" i="8"/>
  <c r="G699" i="8"/>
  <c r="G698" i="8" s="1"/>
  <c r="F699" i="8"/>
  <c r="F698" i="8" s="1"/>
  <c r="E699" i="8"/>
  <c r="Z698" i="8"/>
  <c r="V698" i="8"/>
  <c r="J698" i="8"/>
  <c r="D697" i="8"/>
  <c r="D696" i="8"/>
  <c r="AA695" i="8"/>
  <c r="Z695" i="8"/>
  <c r="Y695" i="8"/>
  <c r="X695" i="8"/>
  <c r="W695" i="8"/>
  <c r="V695" i="8"/>
  <c r="U695" i="8"/>
  <c r="T695" i="8"/>
  <c r="S695" i="8"/>
  <c r="R695" i="8"/>
  <c r="Q695" i="8"/>
  <c r="P695" i="8"/>
  <c r="O695" i="8"/>
  <c r="N695" i="8"/>
  <c r="M695" i="8"/>
  <c r="L695" i="8"/>
  <c r="K695" i="8"/>
  <c r="J695" i="8"/>
  <c r="I695" i="8"/>
  <c r="H695" i="8"/>
  <c r="G695" i="8"/>
  <c r="F695" i="8"/>
  <c r="E695" i="8"/>
  <c r="D694" i="8"/>
  <c r="D693" i="8"/>
  <c r="AA692" i="8"/>
  <c r="Z692" i="8"/>
  <c r="Y692" i="8"/>
  <c r="X692" i="8"/>
  <c r="W692" i="8"/>
  <c r="V692" i="8"/>
  <c r="U692" i="8"/>
  <c r="T692" i="8"/>
  <c r="S692" i="8"/>
  <c r="R692" i="8"/>
  <c r="Q692" i="8"/>
  <c r="P692" i="8"/>
  <c r="O692" i="8"/>
  <c r="N692" i="8"/>
  <c r="M692" i="8"/>
  <c r="L692" i="8"/>
  <c r="K692" i="8"/>
  <c r="J692" i="8"/>
  <c r="I692" i="8"/>
  <c r="H692" i="8"/>
  <c r="G692" i="8"/>
  <c r="F692" i="8"/>
  <c r="E692" i="8"/>
  <c r="D692" i="8"/>
  <c r="D691" i="8"/>
  <c r="D689" i="8" s="1"/>
  <c r="D690" i="8"/>
  <c r="AA689" i="8"/>
  <c r="Z689" i="8"/>
  <c r="Y689" i="8"/>
  <c r="X689" i="8"/>
  <c r="W689" i="8"/>
  <c r="V689" i="8"/>
  <c r="U689" i="8"/>
  <c r="T689" i="8"/>
  <c r="S689" i="8"/>
  <c r="R689" i="8"/>
  <c r="Q689" i="8"/>
  <c r="P689" i="8"/>
  <c r="O689" i="8"/>
  <c r="N689" i="8"/>
  <c r="M689" i="8"/>
  <c r="L689" i="8"/>
  <c r="K689" i="8"/>
  <c r="J689" i="8"/>
  <c r="I689" i="8"/>
  <c r="H689" i="8"/>
  <c r="G689" i="8"/>
  <c r="F689" i="8"/>
  <c r="E689" i="8"/>
  <c r="D688" i="8"/>
  <c r="D687" i="8"/>
  <c r="AA686" i="8"/>
  <c r="Z686" i="8"/>
  <c r="Y686" i="8"/>
  <c r="X686" i="8"/>
  <c r="W686" i="8"/>
  <c r="V686" i="8"/>
  <c r="U686" i="8"/>
  <c r="T686" i="8"/>
  <c r="S686" i="8"/>
  <c r="R686" i="8"/>
  <c r="Q686" i="8"/>
  <c r="P686" i="8"/>
  <c r="O686" i="8"/>
  <c r="N686" i="8"/>
  <c r="M686" i="8"/>
  <c r="L686" i="8"/>
  <c r="K686" i="8"/>
  <c r="J686" i="8"/>
  <c r="I686" i="8"/>
  <c r="H686" i="8"/>
  <c r="G686" i="8"/>
  <c r="F686" i="8"/>
  <c r="E686" i="8"/>
  <c r="D686" i="8"/>
  <c r="G685" i="8"/>
  <c r="D684" i="8"/>
  <c r="D683" i="8"/>
  <c r="D682" i="8"/>
  <c r="AA681" i="8"/>
  <c r="Z681" i="8"/>
  <c r="Y681" i="8"/>
  <c r="X681" i="8"/>
  <c r="W681" i="8"/>
  <c r="V681" i="8"/>
  <c r="U681" i="8"/>
  <c r="T681" i="8"/>
  <c r="S681" i="8"/>
  <c r="R681" i="8"/>
  <c r="Q681" i="8"/>
  <c r="P681" i="8"/>
  <c r="O681" i="8"/>
  <c r="N681" i="8"/>
  <c r="M681" i="8"/>
  <c r="L681" i="8"/>
  <c r="K681" i="8"/>
  <c r="J681" i="8"/>
  <c r="I681" i="8"/>
  <c r="H681" i="8"/>
  <c r="G681" i="8"/>
  <c r="F681" i="8"/>
  <c r="E681" i="8"/>
  <c r="D680" i="8"/>
  <c r="D679" i="8"/>
  <c r="D678" i="8"/>
  <c r="D677" i="8"/>
  <c r="D676" i="8"/>
  <c r="D675" i="8"/>
  <c r="D674" i="8"/>
  <c r="AA673" i="8"/>
  <c r="Z673" i="8"/>
  <c r="Y673" i="8"/>
  <c r="X673" i="8"/>
  <c r="W673" i="8"/>
  <c r="V673" i="8"/>
  <c r="U673" i="8"/>
  <c r="T673" i="8"/>
  <c r="S673" i="8"/>
  <c r="R673" i="8"/>
  <c r="Q673" i="8"/>
  <c r="P673" i="8"/>
  <c r="O673" i="8"/>
  <c r="N673" i="8"/>
  <c r="M673" i="8"/>
  <c r="L673" i="8"/>
  <c r="K673" i="8"/>
  <c r="J673" i="8"/>
  <c r="I673" i="8"/>
  <c r="H673" i="8"/>
  <c r="G673" i="8"/>
  <c r="F673" i="8"/>
  <c r="E673" i="8"/>
  <c r="D673" i="8"/>
  <c r="D672" i="8"/>
  <c r="D671" i="8"/>
  <c r="D670" i="8"/>
  <c r="D669" i="8"/>
  <c r="AA668" i="8"/>
  <c r="Z668" i="8"/>
  <c r="Y668" i="8"/>
  <c r="X668" i="8"/>
  <c r="W668" i="8"/>
  <c r="V668" i="8"/>
  <c r="U668" i="8"/>
  <c r="T668" i="8"/>
  <c r="S668" i="8"/>
  <c r="R668" i="8"/>
  <c r="Q668" i="8"/>
  <c r="P668" i="8"/>
  <c r="O668" i="8"/>
  <c r="N668" i="8"/>
  <c r="M668" i="8"/>
  <c r="L668" i="8"/>
  <c r="K668" i="8"/>
  <c r="J668" i="8"/>
  <c r="I668" i="8"/>
  <c r="H668" i="8"/>
  <c r="G668" i="8"/>
  <c r="F668" i="8"/>
  <c r="E668" i="8"/>
  <c r="D668" i="8"/>
  <c r="D667" i="8"/>
  <c r="D666" i="8"/>
  <c r="D665" i="8"/>
  <c r="D664" i="8"/>
  <c r="D663" i="8"/>
  <c r="D662" i="8"/>
  <c r="AA661" i="8"/>
  <c r="Z661" i="8"/>
  <c r="Y661" i="8"/>
  <c r="X661" i="8"/>
  <c r="W661" i="8"/>
  <c r="V661" i="8"/>
  <c r="U661" i="8"/>
  <c r="T661" i="8"/>
  <c r="S661" i="8"/>
  <c r="R661" i="8"/>
  <c r="Q661" i="8"/>
  <c r="P661" i="8"/>
  <c r="O661" i="8"/>
  <c r="N661" i="8"/>
  <c r="M661" i="8"/>
  <c r="L661" i="8"/>
  <c r="K661" i="8"/>
  <c r="J661" i="8"/>
  <c r="I661" i="8"/>
  <c r="H661" i="8"/>
  <c r="G661" i="8"/>
  <c r="F661" i="8"/>
  <c r="E661" i="8"/>
  <c r="D660" i="8"/>
  <c r="AA659" i="8"/>
  <c r="Z659" i="8"/>
  <c r="Y659" i="8"/>
  <c r="X659" i="8"/>
  <c r="W659" i="8"/>
  <c r="V659" i="8"/>
  <c r="U659" i="8"/>
  <c r="T659" i="8"/>
  <c r="S659" i="8"/>
  <c r="R659" i="8"/>
  <c r="Q659" i="8"/>
  <c r="P659" i="8"/>
  <c r="O659" i="8"/>
  <c r="N659" i="8"/>
  <c r="M659" i="8"/>
  <c r="L659" i="8"/>
  <c r="K659" i="8"/>
  <c r="J659" i="8"/>
  <c r="I659" i="8"/>
  <c r="H659" i="8"/>
  <c r="G659" i="8"/>
  <c r="F659" i="8"/>
  <c r="E659" i="8"/>
  <c r="D659" i="8"/>
  <c r="D658" i="8"/>
  <c r="D655" i="8" s="1"/>
  <c r="D657" i="8"/>
  <c r="D656" i="8"/>
  <c r="AA655" i="8"/>
  <c r="Z655" i="8"/>
  <c r="Y655" i="8"/>
  <c r="X655" i="8"/>
  <c r="W655" i="8"/>
  <c r="V655" i="8"/>
  <c r="U655" i="8"/>
  <c r="T655" i="8"/>
  <c r="S655" i="8"/>
  <c r="R655" i="8"/>
  <c r="Q655" i="8"/>
  <c r="P655" i="8"/>
  <c r="O655" i="8"/>
  <c r="N655" i="8"/>
  <c r="M655" i="8"/>
  <c r="L655" i="8"/>
  <c r="K655" i="8"/>
  <c r="J655" i="8"/>
  <c r="I655" i="8"/>
  <c r="H655" i="8"/>
  <c r="G655" i="8"/>
  <c r="F655" i="8"/>
  <c r="E655" i="8"/>
  <c r="D654" i="8"/>
  <c r="D653" i="8"/>
  <c r="D652" i="8"/>
  <c r="AA651" i="8"/>
  <c r="AA650" i="8" s="1"/>
  <c r="Z651" i="8"/>
  <c r="Y651" i="8"/>
  <c r="Y650" i="8" s="1"/>
  <c r="X651" i="8"/>
  <c r="W651" i="8"/>
  <c r="W650" i="8" s="1"/>
  <c r="V651" i="8"/>
  <c r="U651" i="8"/>
  <c r="U650" i="8" s="1"/>
  <c r="T651" i="8"/>
  <c r="S651" i="8"/>
  <c r="S650" i="8" s="1"/>
  <c r="R651" i="8"/>
  <c r="Q651" i="8"/>
  <c r="Q650" i="8" s="1"/>
  <c r="P651" i="8"/>
  <c r="P650" i="8" s="1"/>
  <c r="O651" i="8"/>
  <c r="O650" i="8" s="1"/>
  <c r="N651" i="8"/>
  <c r="M651" i="8"/>
  <c r="M650" i="8" s="1"/>
  <c r="L651" i="8"/>
  <c r="L650" i="8" s="1"/>
  <c r="K651" i="8"/>
  <c r="K650" i="8" s="1"/>
  <c r="J651" i="8"/>
  <c r="I651" i="8"/>
  <c r="I650" i="8" s="1"/>
  <c r="H651" i="8"/>
  <c r="H650" i="8" s="1"/>
  <c r="G651" i="8"/>
  <c r="F651" i="8"/>
  <c r="E651" i="8"/>
  <c r="E650" i="8" s="1"/>
  <c r="Z650" i="8"/>
  <c r="X650" i="8"/>
  <c r="V650" i="8"/>
  <c r="T650" i="8"/>
  <c r="R650" i="8"/>
  <c r="N650" i="8"/>
  <c r="J650" i="8"/>
  <c r="G650" i="8"/>
  <c r="F650" i="8"/>
  <c r="D649" i="8"/>
  <c r="D648" i="8"/>
  <c r="D647" i="8"/>
  <c r="D645" i="8" s="1"/>
  <c r="D646" i="8"/>
  <c r="AA645" i="8"/>
  <c r="Z645" i="8"/>
  <c r="Y645" i="8"/>
  <c r="Y644" i="8" s="1"/>
  <c r="X645" i="8"/>
  <c r="W645" i="8"/>
  <c r="V645" i="8"/>
  <c r="U645" i="8"/>
  <c r="U644" i="8" s="1"/>
  <c r="T645" i="8"/>
  <c r="S645" i="8"/>
  <c r="R645" i="8"/>
  <c r="Q645" i="8"/>
  <c r="Q644" i="8" s="1"/>
  <c r="P645" i="8"/>
  <c r="O645" i="8"/>
  <c r="N645" i="8"/>
  <c r="M645" i="8"/>
  <c r="M644" i="8" s="1"/>
  <c r="L645" i="8"/>
  <c r="K645" i="8"/>
  <c r="K644" i="8" s="1"/>
  <c r="J645" i="8"/>
  <c r="I645" i="8"/>
  <c r="I644" i="8" s="1"/>
  <c r="H645" i="8"/>
  <c r="G645" i="8"/>
  <c r="F645" i="8"/>
  <c r="E645" i="8"/>
  <c r="E644" i="8" s="1"/>
  <c r="R644" i="8"/>
  <c r="D641" i="8"/>
  <c r="AA640" i="8"/>
  <c r="Z640" i="8"/>
  <c r="Y640" i="8"/>
  <c r="X640" i="8"/>
  <c r="W640" i="8"/>
  <c r="V640" i="8"/>
  <c r="U640" i="8"/>
  <c r="T640" i="8"/>
  <c r="S640" i="8"/>
  <c r="R640" i="8"/>
  <c r="Q640" i="8"/>
  <c r="P640" i="8"/>
  <c r="O640" i="8"/>
  <c r="N640" i="8"/>
  <c r="M640" i="8"/>
  <c r="L640" i="8"/>
  <c r="K640" i="8"/>
  <c r="J640" i="8"/>
  <c r="I640" i="8"/>
  <c r="H640" i="8"/>
  <c r="G640" i="8"/>
  <c r="F640" i="8"/>
  <c r="E640" i="8"/>
  <c r="D640" i="8"/>
  <c r="AA639" i="8"/>
  <c r="Z639" i="8"/>
  <c r="Y639" i="8"/>
  <c r="X639" i="8"/>
  <c r="W639" i="8"/>
  <c r="V639" i="8"/>
  <c r="U639" i="8"/>
  <c r="T639" i="8"/>
  <c r="S639" i="8"/>
  <c r="R639" i="8"/>
  <c r="Q639" i="8"/>
  <c r="P639" i="8"/>
  <c r="O639" i="8"/>
  <c r="N639" i="8"/>
  <c r="M639" i="8"/>
  <c r="L639" i="8"/>
  <c r="K639" i="8"/>
  <c r="J639" i="8"/>
  <c r="I639" i="8"/>
  <c r="H639" i="8"/>
  <c r="G639" i="8"/>
  <c r="F639" i="8"/>
  <c r="E639" i="8"/>
  <c r="D639" i="8"/>
  <c r="D638" i="8"/>
  <c r="AA637" i="8"/>
  <c r="Z637" i="8"/>
  <c r="Y637" i="8"/>
  <c r="X637" i="8"/>
  <c r="W637" i="8"/>
  <c r="V637" i="8"/>
  <c r="U637" i="8"/>
  <c r="T637" i="8"/>
  <c r="S637" i="8"/>
  <c r="R637" i="8"/>
  <c r="Q637" i="8"/>
  <c r="P637" i="8"/>
  <c r="O637" i="8"/>
  <c r="N637" i="8"/>
  <c r="M637" i="8"/>
  <c r="L637" i="8"/>
  <c r="K637" i="8"/>
  <c r="J637" i="8"/>
  <c r="I637" i="8"/>
  <c r="H637" i="8"/>
  <c r="G637" i="8"/>
  <c r="F637" i="8"/>
  <c r="E637" i="8"/>
  <c r="D637" i="8"/>
  <c r="AA636" i="8"/>
  <c r="Z636" i="8"/>
  <c r="Y636" i="8"/>
  <c r="X636" i="8"/>
  <c r="W636" i="8"/>
  <c r="V636" i="8"/>
  <c r="U636" i="8"/>
  <c r="T636" i="8"/>
  <c r="S636" i="8"/>
  <c r="R636" i="8"/>
  <c r="Q636" i="8"/>
  <c r="P636" i="8"/>
  <c r="O636" i="8"/>
  <c r="N636" i="8"/>
  <c r="M636" i="8"/>
  <c r="L636" i="8"/>
  <c r="K636" i="8"/>
  <c r="J636" i="8"/>
  <c r="I636" i="8"/>
  <c r="H636" i="8"/>
  <c r="G636" i="8"/>
  <c r="F636" i="8"/>
  <c r="E636" i="8"/>
  <c r="D636" i="8"/>
  <c r="D635" i="8"/>
  <c r="AA634" i="8"/>
  <c r="Z634" i="8"/>
  <c r="Y634" i="8"/>
  <c r="X634" i="8"/>
  <c r="W634" i="8"/>
  <c r="V634" i="8"/>
  <c r="U634" i="8"/>
  <c r="T634" i="8"/>
  <c r="S634" i="8"/>
  <c r="R634" i="8"/>
  <c r="Q634" i="8"/>
  <c r="P634" i="8"/>
  <c r="O634" i="8"/>
  <c r="N634" i="8"/>
  <c r="M634" i="8"/>
  <c r="L634" i="8"/>
  <c r="K634" i="8"/>
  <c r="J634" i="8"/>
  <c r="I634" i="8"/>
  <c r="H634" i="8"/>
  <c r="G634" i="8"/>
  <c r="F634" i="8"/>
  <c r="E634" i="8"/>
  <c r="D634" i="8"/>
  <c r="AA633" i="8"/>
  <c r="Z633" i="8"/>
  <c r="Y633" i="8"/>
  <c r="X633" i="8"/>
  <c r="W633" i="8"/>
  <c r="V633" i="8"/>
  <c r="U633" i="8"/>
  <c r="T633" i="8"/>
  <c r="S633" i="8"/>
  <c r="R633" i="8"/>
  <c r="Q633" i="8"/>
  <c r="P633" i="8"/>
  <c r="O633" i="8"/>
  <c r="N633" i="8"/>
  <c r="M633" i="8"/>
  <c r="L633" i="8"/>
  <c r="K633" i="8"/>
  <c r="J633" i="8"/>
  <c r="I633" i="8"/>
  <c r="H633" i="8"/>
  <c r="G633" i="8"/>
  <c r="F633" i="8"/>
  <c r="E633" i="8"/>
  <c r="D633" i="8"/>
  <c r="D632" i="8"/>
  <c r="AA631" i="8"/>
  <c r="Z631" i="8"/>
  <c r="Y631" i="8"/>
  <c r="X631" i="8"/>
  <c r="W631" i="8"/>
  <c r="V631" i="8"/>
  <c r="U631" i="8"/>
  <c r="T631" i="8"/>
  <c r="S631" i="8"/>
  <c r="R631" i="8"/>
  <c r="Q631" i="8"/>
  <c r="P631" i="8"/>
  <c r="O631" i="8"/>
  <c r="N631" i="8"/>
  <c r="M631" i="8"/>
  <c r="L631" i="8"/>
  <c r="K631" i="8"/>
  <c r="J631" i="8"/>
  <c r="I631" i="8"/>
  <c r="H631" i="8"/>
  <c r="G631" i="8"/>
  <c r="F631" i="8"/>
  <c r="E631" i="8"/>
  <c r="D631" i="8"/>
  <c r="AA630" i="8"/>
  <c r="Z630" i="8"/>
  <c r="Z629" i="8" s="1"/>
  <c r="Y630" i="8"/>
  <c r="X630" i="8"/>
  <c r="W630" i="8"/>
  <c r="V630" i="8"/>
  <c r="V629" i="8" s="1"/>
  <c r="U630" i="8"/>
  <c r="T630" i="8"/>
  <c r="S630" i="8"/>
  <c r="R630" i="8"/>
  <c r="R629" i="8" s="1"/>
  <c r="Q630" i="8"/>
  <c r="P630" i="8"/>
  <c r="O630" i="8"/>
  <c r="N630" i="8"/>
  <c r="N629" i="8" s="1"/>
  <c r="M630" i="8"/>
  <c r="L630" i="8"/>
  <c r="K630" i="8"/>
  <c r="J630" i="8"/>
  <c r="J629" i="8" s="1"/>
  <c r="I630" i="8"/>
  <c r="H630" i="8"/>
  <c r="G630" i="8"/>
  <c r="F630" i="8"/>
  <c r="F629" i="8" s="1"/>
  <c r="E630" i="8"/>
  <c r="D630" i="8"/>
  <c r="O629" i="8"/>
  <c r="D628" i="8"/>
  <c r="AA627" i="8"/>
  <c r="Z627" i="8"/>
  <c r="Y627" i="8"/>
  <c r="X627" i="8"/>
  <c r="W627" i="8"/>
  <c r="V627" i="8"/>
  <c r="U627" i="8"/>
  <c r="T627" i="8"/>
  <c r="S627" i="8"/>
  <c r="R627" i="8"/>
  <c r="Q627" i="8"/>
  <c r="P627" i="8"/>
  <c r="O627" i="8"/>
  <c r="N627" i="8"/>
  <c r="M627" i="8"/>
  <c r="L627" i="8"/>
  <c r="K627" i="8"/>
  <c r="J627" i="8"/>
  <c r="I627" i="8"/>
  <c r="H627" i="8"/>
  <c r="G627" i="8"/>
  <c r="F627" i="8"/>
  <c r="E627" i="8"/>
  <c r="D627" i="8"/>
  <c r="AA626" i="8"/>
  <c r="Z626" i="8"/>
  <c r="Y626" i="8"/>
  <c r="X626" i="8"/>
  <c r="W626" i="8"/>
  <c r="V626" i="8"/>
  <c r="U626" i="8"/>
  <c r="T626" i="8"/>
  <c r="S626" i="8"/>
  <c r="R626" i="8"/>
  <c r="Q626" i="8"/>
  <c r="P626" i="8"/>
  <c r="O626" i="8"/>
  <c r="N626" i="8"/>
  <c r="M626" i="8"/>
  <c r="L626" i="8"/>
  <c r="K626" i="8"/>
  <c r="J626" i="8"/>
  <c r="I626" i="8"/>
  <c r="H626" i="8"/>
  <c r="G626" i="8"/>
  <c r="F626" i="8"/>
  <c r="E626" i="8"/>
  <c r="D626" i="8"/>
  <c r="AA625" i="8"/>
  <c r="Z625" i="8"/>
  <c r="Y625" i="8"/>
  <c r="X625" i="8"/>
  <c r="W625" i="8"/>
  <c r="V625" i="8"/>
  <c r="U625" i="8"/>
  <c r="T625" i="8"/>
  <c r="S625" i="8"/>
  <c r="R625" i="8"/>
  <c r="Q625" i="8"/>
  <c r="P625" i="8"/>
  <c r="O625" i="8"/>
  <c r="N625" i="8"/>
  <c r="M625" i="8"/>
  <c r="L625" i="8"/>
  <c r="K625" i="8"/>
  <c r="J625" i="8"/>
  <c r="I625" i="8"/>
  <c r="H625" i="8"/>
  <c r="G625" i="8"/>
  <c r="F625" i="8"/>
  <c r="E625" i="8"/>
  <c r="D625" i="8"/>
  <c r="D624" i="8"/>
  <c r="D623" i="8"/>
  <c r="D622" i="8"/>
  <c r="D621" i="8"/>
  <c r="D620" i="8"/>
  <c r="D619" i="8"/>
  <c r="D618" i="8"/>
  <c r="AA617" i="8"/>
  <c r="Z617" i="8"/>
  <c r="Y617" i="8"/>
  <c r="Y615" i="8" s="1"/>
  <c r="Y614" i="8" s="1"/>
  <c r="X617" i="8"/>
  <c r="X615" i="8" s="1"/>
  <c r="X614" i="8" s="1"/>
  <c r="W617" i="8"/>
  <c r="V617" i="8"/>
  <c r="V615" i="8" s="1"/>
  <c r="U617" i="8"/>
  <c r="U615" i="8" s="1"/>
  <c r="U614" i="8" s="1"/>
  <c r="T617" i="8"/>
  <c r="T615" i="8" s="1"/>
  <c r="T614" i="8" s="1"/>
  <c r="S617" i="8"/>
  <c r="R617" i="8"/>
  <c r="R615" i="8" s="1"/>
  <c r="Q617" i="8"/>
  <c r="Q615" i="8" s="1"/>
  <c r="Q614" i="8" s="1"/>
  <c r="P617" i="8"/>
  <c r="P615" i="8" s="1"/>
  <c r="P614" i="8" s="1"/>
  <c r="O617" i="8"/>
  <c r="N617" i="8"/>
  <c r="M617" i="8"/>
  <c r="M615" i="8" s="1"/>
  <c r="M614" i="8" s="1"/>
  <c r="L617" i="8"/>
  <c r="L615" i="8" s="1"/>
  <c r="L614" i="8" s="1"/>
  <c r="K617" i="8"/>
  <c r="J617" i="8"/>
  <c r="J615" i="8" s="1"/>
  <c r="J614" i="8" s="1"/>
  <c r="I617" i="8"/>
  <c r="I615" i="8" s="1"/>
  <c r="I614" i="8" s="1"/>
  <c r="H617" i="8"/>
  <c r="G617" i="8"/>
  <c r="F617" i="8"/>
  <c r="F615" i="8" s="1"/>
  <c r="F614" i="8" s="1"/>
  <c r="E617" i="8"/>
  <c r="E615" i="8" s="1"/>
  <c r="E614" i="8" s="1"/>
  <c r="D616" i="8"/>
  <c r="AA615" i="8"/>
  <c r="Z615" i="8"/>
  <c r="W615" i="8"/>
  <c r="W614" i="8" s="1"/>
  <c r="S615" i="8"/>
  <c r="S614" i="8" s="1"/>
  <c r="O615" i="8"/>
  <c r="N615" i="8"/>
  <c r="N614" i="8" s="1"/>
  <c r="K615" i="8"/>
  <c r="K614" i="8" s="1"/>
  <c r="H615" i="8"/>
  <c r="H614" i="8" s="1"/>
  <c r="G615" i="8"/>
  <c r="AA614" i="8"/>
  <c r="Z614" i="8"/>
  <c r="V614" i="8"/>
  <c r="R614" i="8"/>
  <c r="O614" i="8"/>
  <c r="G614" i="8"/>
  <c r="D613" i="8"/>
  <c r="AA612" i="8"/>
  <c r="Z612" i="8"/>
  <c r="Y612" i="8"/>
  <c r="X612" i="8"/>
  <c r="W612" i="8"/>
  <c r="V612" i="8"/>
  <c r="U612" i="8"/>
  <c r="T612" i="8"/>
  <c r="S612" i="8"/>
  <c r="R612" i="8"/>
  <c r="Q612" i="8"/>
  <c r="P612" i="8"/>
  <c r="O612" i="8"/>
  <c r="N612" i="8"/>
  <c r="M612" i="8"/>
  <c r="L612" i="8"/>
  <c r="K612" i="8"/>
  <c r="J612" i="8"/>
  <c r="I612" i="8"/>
  <c r="H612" i="8"/>
  <c r="G612" i="8"/>
  <c r="F612" i="8"/>
  <c r="E612" i="8"/>
  <c r="D612" i="8"/>
  <c r="D611" i="8"/>
  <c r="D610" i="8"/>
  <c r="D609" i="8"/>
  <c r="D608" i="8"/>
  <c r="D607" i="8"/>
  <c r="D606" i="8"/>
  <c r="D605" i="8"/>
  <c r="AA604" i="8"/>
  <c r="Z604" i="8"/>
  <c r="Y604" i="8"/>
  <c r="X604" i="8"/>
  <c r="W604" i="8"/>
  <c r="V604" i="8"/>
  <c r="U604" i="8"/>
  <c r="T604" i="8"/>
  <c r="S604" i="8"/>
  <c r="R604" i="8"/>
  <c r="Q604" i="8"/>
  <c r="P604" i="8"/>
  <c r="O604" i="8"/>
  <c r="N604" i="8"/>
  <c r="M604" i="8"/>
  <c r="L604" i="8"/>
  <c r="K604" i="8"/>
  <c r="J604" i="8"/>
  <c r="I604" i="8"/>
  <c r="H604" i="8"/>
  <c r="G604" i="8"/>
  <c r="F604" i="8"/>
  <c r="E604" i="8"/>
  <c r="D603" i="8"/>
  <c r="AA602" i="8"/>
  <c r="Z602" i="8"/>
  <c r="Y602" i="8"/>
  <c r="X602" i="8"/>
  <c r="W602" i="8"/>
  <c r="V602" i="8"/>
  <c r="U602" i="8"/>
  <c r="T602" i="8"/>
  <c r="S602" i="8"/>
  <c r="R602" i="8"/>
  <c r="Q602" i="8"/>
  <c r="P602" i="8"/>
  <c r="O602" i="8"/>
  <c r="N602" i="8"/>
  <c r="M602" i="8"/>
  <c r="L602" i="8"/>
  <c r="K602" i="8"/>
  <c r="J602" i="8"/>
  <c r="I602" i="8"/>
  <c r="H602" i="8"/>
  <c r="G602" i="8"/>
  <c r="G599" i="8" s="1"/>
  <c r="F602" i="8"/>
  <c r="E602" i="8"/>
  <c r="D602" i="8"/>
  <c r="D601" i="8"/>
  <c r="AA600" i="8"/>
  <c r="Z600" i="8"/>
  <c r="Y600" i="8"/>
  <c r="Y599" i="8" s="1"/>
  <c r="X600" i="8"/>
  <c r="W600" i="8"/>
  <c r="V600" i="8"/>
  <c r="U600" i="8"/>
  <c r="T600" i="8"/>
  <c r="S600" i="8"/>
  <c r="R600" i="8"/>
  <c r="Q600" i="8"/>
  <c r="P600" i="8"/>
  <c r="O600" i="8"/>
  <c r="N600" i="8"/>
  <c r="M600" i="8"/>
  <c r="L600" i="8"/>
  <c r="K600" i="8"/>
  <c r="J600" i="8"/>
  <c r="I600" i="8"/>
  <c r="H600" i="8"/>
  <c r="G600" i="8"/>
  <c r="F600" i="8"/>
  <c r="F599" i="8" s="1"/>
  <c r="E600" i="8"/>
  <c r="D600" i="8"/>
  <c r="U599" i="8"/>
  <c r="Q599" i="8"/>
  <c r="J599" i="8"/>
  <c r="D598" i="8"/>
  <c r="AA597" i="8"/>
  <c r="Z597" i="8"/>
  <c r="Y597" i="8"/>
  <c r="X597" i="8"/>
  <c r="W597" i="8"/>
  <c r="V597" i="8"/>
  <c r="U597" i="8"/>
  <c r="T597" i="8"/>
  <c r="S597" i="8"/>
  <c r="R597" i="8"/>
  <c r="Q597" i="8"/>
  <c r="P597" i="8"/>
  <c r="O597" i="8"/>
  <c r="N597" i="8"/>
  <c r="M597" i="8"/>
  <c r="L597" i="8"/>
  <c r="K597" i="8"/>
  <c r="J597" i="8"/>
  <c r="I597" i="8"/>
  <c r="H597" i="8"/>
  <c r="G597" i="8"/>
  <c r="F597" i="8"/>
  <c r="E597" i="8"/>
  <c r="D597" i="8"/>
  <c r="D596" i="8"/>
  <c r="D595" i="8"/>
  <c r="AA594" i="8"/>
  <c r="Z594" i="8"/>
  <c r="Y594" i="8"/>
  <c r="X594" i="8"/>
  <c r="W594" i="8"/>
  <c r="V594" i="8"/>
  <c r="U594" i="8"/>
  <c r="T594" i="8"/>
  <c r="S594" i="8"/>
  <c r="R594" i="8"/>
  <c r="Q594" i="8"/>
  <c r="P594" i="8"/>
  <c r="O594" i="8"/>
  <c r="N594" i="8"/>
  <c r="M594" i="8"/>
  <c r="L594" i="8"/>
  <c r="K594" i="8"/>
  <c r="J594" i="8"/>
  <c r="I594" i="8"/>
  <c r="H594" i="8"/>
  <c r="G594" i="8"/>
  <c r="F594" i="8"/>
  <c r="E594" i="8"/>
  <c r="X593" i="8"/>
  <c r="V593" i="8"/>
  <c r="T593" i="8"/>
  <c r="R593" i="8"/>
  <c r="P593" i="8"/>
  <c r="N593" i="8"/>
  <c r="L593" i="8"/>
  <c r="J593" i="8"/>
  <c r="H593" i="8"/>
  <c r="F593" i="8"/>
  <c r="D592" i="8"/>
  <c r="AA591" i="8"/>
  <c r="Z591" i="8"/>
  <c r="Y591" i="8"/>
  <c r="X591" i="8"/>
  <c r="W591" i="8"/>
  <c r="V591" i="8"/>
  <c r="U591" i="8"/>
  <c r="T591" i="8"/>
  <c r="S591" i="8"/>
  <c r="R591" i="8"/>
  <c r="Q591" i="8"/>
  <c r="P591" i="8"/>
  <c r="O591" i="8"/>
  <c r="N591" i="8"/>
  <c r="M591" i="8"/>
  <c r="L591" i="8"/>
  <c r="K591" i="8"/>
  <c r="J591" i="8"/>
  <c r="I591" i="8"/>
  <c r="H591" i="8"/>
  <c r="G591" i="8"/>
  <c r="F591" i="8"/>
  <c r="E591" i="8"/>
  <c r="D591" i="8"/>
  <c r="D590" i="8"/>
  <c r="D589" i="8"/>
  <c r="AA588" i="8"/>
  <c r="Z588" i="8"/>
  <c r="Y588" i="8"/>
  <c r="X588" i="8"/>
  <c r="W588" i="8"/>
  <c r="V588" i="8"/>
  <c r="U588" i="8"/>
  <c r="T588" i="8"/>
  <c r="S588" i="8"/>
  <c r="R588" i="8"/>
  <c r="Q588" i="8"/>
  <c r="P588" i="8"/>
  <c r="O588" i="8"/>
  <c r="N588" i="8"/>
  <c r="M588" i="8"/>
  <c r="L588" i="8"/>
  <c r="K588" i="8"/>
  <c r="J588" i="8"/>
  <c r="I588" i="8"/>
  <c r="H588" i="8"/>
  <c r="G588" i="8"/>
  <c r="F588" i="8"/>
  <c r="E588" i="8"/>
  <c r="D587" i="8"/>
  <c r="D586" i="8"/>
  <c r="D585" i="8"/>
  <c r="AA584" i="8"/>
  <c r="Z584" i="8"/>
  <c r="Y584" i="8"/>
  <c r="X584" i="8"/>
  <c r="W584" i="8"/>
  <c r="V584" i="8"/>
  <c r="U584" i="8"/>
  <c r="T584" i="8"/>
  <c r="S584" i="8"/>
  <c r="R584" i="8"/>
  <c r="Q584" i="8"/>
  <c r="P584" i="8"/>
  <c r="O584" i="8"/>
  <c r="N584" i="8"/>
  <c r="M584" i="8"/>
  <c r="L584" i="8"/>
  <c r="K584" i="8"/>
  <c r="J584" i="8"/>
  <c r="I584" i="8"/>
  <c r="H584" i="8"/>
  <c r="G584" i="8"/>
  <c r="F584" i="8"/>
  <c r="E584" i="8"/>
  <c r="D583" i="8"/>
  <c r="AA582" i="8"/>
  <c r="Z582" i="8"/>
  <c r="Y582" i="8"/>
  <c r="X582" i="8"/>
  <c r="W582" i="8"/>
  <c r="V582" i="8"/>
  <c r="U582" i="8"/>
  <c r="T582" i="8"/>
  <c r="S582" i="8"/>
  <c r="R582" i="8"/>
  <c r="Q582" i="8"/>
  <c r="P582" i="8"/>
  <c r="O582" i="8"/>
  <c r="O581" i="8" s="1"/>
  <c r="N582" i="8"/>
  <c r="M582" i="8"/>
  <c r="L582" i="8"/>
  <c r="K582" i="8"/>
  <c r="J582" i="8"/>
  <c r="I582" i="8"/>
  <c r="H582" i="8"/>
  <c r="G582" i="8"/>
  <c r="F582" i="8"/>
  <c r="E582" i="8"/>
  <c r="D582" i="8"/>
  <c r="W581" i="8"/>
  <c r="R581" i="8"/>
  <c r="M581" i="8"/>
  <c r="G581" i="8"/>
  <c r="E581" i="8"/>
  <c r="D580" i="8"/>
  <c r="D579" i="8"/>
  <c r="D578" i="8"/>
  <c r="AA577" i="8"/>
  <c r="Z577" i="8"/>
  <c r="Y577" i="8"/>
  <c r="X577" i="8"/>
  <c r="W577" i="8"/>
  <c r="V577" i="8"/>
  <c r="U577" i="8"/>
  <c r="T577" i="8"/>
  <c r="S577" i="8"/>
  <c r="R577" i="8"/>
  <c r="Q577" i="8"/>
  <c r="P577" i="8"/>
  <c r="O577" i="8"/>
  <c r="N577" i="8"/>
  <c r="M577" i="8"/>
  <c r="L577" i="8"/>
  <c r="K577" i="8"/>
  <c r="J577" i="8"/>
  <c r="I577" i="8"/>
  <c r="H577" i="8"/>
  <c r="G577" i="8"/>
  <c r="F577" i="8"/>
  <c r="E577" i="8"/>
  <c r="D576" i="8"/>
  <c r="D575" i="8"/>
  <c r="D574" i="8"/>
  <c r="AA573" i="8"/>
  <c r="Z573" i="8"/>
  <c r="Y573" i="8"/>
  <c r="X573" i="8"/>
  <c r="W573" i="8"/>
  <c r="V573" i="8"/>
  <c r="U573" i="8"/>
  <c r="T573" i="8"/>
  <c r="S573" i="8"/>
  <c r="R573" i="8"/>
  <c r="Q573" i="8"/>
  <c r="P573" i="8"/>
  <c r="O573" i="8"/>
  <c r="N573" i="8"/>
  <c r="M573" i="8"/>
  <c r="L573" i="8"/>
  <c r="K573" i="8"/>
  <c r="J573" i="8"/>
  <c r="I573" i="8"/>
  <c r="H573" i="8"/>
  <c r="G573" i="8"/>
  <c r="F573" i="8"/>
  <c r="E573" i="8"/>
  <c r="D572" i="8"/>
  <c r="D571" i="8"/>
  <c r="D570" i="8"/>
  <c r="D569" i="8"/>
  <c r="D568" i="8"/>
  <c r="AA567" i="8"/>
  <c r="Z567" i="8"/>
  <c r="Y567" i="8"/>
  <c r="X567" i="8"/>
  <c r="W567" i="8"/>
  <c r="V567" i="8"/>
  <c r="U567" i="8"/>
  <c r="T567" i="8"/>
  <c r="S567" i="8"/>
  <c r="R567" i="8"/>
  <c r="Q567" i="8"/>
  <c r="P567" i="8"/>
  <c r="O567" i="8"/>
  <c r="N567" i="8"/>
  <c r="M567" i="8"/>
  <c r="L567" i="8"/>
  <c r="K567" i="8"/>
  <c r="J567" i="8"/>
  <c r="I567" i="8"/>
  <c r="H567" i="8"/>
  <c r="G567" i="8"/>
  <c r="F567" i="8"/>
  <c r="E567" i="8"/>
  <c r="D566" i="8"/>
  <c r="D565" i="8"/>
  <c r="D564" i="8"/>
  <c r="D563" i="8"/>
  <c r="D562" i="8"/>
  <c r="D561" i="8"/>
  <c r="D560" i="8"/>
  <c r="D559" i="8"/>
  <c r="D558" i="8"/>
  <c r="AA557" i="8"/>
  <c r="Z557" i="8"/>
  <c r="Z556" i="8" s="1"/>
  <c r="Y557" i="8"/>
  <c r="X557" i="8"/>
  <c r="W557" i="8"/>
  <c r="W556" i="8" s="1"/>
  <c r="V557" i="8"/>
  <c r="U557" i="8"/>
  <c r="T557" i="8"/>
  <c r="S557" i="8"/>
  <c r="S556" i="8" s="1"/>
  <c r="R557" i="8"/>
  <c r="R556" i="8" s="1"/>
  <c r="Q557" i="8"/>
  <c r="P557" i="8"/>
  <c r="O557" i="8"/>
  <c r="O556" i="8" s="1"/>
  <c r="N557" i="8"/>
  <c r="M557" i="8"/>
  <c r="L557" i="8"/>
  <c r="K557" i="8"/>
  <c r="J557" i="8"/>
  <c r="J556" i="8" s="1"/>
  <c r="I557" i="8"/>
  <c r="H557" i="8"/>
  <c r="G557" i="8"/>
  <c r="G556" i="8" s="1"/>
  <c r="F557" i="8"/>
  <c r="F556" i="8" s="1"/>
  <c r="E557" i="8"/>
  <c r="AA556" i="8"/>
  <c r="Y556" i="8"/>
  <c r="V556" i="8"/>
  <c r="N556" i="8"/>
  <c r="K556" i="8"/>
  <c r="D555" i="8"/>
  <c r="AA554" i="8"/>
  <c r="Z554" i="8"/>
  <c r="Y554" i="8"/>
  <c r="X554" i="8"/>
  <c r="W554" i="8"/>
  <c r="V554" i="8"/>
  <c r="U554" i="8"/>
  <c r="T554" i="8"/>
  <c r="S554" i="8"/>
  <c r="R554" i="8"/>
  <c r="Q554" i="8"/>
  <c r="P554" i="8"/>
  <c r="O554" i="8"/>
  <c r="N554" i="8"/>
  <c r="M554" i="8"/>
  <c r="L554" i="8"/>
  <c r="K554" i="8"/>
  <c r="J554" i="8"/>
  <c r="I554" i="8"/>
  <c r="H554" i="8"/>
  <c r="G554" i="8"/>
  <c r="F554" i="8"/>
  <c r="E554" i="8"/>
  <c r="D554" i="8"/>
  <c r="D553" i="8"/>
  <c r="D552" i="8"/>
  <c r="D550" i="8" s="1"/>
  <c r="D551" i="8"/>
  <c r="AA550" i="8"/>
  <c r="Z550" i="8"/>
  <c r="Y550" i="8"/>
  <c r="X550" i="8"/>
  <c r="W550" i="8"/>
  <c r="V550" i="8"/>
  <c r="U550" i="8"/>
  <c r="T550" i="8"/>
  <c r="S550" i="8"/>
  <c r="R550" i="8"/>
  <c r="Q550" i="8"/>
  <c r="P550" i="8"/>
  <c r="O550" i="8"/>
  <c r="N550" i="8"/>
  <c r="M550" i="8"/>
  <c r="L550" i="8"/>
  <c r="K550" i="8"/>
  <c r="J550" i="8"/>
  <c r="I550" i="8"/>
  <c r="H550" i="8"/>
  <c r="G550" i="8"/>
  <c r="F550" i="8"/>
  <c r="E550" i="8"/>
  <c r="D549" i="8"/>
  <c r="D548" i="8"/>
  <c r="AA547" i="8"/>
  <c r="Z547" i="8"/>
  <c r="Y547" i="8"/>
  <c r="X547" i="8"/>
  <c r="W547" i="8"/>
  <c r="V547" i="8"/>
  <c r="U547" i="8"/>
  <c r="T547" i="8"/>
  <c r="S547" i="8"/>
  <c r="R547" i="8"/>
  <c r="Q547" i="8"/>
  <c r="P547" i="8"/>
  <c r="O547" i="8"/>
  <c r="N547" i="8"/>
  <c r="M547" i="8"/>
  <c r="L547" i="8"/>
  <c r="K547" i="8"/>
  <c r="J547" i="8"/>
  <c r="I547" i="8"/>
  <c r="H547" i="8"/>
  <c r="G547" i="8"/>
  <c r="F547" i="8"/>
  <c r="E547" i="8"/>
  <c r="D547" i="8"/>
  <c r="D546" i="8"/>
  <c r="D545" i="8"/>
  <c r="D542" i="8" s="1"/>
  <c r="D544" i="8"/>
  <c r="D543" i="8"/>
  <c r="AA542" i="8"/>
  <c r="Z542" i="8"/>
  <c r="Y542" i="8"/>
  <c r="X542" i="8"/>
  <c r="W542" i="8"/>
  <c r="V542" i="8"/>
  <c r="U542" i="8"/>
  <c r="T542" i="8"/>
  <c r="S542" i="8"/>
  <c r="R542" i="8"/>
  <c r="Q542" i="8"/>
  <c r="P542" i="8"/>
  <c r="O542" i="8"/>
  <c r="N542" i="8"/>
  <c r="M542" i="8"/>
  <c r="L542" i="8"/>
  <c r="K542" i="8"/>
  <c r="J542" i="8"/>
  <c r="I542" i="8"/>
  <c r="H542" i="8"/>
  <c r="G542" i="8"/>
  <c r="F542" i="8"/>
  <c r="E542" i="8"/>
  <c r="D541" i="8"/>
  <c r="D540" i="8"/>
  <c r="AA539" i="8"/>
  <c r="Z539" i="8"/>
  <c r="Y539" i="8"/>
  <c r="X539" i="8"/>
  <c r="W539" i="8"/>
  <c r="V539" i="8"/>
  <c r="U539" i="8"/>
  <c r="T539" i="8"/>
  <c r="S539" i="8"/>
  <c r="R539" i="8"/>
  <c r="Q539" i="8"/>
  <c r="P539" i="8"/>
  <c r="O539" i="8"/>
  <c r="N539" i="8"/>
  <c r="M539" i="8"/>
  <c r="L539" i="8"/>
  <c r="K539" i="8"/>
  <c r="J539" i="8"/>
  <c r="I539" i="8"/>
  <c r="H539" i="8"/>
  <c r="G539" i="8"/>
  <c r="F539" i="8"/>
  <c r="E539" i="8"/>
  <c r="D538" i="8"/>
  <c r="D537" i="8"/>
  <c r="D536" i="8"/>
  <c r="D535" i="8"/>
  <c r="D534" i="8"/>
  <c r="D533" i="8"/>
  <c r="AA532" i="8"/>
  <c r="Z532" i="8"/>
  <c r="Y532" i="8"/>
  <c r="X532" i="8"/>
  <c r="W532" i="8"/>
  <c r="V532" i="8"/>
  <c r="U532" i="8"/>
  <c r="T532" i="8"/>
  <c r="S532" i="8"/>
  <c r="R532" i="8"/>
  <c r="Q532" i="8"/>
  <c r="P532" i="8"/>
  <c r="O532" i="8"/>
  <c r="N532" i="8"/>
  <c r="M532" i="8"/>
  <c r="L532" i="8"/>
  <c r="K532" i="8"/>
  <c r="J532" i="8"/>
  <c r="I532" i="8"/>
  <c r="H532" i="8"/>
  <c r="G532" i="8"/>
  <c r="F532" i="8"/>
  <c r="E532" i="8"/>
  <c r="D531" i="8"/>
  <c r="D530" i="8"/>
  <c r="D529" i="8"/>
  <c r="D528" i="8"/>
  <c r="AA527" i="8"/>
  <c r="Z527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D526" i="8"/>
  <c r="D525" i="8"/>
  <c r="D524" i="8"/>
  <c r="AA523" i="8"/>
  <c r="Z523" i="8"/>
  <c r="Y523" i="8"/>
  <c r="X523" i="8"/>
  <c r="X522" i="8" s="1"/>
  <c r="W523" i="8"/>
  <c r="V523" i="8"/>
  <c r="U523" i="8"/>
  <c r="T523" i="8"/>
  <c r="S523" i="8"/>
  <c r="S522" i="8" s="1"/>
  <c r="R523" i="8"/>
  <c r="R522" i="8" s="1"/>
  <c r="Q523" i="8"/>
  <c r="P523" i="8"/>
  <c r="P522" i="8" s="1"/>
  <c r="O523" i="8"/>
  <c r="N523" i="8"/>
  <c r="M523" i="8"/>
  <c r="L523" i="8"/>
  <c r="L522" i="8" s="1"/>
  <c r="K523" i="8"/>
  <c r="J523" i="8"/>
  <c r="I523" i="8"/>
  <c r="H523" i="8"/>
  <c r="H522" i="8" s="1"/>
  <c r="G523" i="8"/>
  <c r="F523" i="8"/>
  <c r="E523" i="8"/>
  <c r="D523" i="8"/>
  <c r="Z522" i="8"/>
  <c r="T522" i="8"/>
  <c r="J522" i="8"/>
  <c r="D521" i="8"/>
  <c r="D520" i="8"/>
  <c r="D519" i="8"/>
  <c r="D518" i="8"/>
  <c r="D517" i="8"/>
  <c r="D516" i="8"/>
  <c r="D515" i="8"/>
  <c r="D514" i="8"/>
  <c r="AA513" i="8"/>
  <c r="Z513" i="8"/>
  <c r="Y513" i="8"/>
  <c r="X513" i="8"/>
  <c r="W513" i="8"/>
  <c r="V513" i="8"/>
  <c r="U513" i="8"/>
  <c r="T513" i="8"/>
  <c r="S513" i="8"/>
  <c r="R513" i="8"/>
  <c r="Q513" i="8"/>
  <c r="P513" i="8"/>
  <c r="O513" i="8"/>
  <c r="N513" i="8"/>
  <c r="M513" i="8"/>
  <c r="L513" i="8"/>
  <c r="K513" i="8"/>
  <c r="J513" i="8"/>
  <c r="I513" i="8"/>
  <c r="H513" i="8"/>
  <c r="G513" i="8"/>
  <c r="F513" i="8"/>
  <c r="E513" i="8"/>
  <c r="D513" i="8"/>
  <c r="D512" i="8"/>
  <c r="D511" i="8"/>
  <c r="D510" i="8"/>
  <c r="D509" i="8"/>
  <c r="D507" i="8" s="1"/>
  <c r="D508" i="8"/>
  <c r="AA507" i="8"/>
  <c r="Z507" i="8"/>
  <c r="Y507" i="8"/>
  <c r="X507" i="8"/>
  <c r="W507" i="8"/>
  <c r="V507" i="8"/>
  <c r="U507" i="8"/>
  <c r="T507" i="8"/>
  <c r="S507" i="8"/>
  <c r="R507" i="8"/>
  <c r="Q507" i="8"/>
  <c r="P507" i="8"/>
  <c r="O507" i="8"/>
  <c r="N507" i="8"/>
  <c r="M507" i="8"/>
  <c r="L507" i="8"/>
  <c r="K507" i="8"/>
  <c r="J507" i="8"/>
  <c r="I507" i="8"/>
  <c r="H507" i="8"/>
  <c r="G507" i="8"/>
  <c r="F507" i="8"/>
  <c r="E507" i="8"/>
  <c r="D506" i="8"/>
  <c r="D505" i="8"/>
  <c r="D504" i="8"/>
  <c r="D503" i="8"/>
  <c r="D502" i="8"/>
  <c r="D501" i="8"/>
  <c r="D500" i="8"/>
  <c r="D499" i="8"/>
  <c r="AA498" i="8"/>
  <c r="Z498" i="8"/>
  <c r="Y498" i="8"/>
  <c r="X498" i="8"/>
  <c r="W498" i="8"/>
  <c r="V498" i="8"/>
  <c r="U498" i="8"/>
  <c r="T498" i="8"/>
  <c r="S498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7" i="8"/>
  <c r="D494" i="8" s="1"/>
  <c r="D496" i="8"/>
  <c r="D495" i="8"/>
  <c r="AA494" i="8"/>
  <c r="Z494" i="8"/>
  <c r="Z493" i="8" s="1"/>
  <c r="Y494" i="8"/>
  <c r="X494" i="8"/>
  <c r="W494" i="8"/>
  <c r="V494" i="8"/>
  <c r="V493" i="8" s="1"/>
  <c r="U494" i="8"/>
  <c r="T494" i="8"/>
  <c r="S494" i="8"/>
  <c r="R494" i="8"/>
  <c r="R493" i="8" s="1"/>
  <c r="Q494" i="8"/>
  <c r="P494" i="8"/>
  <c r="O494" i="8"/>
  <c r="N494" i="8"/>
  <c r="N493" i="8" s="1"/>
  <c r="M494" i="8"/>
  <c r="L494" i="8"/>
  <c r="K494" i="8"/>
  <c r="J494" i="8"/>
  <c r="J493" i="8" s="1"/>
  <c r="I494" i="8"/>
  <c r="H494" i="8"/>
  <c r="G494" i="8"/>
  <c r="F494" i="8"/>
  <c r="F493" i="8" s="1"/>
  <c r="E494" i="8"/>
  <c r="W493" i="8"/>
  <c r="G493" i="8"/>
  <c r="D491" i="8"/>
  <c r="AA490" i="8"/>
  <c r="Z490" i="8"/>
  <c r="Y490" i="8"/>
  <c r="X490" i="8"/>
  <c r="W490" i="8"/>
  <c r="V490" i="8"/>
  <c r="U490" i="8"/>
  <c r="T490" i="8"/>
  <c r="S490" i="8"/>
  <c r="R490" i="8"/>
  <c r="Q490" i="8"/>
  <c r="P490" i="8"/>
  <c r="O490" i="8"/>
  <c r="N490" i="8"/>
  <c r="M490" i="8"/>
  <c r="L490" i="8"/>
  <c r="K490" i="8"/>
  <c r="J490" i="8"/>
  <c r="I490" i="8"/>
  <c r="H490" i="8"/>
  <c r="G490" i="8"/>
  <c r="F490" i="8"/>
  <c r="E490" i="8"/>
  <c r="D490" i="8"/>
  <c r="D489" i="8"/>
  <c r="D488" i="8"/>
  <c r="D487" i="8"/>
  <c r="D486" i="8"/>
  <c r="D485" i="8"/>
  <c r="D484" i="8"/>
  <c r="D483" i="8"/>
  <c r="AA482" i="8"/>
  <c r="Z482" i="8"/>
  <c r="Y482" i="8"/>
  <c r="X482" i="8"/>
  <c r="W482" i="8"/>
  <c r="V482" i="8"/>
  <c r="U482" i="8"/>
  <c r="T482" i="8"/>
  <c r="S482" i="8"/>
  <c r="R482" i="8"/>
  <c r="Q482" i="8"/>
  <c r="P482" i="8"/>
  <c r="O482" i="8"/>
  <c r="N482" i="8"/>
  <c r="M482" i="8"/>
  <c r="L482" i="8"/>
  <c r="K482" i="8"/>
  <c r="J482" i="8"/>
  <c r="I482" i="8"/>
  <c r="H482" i="8"/>
  <c r="G482" i="8"/>
  <c r="F482" i="8"/>
  <c r="E482" i="8"/>
  <c r="D481" i="8"/>
  <c r="AA480" i="8"/>
  <c r="Z480" i="8"/>
  <c r="Y480" i="8"/>
  <c r="X480" i="8"/>
  <c r="W480" i="8"/>
  <c r="V480" i="8"/>
  <c r="U480" i="8"/>
  <c r="T480" i="8"/>
  <c r="S480" i="8"/>
  <c r="R480" i="8"/>
  <c r="Q480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D479" i="8"/>
  <c r="AA478" i="8"/>
  <c r="Z478" i="8"/>
  <c r="Y478" i="8"/>
  <c r="X478" i="8"/>
  <c r="W478" i="8"/>
  <c r="V478" i="8"/>
  <c r="U478" i="8"/>
  <c r="T478" i="8"/>
  <c r="S478" i="8"/>
  <c r="R478" i="8"/>
  <c r="Q478" i="8"/>
  <c r="P478" i="8"/>
  <c r="O478" i="8"/>
  <c r="N478" i="8"/>
  <c r="M478" i="8"/>
  <c r="L478" i="8"/>
  <c r="K478" i="8"/>
  <c r="J478" i="8"/>
  <c r="I478" i="8"/>
  <c r="H478" i="8"/>
  <c r="G478" i="8"/>
  <c r="F478" i="8"/>
  <c r="E478" i="8"/>
  <c r="D478" i="8"/>
  <c r="D477" i="8"/>
  <c r="AA476" i="8"/>
  <c r="Z476" i="8"/>
  <c r="Y476" i="8"/>
  <c r="X476" i="8"/>
  <c r="W476" i="8"/>
  <c r="W475" i="8" s="1"/>
  <c r="V476" i="8"/>
  <c r="U476" i="8"/>
  <c r="T476" i="8"/>
  <c r="S476" i="8"/>
  <c r="S475" i="8" s="1"/>
  <c r="R476" i="8"/>
  <c r="Q476" i="8"/>
  <c r="P476" i="8"/>
  <c r="O476" i="8"/>
  <c r="O475" i="8" s="1"/>
  <c r="N476" i="8"/>
  <c r="M476" i="8"/>
  <c r="L476" i="8"/>
  <c r="K476" i="8"/>
  <c r="K475" i="8" s="1"/>
  <c r="J476" i="8"/>
  <c r="I476" i="8"/>
  <c r="H476" i="8"/>
  <c r="G476" i="8"/>
  <c r="G475" i="8" s="1"/>
  <c r="F476" i="8"/>
  <c r="E476" i="8"/>
  <c r="D476" i="8"/>
  <c r="AA475" i="8"/>
  <c r="D474" i="8"/>
  <c r="D473" i="8"/>
  <c r="D472" i="8"/>
  <c r="D471" i="8"/>
  <c r="AA470" i="8"/>
  <c r="Z470" i="8"/>
  <c r="Y470" i="8"/>
  <c r="X470" i="8"/>
  <c r="W470" i="8"/>
  <c r="V470" i="8"/>
  <c r="U470" i="8"/>
  <c r="T470" i="8"/>
  <c r="S470" i="8"/>
  <c r="R470" i="8"/>
  <c r="Q470" i="8"/>
  <c r="P470" i="8"/>
  <c r="O470" i="8"/>
  <c r="N470" i="8"/>
  <c r="M470" i="8"/>
  <c r="L470" i="8"/>
  <c r="L460" i="8" s="1"/>
  <c r="K470" i="8"/>
  <c r="J470" i="8"/>
  <c r="I470" i="8"/>
  <c r="H470" i="8"/>
  <c r="G470" i="8"/>
  <c r="F470" i="8"/>
  <c r="E470" i="8"/>
  <c r="D469" i="8"/>
  <c r="D468" i="8"/>
  <c r="D467" i="8"/>
  <c r="D466" i="8"/>
  <c r="AA465" i="8"/>
  <c r="Z465" i="8"/>
  <c r="Y465" i="8"/>
  <c r="X465" i="8"/>
  <c r="W465" i="8"/>
  <c r="V465" i="8"/>
  <c r="U465" i="8"/>
  <c r="T465" i="8"/>
  <c r="S465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4" i="8"/>
  <c r="D463" i="8"/>
  <c r="D462" i="8"/>
  <c r="AA461" i="8"/>
  <c r="Z461" i="8"/>
  <c r="Z460" i="8" s="1"/>
  <c r="Y461" i="8"/>
  <c r="Y460" i="8" s="1"/>
  <c r="X461" i="8"/>
  <c r="W461" i="8"/>
  <c r="V461" i="8"/>
  <c r="V460" i="8" s="1"/>
  <c r="U461" i="8"/>
  <c r="T461" i="8"/>
  <c r="S461" i="8"/>
  <c r="R461" i="8"/>
  <c r="R460" i="8" s="1"/>
  <c r="Q461" i="8"/>
  <c r="P461" i="8"/>
  <c r="O461" i="8"/>
  <c r="N461" i="8"/>
  <c r="N460" i="8" s="1"/>
  <c r="M461" i="8"/>
  <c r="L461" i="8"/>
  <c r="K461" i="8"/>
  <c r="J461" i="8"/>
  <c r="J460" i="8" s="1"/>
  <c r="I461" i="8"/>
  <c r="I460" i="8" s="1"/>
  <c r="H461" i="8"/>
  <c r="G461" i="8"/>
  <c r="F461" i="8"/>
  <c r="F460" i="8" s="1"/>
  <c r="E461" i="8"/>
  <c r="T460" i="8"/>
  <c r="D457" i="8"/>
  <c r="D456" i="8"/>
  <c r="AA455" i="8"/>
  <c r="Z455" i="8"/>
  <c r="Y455" i="8"/>
  <c r="X455" i="8"/>
  <c r="W455" i="8"/>
  <c r="V455" i="8"/>
  <c r="U455" i="8"/>
  <c r="T455" i="8"/>
  <c r="S455" i="8"/>
  <c r="R455" i="8"/>
  <c r="Q455" i="8"/>
  <c r="P455" i="8"/>
  <c r="O455" i="8"/>
  <c r="N455" i="8"/>
  <c r="M455" i="8"/>
  <c r="L455" i="8"/>
  <c r="K455" i="8"/>
  <c r="J455" i="8"/>
  <c r="I455" i="8"/>
  <c r="H455" i="8"/>
  <c r="G455" i="8"/>
  <c r="F455" i="8"/>
  <c r="E455" i="8"/>
  <c r="D455" i="8"/>
  <c r="D454" i="8"/>
  <c r="D453" i="8"/>
  <c r="AA452" i="8"/>
  <c r="Z452" i="8"/>
  <c r="Y452" i="8"/>
  <c r="X452" i="8"/>
  <c r="W452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D451" i="8"/>
  <c r="D450" i="8"/>
  <c r="D449" i="8"/>
  <c r="D448" i="8"/>
  <c r="D447" i="8"/>
  <c r="AA446" i="8"/>
  <c r="AA440" i="8" s="1"/>
  <c r="Z446" i="8"/>
  <c r="Y446" i="8"/>
  <c r="X446" i="8"/>
  <c r="W446" i="8"/>
  <c r="W440" i="8" s="1"/>
  <c r="V446" i="8"/>
  <c r="U446" i="8"/>
  <c r="T446" i="8"/>
  <c r="S446" i="8"/>
  <c r="S440" i="8" s="1"/>
  <c r="R446" i="8"/>
  <c r="Q446" i="8"/>
  <c r="P446" i="8"/>
  <c r="O446" i="8"/>
  <c r="O440" i="8" s="1"/>
  <c r="N446" i="8"/>
  <c r="M446" i="8"/>
  <c r="L446" i="8"/>
  <c r="K446" i="8"/>
  <c r="K440" i="8" s="1"/>
  <c r="J446" i="8"/>
  <c r="I446" i="8"/>
  <c r="H446" i="8"/>
  <c r="G446" i="8"/>
  <c r="G440" i="8" s="1"/>
  <c r="F446" i="8"/>
  <c r="E446" i="8"/>
  <c r="D445" i="8"/>
  <c r="D444" i="8"/>
  <c r="D443" i="8"/>
  <c r="D442" i="8"/>
  <c r="AA441" i="8"/>
  <c r="Z441" i="8"/>
  <c r="Z440" i="8" s="1"/>
  <c r="Y441" i="8"/>
  <c r="X441" i="8"/>
  <c r="W441" i="8"/>
  <c r="V441" i="8"/>
  <c r="V440" i="8" s="1"/>
  <c r="U441" i="8"/>
  <c r="T441" i="8"/>
  <c r="S441" i="8"/>
  <c r="R441" i="8"/>
  <c r="R440" i="8" s="1"/>
  <c r="Q441" i="8"/>
  <c r="P441" i="8"/>
  <c r="O441" i="8"/>
  <c r="N441" i="8"/>
  <c r="N440" i="8" s="1"/>
  <c r="M441" i="8"/>
  <c r="L441" i="8"/>
  <c r="K441" i="8"/>
  <c r="J441" i="8"/>
  <c r="J440" i="8" s="1"/>
  <c r="I441" i="8"/>
  <c r="H441" i="8"/>
  <c r="G441" i="8"/>
  <c r="F441" i="8"/>
  <c r="F440" i="8" s="1"/>
  <c r="E441" i="8"/>
  <c r="Q440" i="8"/>
  <c r="M440" i="8"/>
  <c r="I440" i="8"/>
  <c r="D439" i="8"/>
  <c r="AA438" i="8"/>
  <c r="Z438" i="8"/>
  <c r="Y438" i="8"/>
  <c r="X438" i="8"/>
  <c r="W438" i="8"/>
  <c r="V438" i="8"/>
  <c r="U438" i="8"/>
  <c r="T438" i="8"/>
  <c r="S438" i="8"/>
  <c r="R438" i="8"/>
  <c r="Q438" i="8"/>
  <c r="P438" i="8"/>
  <c r="O438" i="8"/>
  <c r="N438" i="8"/>
  <c r="M438" i="8"/>
  <c r="L438" i="8"/>
  <c r="K438" i="8"/>
  <c r="J438" i="8"/>
  <c r="I438" i="8"/>
  <c r="H438" i="8"/>
  <c r="G438" i="8"/>
  <c r="F438" i="8"/>
  <c r="E438" i="8"/>
  <c r="D438" i="8"/>
  <c r="D437" i="8"/>
  <c r="AA436" i="8"/>
  <c r="Z436" i="8"/>
  <c r="Y436" i="8"/>
  <c r="X436" i="8"/>
  <c r="W436" i="8"/>
  <c r="V436" i="8"/>
  <c r="U436" i="8"/>
  <c r="T436" i="8"/>
  <c r="S436" i="8"/>
  <c r="R436" i="8"/>
  <c r="Q436" i="8"/>
  <c r="P436" i="8"/>
  <c r="O436" i="8"/>
  <c r="N436" i="8"/>
  <c r="M436" i="8"/>
  <c r="L436" i="8"/>
  <c r="K436" i="8"/>
  <c r="J436" i="8"/>
  <c r="I436" i="8"/>
  <c r="H436" i="8"/>
  <c r="G436" i="8"/>
  <c r="F436" i="8"/>
  <c r="E436" i="8"/>
  <c r="D436" i="8"/>
  <c r="D435" i="8"/>
  <c r="AA434" i="8"/>
  <c r="Z434" i="8"/>
  <c r="Y434" i="8"/>
  <c r="X434" i="8"/>
  <c r="W434" i="8"/>
  <c r="V434" i="8"/>
  <c r="U434" i="8"/>
  <c r="T434" i="8"/>
  <c r="S434" i="8"/>
  <c r="R434" i="8"/>
  <c r="Q434" i="8"/>
  <c r="P434" i="8"/>
  <c r="O434" i="8"/>
  <c r="N434" i="8"/>
  <c r="M434" i="8"/>
  <c r="L434" i="8"/>
  <c r="K434" i="8"/>
  <c r="K428" i="8" s="1"/>
  <c r="J434" i="8"/>
  <c r="I434" i="8"/>
  <c r="H434" i="8"/>
  <c r="G434" i="8"/>
  <c r="G428" i="8" s="1"/>
  <c r="F434" i="8"/>
  <c r="E434" i="8"/>
  <c r="D434" i="8"/>
  <c r="D433" i="8"/>
  <c r="AA432" i="8"/>
  <c r="Z432" i="8"/>
  <c r="Y432" i="8"/>
  <c r="X432" i="8"/>
  <c r="W432" i="8"/>
  <c r="V432" i="8"/>
  <c r="U432" i="8"/>
  <c r="T432" i="8"/>
  <c r="S432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D431" i="8"/>
  <c r="D430" i="8"/>
  <c r="AA429" i="8"/>
  <c r="Z429" i="8"/>
  <c r="Y429" i="8"/>
  <c r="X429" i="8"/>
  <c r="W429" i="8"/>
  <c r="V429" i="8"/>
  <c r="U429" i="8"/>
  <c r="T429" i="8"/>
  <c r="S429" i="8"/>
  <c r="R429" i="8"/>
  <c r="Q429" i="8"/>
  <c r="P429" i="8"/>
  <c r="O429" i="8"/>
  <c r="N429" i="8"/>
  <c r="M429" i="8"/>
  <c r="L429" i="8"/>
  <c r="K429" i="8"/>
  <c r="J429" i="8"/>
  <c r="I429" i="8"/>
  <c r="H429" i="8"/>
  <c r="G429" i="8"/>
  <c r="F429" i="8"/>
  <c r="E429" i="8"/>
  <c r="D429" i="8"/>
  <c r="U428" i="8"/>
  <c r="M428" i="8"/>
  <c r="D427" i="8"/>
  <c r="D426" i="8"/>
  <c r="D425" i="8"/>
  <c r="AA424" i="8"/>
  <c r="Z424" i="8"/>
  <c r="Y424" i="8"/>
  <c r="X424" i="8"/>
  <c r="W424" i="8"/>
  <c r="V424" i="8"/>
  <c r="U424" i="8"/>
  <c r="T424" i="8"/>
  <c r="S424" i="8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E424" i="8"/>
  <c r="D423" i="8"/>
  <c r="D422" i="8"/>
  <c r="D421" i="8"/>
  <c r="D420" i="8"/>
  <c r="D419" i="8"/>
  <c r="D418" i="8"/>
  <c r="D417" i="8"/>
  <c r="D416" i="8"/>
  <c r="AA415" i="8"/>
  <c r="AA414" i="8" s="1"/>
  <c r="Z415" i="8"/>
  <c r="Y415" i="8"/>
  <c r="X415" i="8"/>
  <c r="W415" i="8"/>
  <c r="W414" i="8" s="1"/>
  <c r="V415" i="8"/>
  <c r="U415" i="8"/>
  <c r="T415" i="8"/>
  <c r="S415" i="8"/>
  <c r="S414" i="8" s="1"/>
  <c r="R415" i="8"/>
  <c r="Q415" i="8"/>
  <c r="P415" i="8"/>
  <c r="O415" i="8"/>
  <c r="O414" i="8" s="1"/>
  <c r="N415" i="8"/>
  <c r="M415" i="8"/>
  <c r="L415" i="8"/>
  <c r="K415" i="8"/>
  <c r="K414" i="8" s="1"/>
  <c r="J415" i="8"/>
  <c r="I415" i="8"/>
  <c r="H415" i="8"/>
  <c r="G415" i="8"/>
  <c r="G414" i="8" s="1"/>
  <c r="F415" i="8"/>
  <c r="E415" i="8"/>
  <c r="Z414" i="8"/>
  <c r="Y414" i="8"/>
  <c r="X414" i="8"/>
  <c r="V414" i="8"/>
  <c r="U414" i="8"/>
  <c r="T414" i="8"/>
  <c r="R414" i="8"/>
  <c r="Q414" i="8"/>
  <c r="P414" i="8"/>
  <c r="N414" i="8"/>
  <c r="M414" i="8"/>
  <c r="L414" i="8"/>
  <c r="J414" i="8"/>
  <c r="I414" i="8"/>
  <c r="H414" i="8"/>
  <c r="F414" i="8"/>
  <c r="E414" i="8"/>
  <c r="D413" i="8"/>
  <c r="AA412" i="8"/>
  <c r="Z412" i="8"/>
  <c r="Y412" i="8"/>
  <c r="X412" i="8"/>
  <c r="W412" i="8"/>
  <c r="V412" i="8"/>
  <c r="U412" i="8"/>
  <c r="T412" i="8"/>
  <c r="S412" i="8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E412" i="8"/>
  <c r="D412" i="8"/>
  <c r="D411" i="8"/>
  <c r="D410" i="8"/>
  <c r="AA409" i="8"/>
  <c r="Z409" i="8"/>
  <c r="Y409" i="8"/>
  <c r="X409" i="8"/>
  <c r="W409" i="8"/>
  <c r="V409" i="8"/>
  <c r="U409" i="8"/>
  <c r="T409" i="8"/>
  <c r="S409" i="8"/>
  <c r="R409" i="8"/>
  <c r="Q409" i="8"/>
  <c r="P409" i="8"/>
  <c r="O409" i="8"/>
  <c r="N409" i="8"/>
  <c r="M409" i="8"/>
  <c r="L409" i="8"/>
  <c r="K409" i="8"/>
  <c r="J409" i="8"/>
  <c r="I409" i="8"/>
  <c r="H409" i="8"/>
  <c r="G409" i="8"/>
  <c r="F409" i="8"/>
  <c r="E409" i="8"/>
  <c r="D408" i="8"/>
  <c r="D407" i="8"/>
  <c r="D406" i="8"/>
  <c r="D405" i="8"/>
  <c r="D404" i="8"/>
  <c r="D403" i="8"/>
  <c r="D402" i="8"/>
  <c r="D401" i="8"/>
  <c r="D400" i="8"/>
  <c r="AA399" i="8"/>
  <c r="AA398" i="8" s="1"/>
  <c r="Z399" i="8"/>
  <c r="Z398" i="8" s="1"/>
  <c r="Y399" i="8"/>
  <c r="X399" i="8"/>
  <c r="W399" i="8"/>
  <c r="W398" i="8" s="1"/>
  <c r="V399" i="8"/>
  <c r="U399" i="8"/>
  <c r="T399" i="8"/>
  <c r="S399" i="8"/>
  <c r="S398" i="8" s="1"/>
  <c r="R399" i="8"/>
  <c r="R398" i="8" s="1"/>
  <c r="Q399" i="8"/>
  <c r="P399" i="8"/>
  <c r="O399" i="8"/>
  <c r="O398" i="8" s="1"/>
  <c r="N399" i="8"/>
  <c r="N398" i="8" s="1"/>
  <c r="M399" i="8"/>
  <c r="L399" i="8"/>
  <c r="K399" i="8"/>
  <c r="K398" i="8" s="1"/>
  <c r="J399" i="8"/>
  <c r="J398" i="8" s="1"/>
  <c r="I399" i="8"/>
  <c r="H399" i="8"/>
  <c r="H398" i="8" s="1"/>
  <c r="G399" i="8"/>
  <c r="G398" i="8" s="1"/>
  <c r="F399" i="8"/>
  <c r="F398" i="8" s="1"/>
  <c r="E399" i="8"/>
  <c r="X398" i="8"/>
  <c r="V398" i="8"/>
  <c r="P398" i="8"/>
  <c r="D396" i="8"/>
  <c r="AA395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D394" i="8"/>
  <c r="D393" i="8"/>
  <c r="D392" i="8"/>
  <c r="D391" i="8"/>
  <c r="D390" i="8"/>
  <c r="AA389" i="8"/>
  <c r="Z389" i="8"/>
  <c r="Y389" i="8"/>
  <c r="X389" i="8"/>
  <c r="W389" i="8"/>
  <c r="V389" i="8"/>
  <c r="U389" i="8"/>
  <c r="T389" i="8"/>
  <c r="S389" i="8"/>
  <c r="R389" i="8"/>
  <c r="Q389" i="8"/>
  <c r="P389" i="8"/>
  <c r="O389" i="8"/>
  <c r="N389" i="8"/>
  <c r="M389" i="8"/>
  <c r="L389" i="8"/>
  <c r="K389" i="8"/>
  <c r="J389" i="8"/>
  <c r="I389" i="8"/>
  <c r="H389" i="8"/>
  <c r="G389" i="8"/>
  <c r="F389" i="8"/>
  <c r="E389" i="8"/>
  <c r="D388" i="8"/>
  <c r="D387" i="8"/>
  <c r="D386" i="8"/>
  <c r="D385" i="8"/>
  <c r="D384" i="8"/>
  <c r="D383" i="8"/>
  <c r="D382" i="8"/>
  <c r="D381" i="8"/>
  <c r="D380" i="8"/>
  <c r="AA379" i="8"/>
  <c r="Z379" i="8"/>
  <c r="Z378" i="8" s="1"/>
  <c r="Y379" i="8"/>
  <c r="X379" i="8"/>
  <c r="W379" i="8"/>
  <c r="V379" i="8"/>
  <c r="V378" i="8" s="1"/>
  <c r="U379" i="8"/>
  <c r="T379" i="8"/>
  <c r="S379" i="8"/>
  <c r="R379" i="8"/>
  <c r="R378" i="8" s="1"/>
  <c r="Q379" i="8"/>
  <c r="P379" i="8"/>
  <c r="P378" i="8" s="1"/>
  <c r="O379" i="8"/>
  <c r="N379" i="8"/>
  <c r="N378" i="8" s="1"/>
  <c r="M379" i="8"/>
  <c r="L379" i="8"/>
  <c r="K379" i="8"/>
  <c r="J379" i="8"/>
  <c r="J378" i="8" s="1"/>
  <c r="I379" i="8"/>
  <c r="H379" i="8"/>
  <c r="H378" i="8" s="1"/>
  <c r="G379" i="8"/>
  <c r="F379" i="8"/>
  <c r="F378" i="8" s="1"/>
  <c r="E379" i="8"/>
  <c r="AA378" i="8"/>
  <c r="O378" i="8"/>
  <c r="L378" i="8"/>
  <c r="G378" i="8"/>
  <c r="D377" i="8"/>
  <c r="AA376" i="8"/>
  <c r="Z376" i="8"/>
  <c r="Y376" i="8"/>
  <c r="X376" i="8"/>
  <c r="W376" i="8"/>
  <c r="V376" i="8"/>
  <c r="U376" i="8"/>
  <c r="T376" i="8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D375" i="8"/>
  <c r="D374" i="8"/>
  <c r="D373" i="8"/>
  <c r="D371" i="8" s="1"/>
  <c r="D372" i="8"/>
  <c r="AA371" i="8"/>
  <c r="Z371" i="8"/>
  <c r="Y371" i="8"/>
  <c r="X371" i="8"/>
  <c r="W371" i="8"/>
  <c r="V371" i="8"/>
  <c r="U371" i="8"/>
  <c r="T371" i="8"/>
  <c r="S371" i="8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E371" i="8"/>
  <c r="D370" i="8"/>
  <c r="D369" i="8"/>
  <c r="D367" i="8" s="1"/>
  <c r="D368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6" i="8"/>
  <c r="D365" i="8"/>
  <c r="D364" i="8"/>
  <c r="D363" i="8"/>
  <c r="D362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0" i="8"/>
  <c r="D359" i="8"/>
  <c r="D358" i="8"/>
  <c r="D357" i="8"/>
  <c r="D356" i="8"/>
  <c r="D355" i="8"/>
  <c r="D354" i="8"/>
  <c r="D353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Z351" i="8"/>
  <c r="X351" i="8"/>
  <c r="V351" i="8"/>
  <c r="R351" i="8"/>
  <c r="R350" i="8" s="1"/>
  <c r="N351" i="8"/>
  <c r="J351" i="8"/>
  <c r="H351" i="8"/>
  <c r="F351" i="8"/>
  <c r="D349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D347" i="8"/>
  <c r="AA346" i="8"/>
  <c r="Z346" i="8"/>
  <c r="Y346" i="8"/>
  <c r="X346" i="8"/>
  <c r="W346" i="8"/>
  <c r="V346" i="8"/>
  <c r="U346" i="8"/>
  <c r="T346" i="8"/>
  <c r="S346" i="8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D346" i="8"/>
  <c r="D345" i="8"/>
  <c r="AA344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D343" i="8"/>
  <c r="AA342" i="8"/>
  <c r="Z342" i="8"/>
  <c r="Z341" i="8" s="1"/>
  <c r="Y342" i="8"/>
  <c r="X342" i="8"/>
  <c r="X341" i="8" s="1"/>
  <c r="W342" i="8"/>
  <c r="V342" i="8"/>
  <c r="U342" i="8"/>
  <c r="T342" i="8"/>
  <c r="T341" i="8" s="1"/>
  <c r="S342" i="8"/>
  <c r="R342" i="8"/>
  <c r="Q342" i="8"/>
  <c r="P342" i="8"/>
  <c r="P341" i="8" s="1"/>
  <c r="O342" i="8"/>
  <c r="N342" i="8"/>
  <c r="M342" i="8"/>
  <c r="L342" i="8"/>
  <c r="K342" i="8"/>
  <c r="J342" i="8"/>
  <c r="I342" i="8"/>
  <c r="I341" i="8" s="1"/>
  <c r="H342" i="8"/>
  <c r="H341" i="8" s="1"/>
  <c r="G342" i="8"/>
  <c r="F342" i="8"/>
  <c r="E342" i="8"/>
  <c r="E341" i="8" s="1"/>
  <c r="D342" i="8"/>
  <c r="D341" i="8" s="1"/>
  <c r="U341" i="8"/>
  <c r="R341" i="8"/>
  <c r="M341" i="8"/>
  <c r="J341" i="8"/>
  <c r="D340" i="8"/>
  <c r="D339" i="8"/>
  <c r="D338" i="8"/>
  <c r="D337" i="8"/>
  <c r="D336" i="8"/>
  <c r="D335" i="8"/>
  <c r="D334" i="8"/>
  <c r="D333" i="8"/>
  <c r="D332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0" i="8"/>
  <c r="D329" i="8"/>
  <c r="D328" i="8"/>
  <c r="D327" i="8"/>
  <c r="D326" i="8"/>
  <c r="D325" i="8"/>
  <c r="D324" i="8"/>
  <c r="D323" i="8"/>
  <c r="D322" i="8"/>
  <c r="AA321" i="8"/>
  <c r="Z321" i="8"/>
  <c r="Z320" i="8" s="1"/>
  <c r="Y321" i="8"/>
  <c r="X321" i="8"/>
  <c r="X320" i="8" s="1"/>
  <c r="W321" i="8"/>
  <c r="V321" i="8"/>
  <c r="V320" i="8" s="1"/>
  <c r="U321" i="8"/>
  <c r="T321" i="8"/>
  <c r="S321" i="8"/>
  <c r="S320" i="8" s="1"/>
  <c r="R321" i="8"/>
  <c r="R320" i="8" s="1"/>
  <c r="Q321" i="8"/>
  <c r="P321" i="8"/>
  <c r="P320" i="8" s="1"/>
  <c r="O321" i="8"/>
  <c r="O320" i="8" s="1"/>
  <c r="N321" i="8"/>
  <c r="N320" i="8" s="1"/>
  <c r="M321" i="8"/>
  <c r="L321" i="8"/>
  <c r="L320" i="8" s="1"/>
  <c r="K321" i="8"/>
  <c r="J321" i="8"/>
  <c r="J320" i="8" s="1"/>
  <c r="I321" i="8"/>
  <c r="H321" i="8"/>
  <c r="H320" i="8" s="1"/>
  <c r="G321" i="8"/>
  <c r="F321" i="8"/>
  <c r="F320" i="8" s="1"/>
  <c r="E321" i="8"/>
  <c r="AA320" i="8"/>
  <c r="W320" i="8"/>
  <c r="T320" i="8"/>
  <c r="K320" i="8"/>
  <c r="G320" i="8"/>
  <c r="D319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D317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D315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D312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D310" i="8"/>
  <c r="AA309" i="8"/>
  <c r="Z309" i="8"/>
  <c r="Y309" i="8"/>
  <c r="Y308" i="8" s="1"/>
  <c r="X309" i="8"/>
  <c r="W309" i="8"/>
  <c r="W308" i="8" s="1"/>
  <c r="V309" i="8"/>
  <c r="U309" i="8"/>
  <c r="U308" i="8" s="1"/>
  <c r="T309" i="8"/>
  <c r="S309" i="8"/>
  <c r="R309" i="8"/>
  <c r="Q309" i="8"/>
  <c r="Q308" i="8" s="1"/>
  <c r="P309" i="8"/>
  <c r="O309" i="8"/>
  <c r="O308" i="8" s="1"/>
  <c r="N309" i="8"/>
  <c r="M309" i="8"/>
  <c r="M308" i="8" s="1"/>
  <c r="L309" i="8"/>
  <c r="K309" i="8"/>
  <c r="K308" i="8" s="1"/>
  <c r="J309" i="8"/>
  <c r="I309" i="8"/>
  <c r="I308" i="8" s="1"/>
  <c r="H309" i="8"/>
  <c r="G309" i="8"/>
  <c r="G308" i="8" s="1"/>
  <c r="F309" i="8"/>
  <c r="E309" i="8"/>
  <c r="E308" i="8" s="1"/>
  <c r="D309" i="8"/>
  <c r="AA308" i="8"/>
  <c r="S308" i="8"/>
  <c r="D307" i="8"/>
  <c r="D306" i="8"/>
  <c r="D305" i="8"/>
  <c r="D304" i="8"/>
  <c r="D303" i="8"/>
  <c r="D302" i="8"/>
  <c r="D301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299" i="8"/>
  <c r="D298" i="8"/>
  <c r="D297" i="8"/>
  <c r="D296" i="8"/>
  <c r="D295" i="8"/>
  <c r="D294" i="8"/>
  <c r="D293" i="8"/>
  <c r="AA292" i="8"/>
  <c r="AA291" i="8" s="1"/>
  <c r="Z292" i="8"/>
  <c r="Z291" i="8" s="1"/>
  <c r="Y292" i="8"/>
  <c r="Y291" i="8" s="1"/>
  <c r="X292" i="8"/>
  <c r="W292" i="8"/>
  <c r="V292" i="8"/>
  <c r="U292" i="8"/>
  <c r="U291" i="8" s="1"/>
  <c r="T292" i="8"/>
  <c r="S292" i="8"/>
  <c r="S291" i="8" s="1"/>
  <c r="R292" i="8"/>
  <c r="Q292" i="8"/>
  <c r="Q291" i="8" s="1"/>
  <c r="P292" i="8"/>
  <c r="O292" i="8"/>
  <c r="N292" i="8"/>
  <c r="M292" i="8"/>
  <c r="M291" i="8" s="1"/>
  <c r="L292" i="8"/>
  <c r="K292" i="8"/>
  <c r="K291" i="8" s="1"/>
  <c r="J292" i="8"/>
  <c r="I292" i="8"/>
  <c r="I291" i="8" s="1"/>
  <c r="H292" i="8"/>
  <c r="G292" i="8"/>
  <c r="F292" i="8"/>
  <c r="E292" i="8"/>
  <c r="E291" i="8" s="1"/>
  <c r="W291" i="8"/>
  <c r="O291" i="8"/>
  <c r="G291" i="8"/>
  <c r="D290" i="8"/>
  <c r="D289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D287" i="8"/>
  <c r="D285" i="8" s="1"/>
  <c r="D286" i="8"/>
  <c r="AA285" i="8"/>
  <c r="AA284" i="8" s="1"/>
  <c r="Z285" i="8"/>
  <c r="Z284" i="8" s="1"/>
  <c r="Y285" i="8"/>
  <c r="Y284" i="8" s="1"/>
  <c r="X285" i="8"/>
  <c r="W285" i="8"/>
  <c r="V285" i="8"/>
  <c r="U285" i="8"/>
  <c r="T285" i="8"/>
  <c r="S285" i="8"/>
  <c r="S284" i="8" s="1"/>
  <c r="R285" i="8"/>
  <c r="R284" i="8" s="1"/>
  <c r="Q285" i="8"/>
  <c r="Q284" i="8" s="1"/>
  <c r="P285" i="8"/>
  <c r="O285" i="8"/>
  <c r="N285" i="8"/>
  <c r="M285" i="8"/>
  <c r="L285" i="8"/>
  <c r="K285" i="8"/>
  <c r="K284" i="8" s="1"/>
  <c r="J285" i="8"/>
  <c r="J284" i="8" s="1"/>
  <c r="I285" i="8"/>
  <c r="I284" i="8" s="1"/>
  <c r="H285" i="8"/>
  <c r="G285" i="8"/>
  <c r="F285" i="8"/>
  <c r="E285" i="8"/>
  <c r="E284" i="8" s="1"/>
  <c r="V284" i="8"/>
  <c r="U284" i="8"/>
  <c r="N284" i="8"/>
  <c r="F284" i="8"/>
  <c r="D283" i="8"/>
  <c r="D282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0" i="8"/>
  <c r="D278" i="8" s="1"/>
  <c r="D279" i="8"/>
  <c r="AA278" i="8"/>
  <c r="AA277" i="8" s="1"/>
  <c r="Z278" i="8"/>
  <c r="Y278" i="8"/>
  <c r="X278" i="8"/>
  <c r="W278" i="8"/>
  <c r="W277" i="8" s="1"/>
  <c r="V278" i="8"/>
  <c r="U278" i="8"/>
  <c r="T278" i="8"/>
  <c r="S278" i="8"/>
  <c r="S277" i="8" s="1"/>
  <c r="R278" i="8"/>
  <c r="Q278" i="8"/>
  <c r="P278" i="8"/>
  <c r="O278" i="8"/>
  <c r="O277" i="8" s="1"/>
  <c r="N278" i="8"/>
  <c r="M278" i="8"/>
  <c r="L278" i="8"/>
  <c r="K278" i="8"/>
  <c r="K277" i="8" s="1"/>
  <c r="J278" i="8"/>
  <c r="I278" i="8"/>
  <c r="H278" i="8"/>
  <c r="G278" i="8"/>
  <c r="G277" i="8" s="1"/>
  <c r="F278" i="8"/>
  <c r="E278" i="8"/>
  <c r="R277" i="8"/>
  <c r="J277" i="8"/>
  <c r="D275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D272" i="8"/>
  <c r="D271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69" i="8"/>
  <c r="D267" i="8" s="1"/>
  <c r="D268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6" i="8"/>
  <c r="D265" i="8"/>
  <c r="D264" i="8"/>
  <c r="AA263" i="8"/>
  <c r="Z263" i="8"/>
  <c r="Z262" i="8" s="1"/>
  <c r="Y263" i="8"/>
  <c r="X263" i="8"/>
  <c r="W263" i="8"/>
  <c r="V263" i="8"/>
  <c r="V262" i="8" s="1"/>
  <c r="U263" i="8"/>
  <c r="T263" i="8"/>
  <c r="S263" i="8"/>
  <c r="R263" i="8"/>
  <c r="R262" i="8" s="1"/>
  <c r="Q263" i="8"/>
  <c r="P263" i="8"/>
  <c r="O263" i="8"/>
  <c r="N263" i="8"/>
  <c r="N262" i="8" s="1"/>
  <c r="M263" i="8"/>
  <c r="L263" i="8"/>
  <c r="K263" i="8"/>
  <c r="K262" i="8" s="1"/>
  <c r="J263" i="8"/>
  <c r="J262" i="8" s="1"/>
  <c r="I263" i="8"/>
  <c r="I262" i="8" s="1"/>
  <c r="H263" i="8"/>
  <c r="G263" i="8"/>
  <c r="F263" i="8"/>
  <c r="F262" i="8" s="1"/>
  <c r="E263" i="8"/>
  <c r="D261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D259" i="8"/>
  <c r="D258" i="8"/>
  <c r="D256" i="8" s="1"/>
  <c r="D257" i="8"/>
  <c r="AA256" i="8"/>
  <c r="AA255" i="8" s="1"/>
  <c r="Z256" i="8"/>
  <c r="Y256" i="8"/>
  <c r="Y255" i="8" s="1"/>
  <c r="X256" i="8"/>
  <c r="W256" i="8"/>
  <c r="W255" i="8" s="1"/>
  <c r="V256" i="8"/>
  <c r="U256" i="8"/>
  <c r="U255" i="8" s="1"/>
  <c r="T256" i="8"/>
  <c r="S256" i="8"/>
  <c r="S255" i="8" s="1"/>
  <c r="R256" i="8"/>
  <c r="Q256" i="8"/>
  <c r="Q255" i="8" s="1"/>
  <c r="P256" i="8"/>
  <c r="O256" i="8"/>
  <c r="O255" i="8" s="1"/>
  <c r="N256" i="8"/>
  <c r="M256" i="8"/>
  <c r="M255" i="8" s="1"/>
  <c r="L256" i="8"/>
  <c r="K256" i="8"/>
  <c r="K255" i="8" s="1"/>
  <c r="J256" i="8"/>
  <c r="I256" i="8"/>
  <c r="I255" i="8" s="1"/>
  <c r="H256" i="8"/>
  <c r="G256" i="8"/>
  <c r="G255" i="8" s="1"/>
  <c r="F256" i="8"/>
  <c r="E256" i="8"/>
  <c r="E255" i="8" s="1"/>
  <c r="D253" i="8"/>
  <c r="D252" i="8"/>
  <c r="D251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49" i="8"/>
  <c r="D248" i="8"/>
  <c r="D247" i="8"/>
  <c r="D246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4" i="8"/>
  <c r="D243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D241" i="8"/>
  <c r="D240" i="8"/>
  <c r="AA239" i="8"/>
  <c r="Z239" i="8"/>
  <c r="Y239" i="8"/>
  <c r="X239" i="8"/>
  <c r="X238" i="8" s="1"/>
  <c r="W239" i="8"/>
  <c r="V239" i="8"/>
  <c r="V238" i="8" s="1"/>
  <c r="U239" i="8"/>
  <c r="T239" i="8"/>
  <c r="T238" i="8" s="1"/>
  <c r="S239" i="8"/>
  <c r="R239" i="8"/>
  <c r="R238" i="8" s="1"/>
  <c r="Q239" i="8"/>
  <c r="P239" i="8"/>
  <c r="O239" i="8"/>
  <c r="N239" i="8"/>
  <c r="N238" i="8" s="1"/>
  <c r="M239" i="8"/>
  <c r="L239" i="8"/>
  <c r="K239" i="8"/>
  <c r="J239" i="8"/>
  <c r="J238" i="8" s="1"/>
  <c r="I239" i="8"/>
  <c r="H239" i="8"/>
  <c r="H238" i="8" s="1"/>
  <c r="G239" i="8"/>
  <c r="F239" i="8"/>
  <c r="F238" i="8" s="1"/>
  <c r="E239" i="8"/>
  <c r="Z238" i="8"/>
  <c r="P238" i="8"/>
  <c r="D237" i="8"/>
  <c r="D236" i="8"/>
  <c r="D235" i="8"/>
  <c r="D234" i="8"/>
  <c r="D233" i="8"/>
  <c r="D232" i="8"/>
  <c r="D231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D229" i="8"/>
  <c r="D228" i="8"/>
  <c r="D227" i="8"/>
  <c r="D226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D224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D222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D220" i="8"/>
  <c r="D219" i="8"/>
  <c r="D218" i="8"/>
  <c r="D217" i="8"/>
  <c r="D216" i="8"/>
  <c r="D215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D213" i="8"/>
  <c r="D212" i="8"/>
  <c r="D211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09" i="8"/>
  <c r="D208" i="8"/>
  <c r="D207" i="8"/>
  <c r="D206" i="8"/>
  <c r="AA205" i="8"/>
  <c r="Z205" i="8"/>
  <c r="Y205" i="8"/>
  <c r="X205" i="8"/>
  <c r="W205" i="8"/>
  <c r="V205" i="8"/>
  <c r="V204" i="8" s="1"/>
  <c r="U205" i="8"/>
  <c r="T205" i="8"/>
  <c r="S205" i="8"/>
  <c r="R205" i="8"/>
  <c r="R204" i="8" s="1"/>
  <c r="Q205" i="8"/>
  <c r="P205" i="8"/>
  <c r="O205" i="8"/>
  <c r="N205" i="8"/>
  <c r="N204" i="8" s="1"/>
  <c r="M205" i="8"/>
  <c r="L205" i="8"/>
  <c r="K205" i="8"/>
  <c r="J205" i="8"/>
  <c r="I205" i="8"/>
  <c r="H205" i="8"/>
  <c r="G205" i="8"/>
  <c r="F205" i="8"/>
  <c r="E205" i="8"/>
  <c r="X204" i="8"/>
  <c r="D203" i="8"/>
  <c r="D202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0" i="8"/>
  <c r="D199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7" i="8"/>
  <c r="D195" i="8" s="1"/>
  <c r="D196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4" i="8"/>
  <c r="D193" i="8"/>
  <c r="AA192" i="8"/>
  <c r="Z192" i="8"/>
  <c r="Y192" i="8"/>
  <c r="X192" i="8"/>
  <c r="X191" i="8" s="1"/>
  <c r="W192" i="8"/>
  <c r="V192" i="8"/>
  <c r="V191" i="8" s="1"/>
  <c r="U192" i="8"/>
  <c r="T192" i="8"/>
  <c r="T191" i="8" s="1"/>
  <c r="S192" i="8"/>
  <c r="R192" i="8"/>
  <c r="R191" i="8" s="1"/>
  <c r="Q192" i="8"/>
  <c r="P192" i="8"/>
  <c r="P191" i="8" s="1"/>
  <c r="O192" i="8"/>
  <c r="N192" i="8"/>
  <c r="N191" i="8" s="1"/>
  <c r="M192" i="8"/>
  <c r="L192" i="8"/>
  <c r="K192" i="8"/>
  <c r="J192" i="8"/>
  <c r="I192" i="8"/>
  <c r="H192" i="8"/>
  <c r="H191" i="8" s="1"/>
  <c r="G192" i="8"/>
  <c r="F192" i="8"/>
  <c r="F191" i="8" s="1"/>
  <c r="E192" i="8"/>
  <c r="D192" i="8"/>
  <c r="S191" i="8"/>
  <c r="L191" i="8"/>
  <c r="D189" i="8"/>
  <c r="D187" i="8" s="1"/>
  <c r="D188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6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D184" i="8"/>
  <c r="D183" i="8"/>
  <c r="D182" i="8"/>
  <c r="D181" i="8"/>
  <c r="D180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8" i="8"/>
  <c r="D177" i="8"/>
  <c r="D176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4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D172" i="8"/>
  <c r="D171" i="8"/>
  <c r="D169" i="8" s="1"/>
  <c r="D170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8" i="8"/>
  <c r="D167" i="8"/>
  <c r="D166" i="8"/>
  <c r="D165" i="8"/>
  <c r="D164" i="8"/>
  <c r="AA163" i="8"/>
  <c r="AA162" i="8" s="1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F162" i="8" s="1"/>
  <c r="E163" i="8"/>
  <c r="X162" i="8"/>
  <c r="P162" i="8"/>
  <c r="H162" i="8"/>
  <c r="D161" i="8"/>
  <c r="D160" i="8"/>
  <c r="AA159" i="8"/>
  <c r="AA158" i="8" s="1"/>
  <c r="Z159" i="8"/>
  <c r="Y159" i="8"/>
  <c r="Y158" i="8" s="1"/>
  <c r="X159" i="8"/>
  <c r="W159" i="8"/>
  <c r="W158" i="8" s="1"/>
  <c r="V159" i="8"/>
  <c r="U159" i="8"/>
  <c r="U158" i="8" s="1"/>
  <c r="T159" i="8"/>
  <c r="S159" i="8"/>
  <c r="S158" i="8" s="1"/>
  <c r="R159" i="8"/>
  <c r="Q159" i="8"/>
  <c r="Q158" i="8" s="1"/>
  <c r="P159" i="8"/>
  <c r="O159" i="8"/>
  <c r="O158" i="8" s="1"/>
  <c r="N159" i="8"/>
  <c r="M159" i="8"/>
  <c r="M158" i="8" s="1"/>
  <c r="L159" i="8"/>
  <c r="K159" i="8"/>
  <c r="K158" i="8" s="1"/>
  <c r="J159" i="8"/>
  <c r="I159" i="8"/>
  <c r="I158" i="8" s="1"/>
  <c r="H159" i="8"/>
  <c r="G159" i="8"/>
  <c r="G158" i="8" s="1"/>
  <c r="F159" i="8"/>
  <c r="E159" i="8"/>
  <c r="E158" i="8" s="1"/>
  <c r="Z158" i="8"/>
  <c r="X158" i="8"/>
  <c r="V158" i="8"/>
  <c r="T158" i="8"/>
  <c r="R158" i="8"/>
  <c r="P158" i="8"/>
  <c r="N158" i="8"/>
  <c r="L158" i="8"/>
  <c r="J158" i="8"/>
  <c r="H158" i="8"/>
  <c r="F158" i="8"/>
  <c r="D157" i="8"/>
  <c r="D156" i="8"/>
  <c r="D155" i="8"/>
  <c r="D154" i="8"/>
  <c r="D153" i="8"/>
  <c r="D152" i="8"/>
  <c r="D151" i="8"/>
  <c r="D150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8" i="8"/>
  <c r="D147" i="8"/>
  <c r="D146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4" i="8"/>
  <c r="D143" i="8"/>
  <c r="D142" i="8"/>
  <c r="D141" i="8"/>
  <c r="D140" i="8"/>
  <c r="D139" i="8"/>
  <c r="D138" i="8"/>
  <c r="D137" i="8"/>
  <c r="D136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4" i="8"/>
  <c r="D133" i="8"/>
  <c r="D132" i="8"/>
  <c r="D130" i="8" s="1"/>
  <c r="D131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29" i="8"/>
  <c r="D128" i="8"/>
  <c r="D127" i="8"/>
  <c r="D126" i="8"/>
  <c r="D125" i="8"/>
  <c r="D124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2" i="8"/>
  <c r="D121" i="8"/>
  <c r="D120" i="8"/>
  <c r="D119" i="8"/>
  <c r="D118" i="8"/>
  <c r="D117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5" i="8"/>
  <c r="D114" i="8"/>
  <c r="D113" i="8"/>
  <c r="D112" i="8"/>
  <c r="D111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09" i="8"/>
  <c r="D108" i="8"/>
  <c r="D107" i="8"/>
  <c r="D106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4" i="8"/>
  <c r="D103" i="8"/>
  <c r="D102" i="8"/>
  <c r="D101" i="8"/>
  <c r="D100" i="8"/>
  <c r="AA99" i="8"/>
  <c r="AA98" i="8" s="1"/>
  <c r="Z99" i="8"/>
  <c r="Y99" i="8"/>
  <c r="X99" i="8"/>
  <c r="W99" i="8"/>
  <c r="W98" i="8" s="1"/>
  <c r="V99" i="8"/>
  <c r="U99" i="8"/>
  <c r="T99" i="8"/>
  <c r="S99" i="8"/>
  <c r="S98" i="8" s="1"/>
  <c r="R99" i="8"/>
  <c r="Q99" i="8"/>
  <c r="P99" i="8"/>
  <c r="O99" i="8"/>
  <c r="O98" i="8" s="1"/>
  <c r="N99" i="8"/>
  <c r="M99" i="8"/>
  <c r="L99" i="8"/>
  <c r="K99" i="8"/>
  <c r="K98" i="8" s="1"/>
  <c r="J99" i="8"/>
  <c r="I99" i="8"/>
  <c r="H99" i="8"/>
  <c r="H98" i="8" s="1"/>
  <c r="G99" i="8"/>
  <c r="G98" i="8" s="1"/>
  <c r="F99" i="8"/>
  <c r="E99" i="8"/>
  <c r="X98" i="8"/>
  <c r="N98" i="8"/>
  <c r="D97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D95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D93" i="8"/>
  <c r="D92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0" i="8"/>
  <c r="D89" i="8"/>
  <c r="D88" i="8"/>
  <c r="D87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5" i="8"/>
  <c r="D84" i="8"/>
  <c r="D83" i="8"/>
  <c r="D82" i="8"/>
  <c r="D81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79" i="8"/>
  <c r="D78" i="8"/>
  <c r="D77" i="8"/>
  <c r="D76" i="8"/>
  <c r="D75" i="8"/>
  <c r="D74" i="8"/>
  <c r="D73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1" i="8"/>
  <c r="D70" i="8"/>
  <c r="D69" i="8"/>
  <c r="D68" i="8"/>
  <c r="D67" i="8"/>
  <c r="D66" i="8"/>
  <c r="AA65" i="8"/>
  <c r="Z65" i="8"/>
  <c r="Y65" i="8"/>
  <c r="X65" i="8"/>
  <c r="W65" i="8"/>
  <c r="W64" i="8" s="1"/>
  <c r="V65" i="8"/>
  <c r="U65" i="8"/>
  <c r="T65" i="8"/>
  <c r="S65" i="8"/>
  <c r="R65" i="8"/>
  <c r="Q65" i="8"/>
  <c r="P65" i="8"/>
  <c r="O65" i="8"/>
  <c r="O64" i="8" s="1"/>
  <c r="N65" i="8"/>
  <c r="M65" i="8"/>
  <c r="L65" i="8"/>
  <c r="K65" i="8"/>
  <c r="J65" i="8"/>
  <c r="I65" i="8"/>
  <c r="H65" i="8"/>
  <c r="G65" i="8"/>
  <c r="G64" i="8" s="1"/>
  <c r="F65" i="8"/>
  <c r="E65" i="8"/>
  <c r="D63" i="8"/>
  <c r="D62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0" i="8"/>
  <c r="D59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7" i="8"/>
  <c r="D56" i="8"/>
  <c r="D55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3" i="8"/>
  <c r="D52" i="8"/>
  <c r="D51" i="8"/>
  <c r="D50" i="8"/>
  <c r="D49" i="8"/>
  <c r="D48" i="8"/>
  <c r="D47" i="8"/>
  <c r="D46" i="8"/>
  <c r="AA45" i="8"/>
  <c r="Z45" i="8"/>
  <c r="Z44" i="8" s="1"/>
  <c r="Y45" i="8"/>
  <c r="X45" i="8"/>
  <c r="W45" i="8"/>
  <c r="V45" i="8"/>
  <c r="V44" i="8" s="1"/>
  <c r="U45" i="8"/>
  <c r="T45" i="8"/>
  <c r="S45" i="8"/>
  <c r="R45" i="8"/>
  <c r="R44" i="8" s="1"/>
  <c r="Q45" i="8"/>
  <c r="P45" i="8"/>
  <c r="O45" i="8"/>
  <c r="N45" i="8"/>
  <c r="N44" i="8" s="1"/>
  <c r="M45" i="8"/>
  <c r="L45" i="8"/>
  <c r="K45" i="8"/>
  <c r="J45" i="8"/>
  <c r="J44" i="8" s="1"/>
  <c r="I45" i="8"/>
  <c r="H45" i="8"/>
  <c r="G45" i="8"/>
  <c r="F45" i="8"/>
  <c r="F44" i="8" s="1"/>
  <c r="E45" i="8"/>
  <c r="X44" i="8"/>
  <c r="T44" i="8"/>
  <c r="P44" i="8"/>
  <c r="L44" i="8"/>
  <c r="H44" i="8"/>
  <c r="D42" i="8"/>
  <c r="D41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D39" i="8"/>
  <c r="D38" i="8"/>
  <c r="D37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5" i="8"/>
  <c r="AA34" i="8"/>
  <c r="Z34" i="8"/>
  <c r="Y34" i="8"/>
  <c r="X34" i="8"/>
  <c r="W34" i="8"/>
  <c r="W33" i="8" s="1"/>
  <c r="V34" i="8"/>
  <c r="U34" i="8"/>
  <c r="T34" i="8"/>
  <c r="S34" i="8"/>
  <c r="R34" i="8"/>
  <c r="R33" i="8" s="1"/>
  <c r="Q34" i="8"/>
  <c r="P34" i="8"/>
  <c r="O34" i="8"/>
  <c r="O33" i="8" s="1"/>
  <c r="N34" i="8"/>
  <c r="M34" i="8"/>
  <c r="L34" i="8"/>
  <c r="K34" i="8"/>
  <c r="K33" i="8" s="1"/>
  <c r="J34" i="8"/>
  <c r="I34" i="8"/>
  <c r="H34" i="8"/>
  <c r="G34" i="8"/>
  <c r="G33" i="8" s="1"/>
  <c r="F34" i="8"/>
  <c r="E34" i="8"/>
  <c r="D34" i="8"/>
  <c r="AA33" i="8"/>
  <c r="X33" i="8"/>
  <c r="S33" i="8"/>
  <c r="P33" i="8"/>
  <c r="N33" i="8"/>
  <c r="H33" i="8"/>
  <c r="D32" i="8"/>
  <c r="D31" i="8"/>
  <c r="D30" i="8"/>
  <c r="D29" i="8"/>
  <c r="D28" i="8"/>
  <c r="D27" i="8"/>
  <c r="D26" i="8"/>
  <c r="AA25" i="8"/>
  <c r="Z25" i="8"/>
  <c r="Z24" i="8" s="1"/>
  <c r="Y25" i="8"/>
  <c r="X25" i="8"/>
  <c r="W25" i="8"/>
  <c r="V25" i="8"/>
  <c r="V24" i="8" s="1"/>
  <c r="U25" i="8"/>
  <c r="U24" i="8" s="1"/>
  <c r="T25" i="8"/>
  <c r="S25" i="8"/>
  <c r="R25" i="8"/>
  <c r="R24" i="8" s="1"/>
  <c r="Q25" i="8"/>
  <c r="P25" i="8"/>
  <c r="O25" i="8"/>
  <c r="N25" i="8"/>
  <c r="N24" i="8" s="1"/>
  <c r="M25" i="8"/>
  <c r="M24" i="8" s="1"/>
  <c r="L25" i="8"/>
  <c r="K25" i="8"/>
  <c r="J25" i="8"/>
  <c r="J24" i="8" s="1"/>
  <c r="I25" i="8"/>
  <c r="I24" i="8" s="1"/>
  <c r="H25" i="8"/>
  <c r="G25" i="8"/>
  <c r="F25" i="8"/>
  <c r="F24" i="8" s="1"/>
  <c r="E25" i="8"/>
  <c r="E24" i="8" s="1"/>
  <c r="AA24" i="8"/>
  <c r="Y24" i="8"/>
  <c r="X24" i="8"/>
  <c r="W24" i="8"/>
  <c r="T24" i="8"/>
  <c r="S24" i="8"/>
  <c r="Q24" i="8"/>
  <c r="P24" i="8"/>
  <c r="O24" i="8"/>
  <c r="L24" i="8"/>
  <c r="K24" i="8"/>
  <c r="H24" i="8"/>
  <c r="G24" i="8"/>
  <c r="D23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D21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D19" i="8"/>
  <c r="D18" i="8"/>
  <c r="D17" i="8"/>
  <c r="D16" i="8"/>
  <c r="D15" i="8"/>
  <c r="D12" i="8" s="1"/>
  <c r="D14" i="8"/>
  <c r="D13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1" i="8"/>
  <c r="D10" i="8"/>
  <c r="D9" i="8"/>
  <c r="AA8" i="8"/>
  <c r="Z8" i="8"/>
  <c r="Z7" i="8" s="1"/>
  <c r="Y8" i="8"/>
  <c r="Y7" i="8" s="1"/>
  <c r="X8" i="8"/>
  <c r="W8" i="8"/>
  <c r="V8" i="8"/>
  <c r="U8" i="8"/>
  <c r="U7" i="8" s="1"/>
  <c r="T8" i="8"/>
  <c r="S8" i="8"/>
  <c r="R8" i="8"/>
  <c r="R7" i="8" s="1"/>
  <c r="Q8" i="8"/>
  <c r="P8" i="8"/>
  <c r="O8" i="8"/>
  <c r="N8" i="8"/>
  <c r="N7" i="8" s="1"/>
  <c r="M8" i="8"/>
  <c r="L8" i="8"/>
  <c r="K8" i="8"/>
  <c r="J8" i="8"/>
  <c r="J7" i="8" s="1"/>
  <c r="I8" i="8"/>
  <c r="H8" i="8"/>
  <c r="G8" i="8"/>
  <c r="F8" i="8"/>
  <c r="F7" i="8" s="1"/>
  <c r="E8" i="8"/>
  <c r="E7" i="8" s="1"/>
  <c r="AA7" i="8"/>
  <c r="AA6" i="8" s="1"/>
  <c r="V7" i="8"/>
  <c r="S7" i="8"/>
  <c r="S6" i="8" s="1"/>
  <c r="Q7" i="8"/>
  <c r="M7" i="8"/>
  <c r="K7" i="8"/>
  <c r="I7" i="8"/>
  <c r="D778" i="7"/>
  <c r="D777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D775" i="7"/>
  <c r="D773" i="7" s="1"/>
  <c r="D774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2" i="7"/>
  <c r="D771" i="7"/>
  <c r="AA770" i="7"/>
  <c r="Z770" i="7"/>
  <c r="Y770" i="7"/>
  <c r="X770" i="7"/>
  <c r="X769" i="7" s="1"/>
  <c r="W770" i="7"/>
  <c r="V770" i="7"/>
  <c r="U770" i="7"/>
  <c r="U769" i="7" s="1"/>
  <c r="T770" i="7"/>
  <c r="T769" i="7" s="1"/>
  <c r="S770" i="7"/>
  <c r="R770" i="7"/>
  <c r="Q770" i="7"/>
  <c r="P770" i="7"/>
  <c r="P769" i="7" s="1"/>
  <c r="O770" i="7"/>
  <c r="N770" i="7"/>
  <c r="M770" i="7"/>
  <c r="L770" i="7"/>
  <c r="L769" i="7" s="1"/>
  <c r="K770" i="7"/>
  <c r="J770" i="7"/>
  <c r="I770" i="7"/>
  <c r="I769" i="7" s="1"/>
  <c r="H770" i="7"/>
  <c r="H769" i="7" s="1"/>
  <c r="G770" i="7"/>
  <c r="F770" i="7"/>
  <c r="E770" i="7"/>
  <c r="E769" i="7" s="1"/>
  <c r="D770" i="7"/>
  <c r="Y769" i="7"/>
  <c r="Q769" i="7"/>
  <c r="N769" i="7"/>
  <c r="M769" i="7"/>
  <c r="D768" i="7"/>
  <c r="D767" i="7"/>
  <c r="D766" i="7"/>
  <c r="D765" i="7"/>
  <c r="D764" i="7"/>
  <c r="D763" i="7"/>
  <c r="D762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0" i="7"/>
  <c r="D759" i="7"/>
  <c r="D758" i="7"/>
  <c r="D757" i="7"/>
  <c r="D756" i="7"/>
  <c r="D755" i="7"/>
  <c r="D754" i="7"/>
  <c r="AA753" i="7"/>
  <c r="AA752" i="7" s="1"/>
  <c r="Z753" i="7"/>
  <c r="Y753" i="7"/>
  <c r="X753" i="7"/>
  <c r="W753" i="7"/>
  <c r="W752" i="7" s="1"/>
  <c r="V753" i="7"/>
  <c r="U753" i="7"/>
  <c r="T753" i="7"/>
  <c r="S753" i="7"/>
  <c r="S752" i="7" s="1"/>
  <c r="R753" i="7"/>
  <c r="Q753" i="7"/>
  <c r="P753" i="7"/>
  <c r="O753" i="7"/>
  <c r="O752" i="7" s="1"/>
  <c r="N753" i="7"/>
  <c r="M753" i="7"/>
  <c r="L753" i="7"/>
  <c r="K753" i="7"/>
  <c r="K752" i="7" s="1"/>
  <c r="J753" i="7"/>
  <c r="I753" i="7"/>
  <c r="H753" i="7"/>
  <c r="G753" i="7"/>
  <c r="G752" i="7" s="1"/>
  <c r="F753" i="7"/>
  <c r="E753" i="7"/>
  <c r="Z752" i="7"/>
  <c r="Y752" i="7"/>
  <c r="X752" i="7"/>
  <c r="V752" i="7"/>
  <c r="U752" i="7"/>
  <c r="T752" i="7"/>
  <c r="R752" i="7"/>
  <c r="Q752" i="7"/>
  <c r="P752" i="7"/>
  <c r="N752" i="7"/>
  <c r="M752" i="7"/>
  <c r="L752" i="7"/>
  <c r="J752" i="7"/>
  <c r="I752" i="7"/>
  <c r="H752" i="7"/>
  <c r="F752" i="7"/>
  <c r="E752" i="7"/>
  <c r="D751" i="7"/>
  <c r="D750" i="7"/>
  <c r="D749" i="7"/>
  <c r="D748" i="7"/>
  <c r="D747" i="7"/>
  <c r="D746" i="7"/>
  <c r="D745" i="7"/>
  <c r="AA744" i="7"/>
  <c r="Z744" i="7"/>
  <c r="Y744" i="7"/>
  <c r="X744" i="7"/>
  <c r="W744" i="7"/>
  <c r="V744" i="7"/>
  <c r="U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3" i="7"/>
  <c r="D742" i="7"/>
  <c r="D741" i="7"/>
  <c r="D738" i="7" s="1"/>
  <c r="D740" i="7"/>
  <c r="D739" i="7"/>
  <c r="AA738" i="7"/>
  <c r="Z738" i="7"/>
  <c r="Z737" i="7" s="1"/>
  <c r="Y738" i="7"/>
  <c r="X738" i="7"/>
  <c r="W738" i="7"/>
  <c r="W737" i="7" s="1"/>
  <c r="V738" i="7"/>
  <c r="V737" i="7" s="1"/>
  <c r="U738" i="7"/>
  <c r="T738" i="7"/>
  <c r="S738" i="7"/>
  <c r="R738" i="7"/>
  <c r="R737" i="7" s="1"/>
  <c r="Q738" i="7"/>
  <c r="P738" i="7"/>
  <c r="O738" i="7"/>
  <c r="O737" i="7" s="1"/>
  <c r="N738" i="7"/>
  <c r="N737" i="7" s="1"/>
  <c r="M738" i="7"/>
  <c r="L738" i="7"/>
  <c r="K738" i="7"/>
  <c r="J738" i="7"/>
  <c r="J737" i="7" s="1"/>
  <c r="I738" i="7"/>
  <c r="H738" i="7"/>
  <c r="G738" i="7"/>
  <c r="G737" i="7" s="1"/>
  <c r="F738" i="7"/>
  <c r="F737" i="7" s="1"/>
  <c r="E738" i="7"/>
  <c r="AA737" i="7"/>
  <c r="X737" i="7"/>
  <c r="T737" i="7"/>
  <c r="S737" i="7"/>
  <c r="P737" i="7"/>
  <c r="L737" i="7"/>
  <c r="K737" i="7"/>
  <c r="H737" i="7"/>
  <c r="D736" i="7"/>
  <c r="D735" i="7"/>
  <c r="D734" i="7"/>
  <c r="D732" i="7" s="1"/>
  <c r="D731" i="7" s="1"/>
  <c r="D733" i="7"/>
  <c r="AA732" i="7"/>
  <c r="Z732" i="7"/>
  <c r="Y732" i="7"/>
  <c r="Y731" i="7" s="1"/>
  <c r="X732" i="7"/>
  <c r="W732" i="7"/>
  <c r="V732" i="7"/>
  <c r="U732" i="7"/>
  <c r="U731" i="7" s="1"/>
  <c r="T732" i="7"/>
  <c r="S732" i="7"/>
  <c r="R732" i="7"/>
  <c r="Q732" i="7"/>
  <c r="Q731" i="7" s="1"/>
  <c r="P732" i="7"/>
  <c r="O732" i="7"/>
  <c r="N732" i="7"/>
  <c r="M732" i="7"/>
  <c r="M731" i="7" s="1"/>
  <c r="L732" i="7"/>
  <c r="K732" i="7"/>
  <c r="J732" i="7"/>
  <c r="I732" i="7"/>
  <c r="I731" i="7" s="1"/>
  <c r="H732" i="7"/>
  <c r="G732" i="7"/>
  <c r="F732" i="7"/>
  <c r="E732" i="7"/>
  <c r="E731" i="7" s="1"/>
  <c r="AA731" i="7"/>
  <c r="Z731" i="7"/>
  <c r="X731" i="7"/>
  <c r="W731" i="7"/>
  <c r="V731" i="7"/>
  <c r="T731" i="7"/>
  <c r="S731" i="7"/>
  <c r="R731" i="7"/>
  <c r="P731" i="7"/>
  <c r="O731" i="7"/>
  <c r="N731" i="7"/>
  <c r="L731" i="7"/>
  <c r="K731" i="7"/>
  <c r="J731" i="7"/>
  <c r="H731" i="7"/>
  <c r="G731" i="7"/>
  <c r="F731" i="7"/>
  <c r="D730" i="7"/>
  <c r="D729" i="7"/>
  <c r="D728" i="7"/>
  <c r="D727" i="7"/>
  <c r="AA726" i="7"/>
  <c r="Z726" i="7"/>
  <c r="Y726" i="7"/>
  <c r="X726" i="7"/>
  <c r="W726" i="7"/>
  <c r="V726" i="7"/>
  <c r="U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4" i="7"/>
  <c r="D723" i="7"/>
  <c r="D722" i="7"/>
  <c r="D721" i="7"/>
  <c r="AA720" i="7"/>
  <c r="Z720" i="7"/>
  <c r="Z719" i="7" s="1"/>
  <c r="Y720" i="7"/>
  <c r="X720" i="7"/>
  <c r="W720" i="7"/>
  <c r="V720" i="7"/>
  <c r="V719" i="7" s="1"/>
  <c r="U720" i="7"/>
  <c r="T720" i="7"/>
  <c r="S720" i="7"/>
  <c r="R720" i="7"/>
  <c r="R719" i="7" s="1"/>
  <c r="Q720" i="7"/>
  <c r="P720" i="7"/>
  <c r="O720" i="7"/>
  <c r="N720" i="7"/>
  <c r="N719" i="7" s="1"/>
  <c r="M720" i="7"/>
  <c r="L720" i="7"/>
  <c r="K720" i="7"/>
  <c r="J720" i="7"/>
  <c r="J719" i="7" s="1"/>
  <c r="I720" i="7"/>
  <c r="H720" i="7"/>
  <c r="G720" i="7"/>
  <c r="F720" i="7"/>
  <c r="F719" i="7" s="1"/>
  <c r="E720" i="7"/>
  <c r="AA719" i="7"/>
  <c r="Y719" i="7"/>
  <c r="X719" i="7"/>
  <c r="W719" i="7"/>
  <c r="U719" i="7"/>
  <c r="T719" i="7"/>
  <c r="S719" i="7"/>
  <c r="Q719" i="7"/>
  <c r="P719" i="7"/>
  <c r="O719" i="7"/>
  <c r="M719" i="7"/>
  <c r="L719" i="7"/>
  <c r="K719" i="7"/>
  <c r="I719" i="7"/>
  <c r="H719" i="7"/>
  <c r="G719" i="7"/>
  <c r="E719" i="7"/>
  <c r="D718" i="7"/>
  <c r="D717" i="7"/>
  <c r="D716" i="7"/>
  <c r="D715" i="7"/>
  <c r="AA714" i="7"/>
  <c r="Z714" i="7"/>
  <c r="Y714" i="7"/>
  <c r="X714" i="7"/>
  <c r="W714" i="7"/>
  <c r="V714" i="7"/>
  <c r="U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K713" i="7"/>
  <c r="D712" i="7"/>
  <c r="D711" i="7"/>
  <c r="AA710" i="7"/>
  <c r="Z710" i="7"/>
  <c r="Z709" i="7" s="1"/>
  <c r="Y710" i="7"/>
  <c r="Y709" i="7" s="1"/>
  <c r="X710" i="7"/>
  <c r="X709" i="7" s="1"/>
  <c r="W710" i="7"/>
  <c r="V710" i="7"/>
  <c r="U710" i="7"/>
  <c r="U709" i="7" s="1"/>
  <c r="T710" i="7"/>
  <c r="T709" i="7" s="1"/>
  <c r="S710" i="7"/>
  <c r="R710" i="7"/>
  <c r="R709" i="7" s="1"/>
  <c r="Q710" i="7"/>
  <c r="Q709" i="7" s="1"/>
  <c r="P710" i="7"/>
  <c r="O710" i="7"/>
  <c r="N710" i="7"/>
  <c r="M710" i="7"/>
  <c r="M709" i="7" s="1"/>
  <c r="L710" i="7"/>
  <c r="L709" i="7" s="1"/>
  <c r="K710" i="7"/>
  <c r="J710" i="7"/>
  <c r="I710" i="7"/>
  <c r="I709" i="7" s="1"/>
  <c r="H710" i="7"/>
  <c r="H709" i="7" s="1"/>
  <c r="G710" i="7"/>
  <c r="F710" i="7"/>
  <c r="F709" i="7" s="1"/>
  <c r="E710" i="7"/>
  <c r="AA709" i="7"/>
  <c r="W709" i="7"/>
  <c r="V709" i="7"/>
  <c r="S709" i="7"/>
  <c r="P709" i="7"/>
  <c r="O709" i="7"/>
  <c r="N709" i="7"/>
  <c r="K709" i="7"/>
  <c r="J709" i="7"/>
  <c r="G709" i="7"/>
  <c r="D708" i="7"/>
  <c r="D707" i="7"/>
  <c r="AA706" i="7"/>
  <c r="Z706" i="7"/>
  <c r="Y706" i="7"/>
  <c r="X706" i="7"/>
  <c r="W706" i="7"/>
  <c r="V706" i="7"/>
  <c r="U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D705" i="7"/>
  <c r="AA704" i="7"/>
  <c r="Z704" i="7"/>
  <c r="Z703" i="7" s="1"/>
  <c r="Y704" i="7"/>
  <c r="Y703" i="7" s="1"/>
  <c r="X704" i="7"/>
  <c r="W704" i="7"/>
  <c r="V704" i="7"/>
  <c r="V703" i="7" s="1"/>
  <c r="V698" i="7" s="1"/>
  <c r="U704" i="7"/>
  <c r="U703" i="7" s="1"/>
  <c r="T704" i="7"/>
  <c r="S704" i="7"/>
  <c r="R704" i="7"/>
  <c r="R703" i="7" s="1"/>
  <c r="Q704" i="7"/>
  <c r="Q703" i="7" s="1"/>
  <c r="P704" i="7"/>
  <c r="O704" i="7"/>
  <c r="N704" i="7"/>
  <c r="N703" i="7" s="1"/>
  <c r="M704" i="7"/>
  <c r="M703" i="7" s="1"/>
  <c r="L704" i="7"/>
  <c r="K704" i="7"/>
  <c r="J704" i="7"/>
  <c r="J703" i="7" s="1"/>
  <c r="J698" i="7" s="1"/>
  <c r="I704" i="7"/>
  <c r="I703" i="7" s="1"/>
  <c r="H704" i="7"/>
  <c r="G704" i="7"/>
  <c r="F704" i="7"/>
  <c r="F703" i="7" s="1"/>
  <c r="E704" i="7"/>
  <c r="E703" i="7" s="1"/>
  <c r="AA703" i="7"/>
  <c r="X703" i="7"/>
  <c r="W703" i="7"/>
  <c r="T703" i="7"/>
  <c r="S703" i="7"/>
  <c r="P703" i="7"/>
  <c r="O703" i="7"/>
  <c r="L703" i="7"/>
  <c r="K703" i="7"/>
  <c r="H703" i="7"/>
  <c r="G703" i="7"/>
  <c r="D702" i="7"/>
  <c r="D701" i="7"/>
  <c r="D700" i="7"/>
  <c r="AA699" i="7"/>
  <c r="Z699" i="7"/>
  <c r="Z698" i="7" s="1"/>
  <c r="Y699" i="7"/>
  <c r="X699" i="7"/>
  <c r="W699" i="7"/>
  <c r="V699" i="7"/>
  <c r="U699" i="7"/>
  <c r="T699" i="7"/>
  <c r="S699" i="7"/>
  <c r="S698" i="7" s="1"/>
  <c r="R699" i="7"/>
  <c r="Q699" i="7"/>
  <c r="P699" i="7"/>
  <c r="O699" i="7"/>
  <c r="O698" i="7" s="1"/>
  <c r="N699" i="7"/>
  <c r="M699" i="7"/>
  <c r="L699" i="7"/>
  <c r="K699" i="7"/>
  <c r="K698" i="7" s="1"/>
  <c r="J699" i="7"/>
  <c r="I699" i="7"/>
  <c r="H699" i="7"/>
  <c r="G699" i="7"/>
  <c r="G698" i="7" s="1"/>
  <c r="F699" i="7"/>
  <c r="E699" i="7"/>
  <c r="D697" i="7"/>
  <c r="D696" i="7"/>
  <c r="AA695" i="7"/>
  <c r="Z695" i="7"/>
  <c r="Y695" i="7"/>
  <c r="X695" i="7"/>
  <c r="W695" i="7"/>
  <c r="V695" i="7"/>
  <c r="U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4" i="7"/>
  <c r="D693" i="7"/>
  <c r="AA692" i="7"/>
  <c r="Z692" i="7"/>
  <c r="Y692" i="7"/>
  <c r="X692" i="7"/>
  <c r="W692" i="7"/>
  <c r="V692" i="7"/>
  <c r="U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D691" i="7"/>
  <c r="D689" i="7" s="1"/>
  <c r="D690" i="7"/>
  <c r="AA689" i="7"/>
  <c r="Z689" i="7"/>
  <c r="Y689" i="7"/>
  <c r="X689" i="7"/>
  <c r="W689" i="7"/>
  <c r="V689" i="7"/>
  <c r="U689" i="7"/>
  <c r="T689" i="7"/>
  <c r="S689" i="7"/>
  <c r="R689" i="7"/>
  <c r="Q689" i="7"/>
  <c r="P689" i="7"/>
  <c r="O689" i="7"/>
  <c r="N689" i="7"/>
  <c r="M689" i="7"/>
  <c r="L689" i="7"/>
  <c r="K689" i="7"/>
  <c r="J689" i="7"/>
  <c r="I689" i="7"/>
  <c r="H689" i="7"/>
  <c r="G689" i="7"/>
  <c r="F689" i="7"/>
  <c r="E689" i="7"/>
  <c r="D688" i="7"/>
  <c r="D687" i="7"/>
  <c r="AA686" i="7"/>
  <c r="Z686" i="7"/>
  <c r="Y686" i="7"/>
  <c r="X686" i="7"/>
  <c r="W686" i="7"/>
  <c r="V686" i="7"/>
  <c r="U686" i="7"/>
  <c r="T686" i="7"/>
  <c r="S686" i="7"/>
  <c r="R686" i="7"/>
  <c r="Q686" i="7"/>
  <c r="P686" i="7"/>
  <c r="O686" i="7"/>
  <c r="N686" i="7"/>
  <c r="N685" i="7" s="1"/>
  <c r="M686" i="7"/>
  <c r="L686" i="7"/>
  <c r="L685" i="7" s="1"/>
  <c r="K686" i="7"/>
  <c r="J686" i="7"/>
  <c r="I686" i="7"/>
  <c r="H686" i="7"/>
  <c r="H685" i="7" s="1"/>
  <c r="G686" i="7"/>
  <c r="F686" i="7"/>
  <c r="E686" i="7"/>
  <c r="D686" i="7"/>
  <c r="G685" i="7"/>
  <c r="D684" i="7"/>
  <c r="D683" i="7"/>
  <c r="D682" i="7"/>
  <c r="AA681" i="7"/>
  <c r="Z681" i="7"/>
  <c r="Y681" i="7"/>
  <c r="X681" i="7"/>
  <c r="W681" i="7"/>
  <c r="V681" i="7"/>
  <c r="U681" i="7"/>
  <c r="T681" i="7"/>
  <c r="S681" i="7"/>
  <c r="R681" i="7"/>
  <c r="Q681" i="7"/>
  <c r="P681" i="7"/>
  <c r="O681" i="7"/>
  <c r="N681" i="7"/>
  <c r="M681" i="7"/>
  <c r="L681" i="7"/>
  <c r="K681" i="7"/>
  <c r="J681" i="7"/>
  <c r="I681" i="7"/>
  <c r="H681" i="7"/>
  <c r="G681" i="7"/>
  <c r="F681" i="7"/>
  <c r="E681" i="7"/>
  <c r="D680" i="7"/>
  <c r="D679" i="7"/>
  <c r="D678" i="7"/>
  <c r="D677" i="7"/>
  <c r="D676" i="7"/>
  <c r="D675" i="7"/>
  <c r="D674" i="7"/>
  <c r="AA673" i="7"/>
  <c r="Z673" i="7"/>
  <c r="Y673" i="7"/>
  <c r="X673" i="7"/>
  <c r="W673" i="7"/>
  <c r="V673" i="7"/>
  <c r="U673" i="7"/>
  <c r="T673" i="7"/>
  <c r="S673" i="7"/>
  <c r="R673" i="7"/>
  <c r="Q673" i="7"/>
  <c r="P673" i="7"/>
  <c r="O673" i="7"/>
  <c r="N673" i="7"/>
  <c r="M673" i="7"/>
  <c r="L673" i="7"/>
  <c r="K673" i="7"/>
  <c r="J673" i="7"/>
  <c r="I673" i="7"/>
  <c r="H673" i="7"/>
  <c r="G673" i="7"/>
  <c r="F673" i="7"/>
  <c r="E673" i="7"/>
  <c r="D672" i="7"/>
  <c r="D671" i="7"/>
  <c r="D670" i="7"/>
  <c r="D669" i="7"/>
  <c r="AA668" i="7"/>
  <c r="Z668" i="7"/>
  <c r="Y668" i="7"/>
  <c r="X668" i="7"/>
  <c r="W668" i="7"/>
  <c r="V668" i="7"/>
  <c r="U668" i="7"/>
  <c r="T668" i="7"/>
  <c r="S668" i="7"/>
  <c r="R668" i="7"/>
  <c r="Q668" i="7"/>
  <c r="P668" i="7"/>
  <c r="O668" i="7"/>
  <c r="N668" i="7"/>
  <c r="M668" i="7"/>
  <c r="L668" i="7"/>
  <c r="K668" i="7"/>
  <c r="J668" i="7"/>
  <c r="I668" i="7"/>
  <c r="H668" i="7"/>
  <c r="G668" i="7"/>
  <c r="F668" i="7"/>
  <c r="E668" i="7"/>
  <c r="D667" i="7"/>
  <c r="D666" i="7"/>
  <c r="D665" i="7"/>
  <c r="D664" i="7"/>
  <c r="D663" i="7"/>
  <c r="D662" i="7"/>
  <c r="AA661" i="7"/>
  <c r="Z661" i="7"/>
  <c r="Y661" i="7"/>
  <c r="X661" i="7"/>
  <c r="W661" i="7"/>
  <c r="V661" i="7"/>
  <c r="U661" i="7"/>
  <c r="T661" i="7"/>
  <c r="S661" i="7"/>
  <c r="R661" i="7"/>
  <c r="Q661" i="7"/>
  <c r="P661" i="7"/>
  <c r="O661" i="7"/>
  <c r="N661" i="7"/>
  <c r="M661" i="7"/>
  <c r="L661" i="7"/>
  <c r="K661" i="7"/>
  <c r="J661" i="7"/>
  <c r="I661" i="7"/>
  <c r="H661" i="7"/>
  <c r="G661" i="7"/>
  <c r="F661" i="7"/>
  <c r="E661" i="7"/>
  <c r="D660" i="7"/>
  <c r="AA659" i="7"/>
  <c r="Z659" i="7"/>
  <c r="Y659" i="7"/>
  <c r="X659" i="7"/>
  <c r="W659" i="7"/>
  <c r="V659" i="7"/>
  <c r="U659" i="7"/>
  <c r="T659" i="7"/>
  <c r="S659" i="7"/>
  <c r="R659" i="7"/>
  <c r="Q659" i="7"/>
  <c r="P659" i="7"/>
  <c r="O659" i="7"/>
  <c r="N659" i="7"/>
  <c r="M659" i="7"/>
  <c r="L659" i="7"/>
  <c r="K659" i="7"/>
  <c r="J659" i="7"/>
  <c r="I659" i="7"/>
  <c r="H659" i="7"/>
  <c r="G659" i="7"/>
  <c r="F659" i="7"/>
  <c r="E659" i="7"/>
  <c r="D659" i="7"/>
  <c r="D658" i="7"/>
  <c r="D655" i="7" s="1"/>
  <c r="D657" i="7"/>
  <c r="D656" i="7"/>
  <c r="AA655" i="7"/>
  <c r="Z655" i="7"/>
  <c r="Y655" i="7"/>
  <c r="X655" i="7"/>
  <c r="W655" i="7"/>
  <c r="V655" i="7"/>
  <c r="U655" i="7"/>
  <c r="T655" i="7"/>
  <c r="S655" i="7"/>
  <c r="R655" i="7"/>
  <c r="Q655" i="7"/>
  <c r="P655" i="7"/>
  <c r="O655" i="7"/>
  <c r="N655" i="7"/>
  <c r="M655" i="7"/>
  <c r="L655" i="7"/>
  <c r="K655" i="7"/>
  <c r="J655" i="7"/>
  <c r="I655" i="7"/>
  <c r="H655" i="7"/>
  <c r="G655" i="7"/>
  <c r="F655" i="7"/>
  <c r="E655" i="7"/>
  <c r="D654" i="7"/>
  <c r="D653" i="7"/>
  <c r="D652" i="7"/>
  <c r="AA651" i="7"/>
  <c r="AA650" i="7" s="1"/>
  <c r="Z651" i="7"/>
  <c r="Y651" i="7"/>
  <c r="Y650" i="7" s="1"/>
  <c r="X651" i="7"/>
  <c r="W651" i="7"/>
  <c r="V651" i="7"/>
  <c r="U651" i="7"/>
  <c r="U650" i="7" s="1"/>
  <c r="T651" i="7"/>
  <c r="S651" i="7"/>
  <c r="S650" i="7" s="1"/>
  <c r="R651" i="7"/>
  <c r="Q651" i="7"/>
  <c r="Q650" i="7" s="1"/>
  <c r="P651" i="7"/>
  <c r="O651" i="7"/>
  <c r="N651" i="7"/>
  <c r="M651" i="7"/>
  <c r="M650" i="7" s="1"/>
  <c r="L651" i="7"/>
  <c r="K651" i="7"/>
  <c r="K650" i="7" s="1"/>
  <c r="J651" i="7"/>
  <c r="I651" i="7"/>
  <c r="I650" i="7" s="1"/>
  <c r="H651" i="7"/>
  <c r="G651" i="7"/>
  <c r="F651" i="7"/>
  <c r="E651" i="7"/>
  <c r="E650" i="7" s="1"/>
  <c r="Z650" i="7"/>
  <c r="X650" i="7"/>
  <c r="W650" i="7"/>
  <c r="V650" i="7"/>
  <c r="T650" i="7"/>
  <c r="R650" i="7"/>
  <c r="P650" i="7"/>
  <c r="O650" i="7"/>
  <c r="N650" i="7"/>
  <c r="L650" i="7"/>
  <c r="J650" i="7"/>
  <c r="H650" i="7"/>
  <c r="G650" i="7"/>
  <c r="F650" i="7"/>
  <c r="D649" i="7"/>
  <c r="D648" i="7"/>
  <c r="D647" i="7"/>
  <c r="D646" i="7"/>
  <c r="AA645" i="7"/>
  <c r="AA644" i="7" s="1"/>
  <c r="Z645" i="7"/>
  <c r="Y645" i="7"/>
  <c r="Y644" i="7" s="1"/>
  <c r="X645" i="7"/>
  <c r="W645" i="7"/>
  <c r="W644" i="7" s="1"/>
  <c r="V645" i="7"/>
  <c r="U645" i="7"/>
  <c r="U644" i="7" s="1"/>
  <c r="T645" i="7"/>
  <c r="S645" i="7"/>
  <c r="S644" i="7" s="1"/>
  <c r="R645" i="7"/>
  <c r="Q645" i="7"/>
  <c r="Q644" i="7" s="1"/>
  <c r="P645" i="7"/>
  <c r="O645" i="7"/>
  <c r="O644" i="7" s="1"/>
  <c r="N645" i="7"/>
  <c r="M645" i="7"/>
  <c r="M644" i="7" s="1"/>
  <c r="L645" i="7"/>
  <c r="K645" i="7"/>
  <c r="K644" i="7" s="1"/>
  <c r="J645" i="7"/>
  <c r="I645" i="7"/>
  <c r="I644" i="7" s="1"/>
  <c r="H645" i="7"/>
  <c r="G645" i="7"/>
  <c r="G644" i="7" s="1"/>
  <c r="F645" i="7"/>
  <c r="E645" i="7"/>
  <c r="E644" i="7" s="1"/>
  <c r="R644" i="7"/>
  <c r="N644" i="7"/>
  <c r="D641" i="7"/>
  <c r="AA640" i="7"/>
  <c r="Z640" i="7"/>
  <c r="Y640" i="7"/>
  <c r="X640" i="7"/>
  <c r="W640" i="7"/>
  <c r="V640" i="7"/>
  <c r="U640" i="7"/>
  <c r="T640" i="7"/>
  <c r="S640" i="7"/>
  <c r="R640" i="7"/>
  <c r="Q640" i="7"/>
  <c r="P640" i="7"/>
  <c r="O640" i="7"/>
  <c r="N640" i="7"/>
  <c r="M640" i="7"/>
  <c r="L640" i="7"/>
  <c r="K640" i="7"/>
  <c r="J640" i="7"/>
  <c r="I640" i="7"/>
  <c r="H640" i="7"/>
  <c r="G640" i="7"/>
  <c r="F640" i="7"/>
  <c r="E640" i="7"/>
  <c r="D640" i="7"/>
  <c r="AA639" i="7"/>
  <c r="Z639" i="7"/>
  <c r="Y639" i="7"/>
  <c r="X639" i="7"/>
  <c r="W639" i="7"/>
  <c r="V639" i="7"/>
  <c r="U639" i="7"/>
  <c r="T639" i="7"/>
  <c r="S639" i="7"/>
  <c r="R639" i="7"/>
  <c r="Q639" i="7"/>
  <c r="P639" i="7"/>
  <c r="O639" i="7"/>
  <c r="N639" i="7"/>
  <c r="M639" i="7"/>
  <c r="L639" i="7"/>
  <c r="K639" i="7"/>
  <c r="J639" i="7"/>
  <c r="I639" i="7"/>
  <c r="H639" i="7"/>
  <c r="G639" i="7"/>
  <c r="F639" i="7"/>
  <c r="E639" i="7"/>
  <c r="D639" i="7"/>
  <c r="D638" i="7"/>
  <c r="AA637" i="7"/>
  <c r="Z637" i="7"/>
  <c r="Y637" i="7"/>
  <c r="X637" i="7"/>
  <c r="W637" i="7"/>
  <c r="V637" i="7"/>
  <c r="U637" i="7"/>
  <c r="T637" i="7"/>
  <c r="S637" i="7"/>
  <c r="R637" i="7"/>
  <c r="Q637" i="7"/>
  <c r="P637" i="7"/>
  <c r="O637" i="7"/>
  <c r="N637" i="7"/>
  <c r="M637" i="7"/>
  <c r="L637" i="7"/>
  <c r="K637" i="7"/>
  <c r="J637" i="7"/>
  <c r="I637" i="7"/>
  <c r="H637" i="7"/>
  <c r="G637" i="7"/>
  <c r="F637" i="7"/>
  <c r="E637" i="7"/>
  <c r="D637" i="7"/>
  <c r="AA636" i="7"/>
  <c r="Z636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G636" i="7"/>
  <c r="F636" i="7"/>
  <c r="E636" i="7"/>
  <c r="D636" i="7"/>
  <c r="D635" i="7"/>
  <c r="AA634" i="7"/>
  <c r="Z634" i="7"/>
  <c r="Y634" i="7"/>
  <c r="X634" i="7"/>
  <c r="W634" i="7"/>
  <c r="V634" i="7"/>
  <c r="U634" i="7"/>
  <c r="T634" i="7"/>
  <c r="S634" i="7"/>
  <c r="R634" i="7"/>
  <c r="Q634" i="7"/>
  <c r="P634" i="7"/>
  <c r="O634" i="7"/>
  <c r="N634" i="7"/>
  <c r="M634" i="7"/>
  <c r="L634" i="7"/>
  <c r="K634" i="7"/>
  <c r="J634" i="7"/>
  <c r="I634" i="7"/>
  <c r="H634" i="7"/>
  <c r="G634" i="7"/>
  <c r="F634" i="7"/>
  <c r="E634" i="7"/>
  <c r="D634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F633" i="7"/>
  <c r="E633" i="7"/>
  <c r="D633" i="7"/>
  <c r="D632" i="7"/>
  <c r="AA631" i="7"/>
  <c r="Z631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L631" i="7"/>
  <c r="K631" i="7"/>
  <c r="J631" i="7"/>
  <c r="I631" i="7"/>
  <c r="H631" i="7"/>
  <c r="G631" i="7"/>
  <c r="F631" i="7"/>
  <c r="E631" i="7"/>
  <c r="D631" i="7"/>
  <c r="AA630" i="7"/>
  <c r="Z630" i="7"/>
  <c r="Z629" i="7" s="1"/>
  <c r="Y630" i="7"/>
  <c r="X630" i="7"/>
  <c r="W630" i="7"/>
  <c r="V630" i="7"/>
  <c r="V629" i="7" s="1"/>
  <c r="U630" i="7"/>
  <c r="T630" i="7"/>
  <c r="S630" i="7"/>
  <c r="R630" i="7"/>
  <c r="R629" i="7" s="1"/>
  <c r="Q630" i="7"/>
  <c r="P630" i="7"/>
  <c r="O630" i="7"/>
  <c r="N630" i="7"/>
  <c r="N629" i="7" s="1"/>
  <c r="M630" i="7"/>
  <c r="L630" i="7"/>
  <c r="K630" i="7"/>
  <c r="J630" i="7"/>
  <c r="J629" i="7" s="1"/>
  <c r="I630" i="7"/>
  <c r="H630" i="7"/>
  <c r="G630" i="7"/>
  <c r="F630" i="7"/>
  <c r="F629" i="7" s="1"/>
  <c r="E630" i="7"/>
  <c r="D630" i="7"/>
  <c r="O629" i="7"/>
  <c r="D628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D627" i="7"/>
  <c r="AA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D626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F625" i="7"/>
  <c r="E625" i="7"/>
  <c r="D625" i="7"/>
  <c r="D624" i="7"/>
  <c r="D623" i="7"/>
  <c r="D622" i="7"/>
  <c r="D621" i="7"/>
  <c r="D620" i="7"/>
  <c r="D619" i="7"/>
  <c r="D618" i="7"/>
  <c r="AA617" i="7"/>
  <c r="Z617" i="7"/>
  <c r="Y617" i="7"/>
  <c r="Y615" i="7" s="1"/>
  <c r="Y614" i="7" s="1"/>
  <c r="X617" i="7"/>
  <c r="W617" i="7"/>
  <c r="V617" i="7"/>
  <c r="V615" i="7" s="1"/>
  <c r="U617" i="7"/>
  <c r="U615" i="7" s="1"/>
  <c r="U614" i="7" s="1"/>
  <c r="T617" i="7"/>
  <c r="T615" i="7" s="1"/>
  <c r="T614" i="7" s="1"/>
  <c r="S617" i="7"/>
  <c r="R617" i="7"/>
  <c r="R615" i="7" s="1"/>
  <c r="Q617" i="7"/>
  <c r="Q615" i="7" s="1"/>
  <c r="Q614" i="7" s="1"/>
  <c r="P617" i="7"/>
  <c r="O617" i="7"/>
  <c r="N617" i="7"/>
  <c r="M617" i="7"/>
  <c r="M615" i="7" s="1"/>
  <c r="M614" i="7" s="1"/>
  <c r="L617" i="7"/>
  <c r="L615" i="7" s="1"/>
  <c r="L614" i="7" s="1"/>
  <c r="K617" i="7"/>
  <c r="J617" i="7"/>
  <c r="J615" i="7" s="1"/>
  <c r="J614" i="7" s="1"/>
  <c r="I617" i="7"/>
  <c r="I615" i="7" s="1"/>
  <c r="I614" i="7" s="1"/>
  <c r="H617" i="7"/>
  <c r="G617" i="7"/>
  <c r="F617" i="7"/>
  <c r="F615" i="7" s="1"/>
  <c r="F614" i="7" s="1"/>
  <c r="E617" i="7"/>
  <c r="E615" i="7" s="1"/>
  <c r="E614" i="7" s="1"/>
  <c r="D616" i="7"/>
  <c r="AA615" i="7"/>
  <c r="AA614" i="7" s="1"/>
  <c r="Z615" i="7"/>
  <c r="X615" i="7"/>
  <c r="X614" i="7" s="1"/>
  <c r="W615" i="7"/>
  <c r="W614" i="7" s="1"/>
  <c r="S615" i="7"/>
  <c r="S614" i="7" s="1"/>
  <c r="P615" i="7"/>
  <c r="P614" i="7" s="1"/>
  <c r="O615" i="7"/>
  <c r="O614" i="7" s="1"/>
  <c r="N615" i="7"/>
  <c r="N614" i="7" s="1"/>
  <c r="K615" i="7"/>
  <c r="K614" i="7" s="1"/>
  <c r="H615" i="7"/>
  <c r="H614" i="7" s="1"/>
  <c r="G615" i="7"/>
  <c r="G614" i="7" s="1"/>
  <c r="Z614" i="7"/>
  <c r="V614" i="7"/>
  <c r="R614" i="7"/>
  <c r="D613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D611" i="7"/>
  <c r="D610" i="7"/>
  <c r="D609" i="7"/>
  <c r="D608" i="7"/>
  <c r="D607" i="7"/>
  <c r="D604" i="7" s="1"/>
  <c r="D606" i="7"/>
  <c r="D605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3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D601" i="7"/>
  <c r="AA600" i="7"/>
  <c r="Z600" i="7"/>
  <c r="Y600" i="7"/>
  <c r="Y599" i="7" s="1"/>
  <c r="X600" i="7"/>
  <c r="W600" i="7"/>
  <c r="V600" i="7"/>
  <c r="U600" i="7"/>
  <c r="T600" i="7"/>
  <c r="S600" i="7"/>
  <c r="R600" i="7"/>
  <c r="Q600" i="7"/>
  <c r="P600" i="7"/>
  <c r="O600" i="7"/>
  <c r="N600" i="7"/>
  <c r="N599" i="7" s="1"/>
  <c r="M600" i="7"/>
  <c r="L600" i="7"/>
  <c r="K600" i="7"/>
  <c r="J600" i="7"/>
  <c r="I600" i="7"/>
  <c r="H600" i="7"/>
  <c r="G600" i="7"/>
  <c r="F600" i="7"/>
  <c r="F599" i="7" s="1"/>
  <c r="E600" i="7"/>
  <c r="D600" i="7"/>
  <c r="D599" i="7" s="1"/>
  <c r="U599" i="7"/>
  <c r="Q599" i="7"/>
  <c r="J599" i="7"/>
  <c r="D598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D596" i="7"/>
  <c r="D594" i="7" s="1"/>
  <c r="D595" i="7"/>
  <c r="AA594" i="7"/>
  <c r="Z594" i="7"/>
  <c r="Y594" i="7"/>
  <c r="X594" i="7"/>
  <c r="W594" i="7"/>
  <c r="V594" i="7"/>
  <c r="V593" i="7" s="1"/>
  <c r="U594" i="7"/>
  <c r="T594" i="7"/>
  <c r="S594" i="7"/>
  <c r="R594" i="7"/>
  <c r="Q594" i="7"/>
  <c r="P594" i="7"/>
  <c r="O594" i="7"/>
  <c r="N594" i="7"/>
  <c r="N593" i="7" s="1"/>
  <c r="M594" i="7"/>
  <c r="L594" i="7"/>
  <c r="K594" i="7"/>
  <c r="J594" i="7"/>
  <c r="J593" i="7" s="1"/>
  <c r="I594" i="7"/>
  <c r="H594" i="7"/>
  <c r="G594" i="7"/>
  <c r="F594" i="7"/>
  <c r="F593" i="7" s="1"/>
  <c r="E594" i="7"/>
  <c r="X593" i="7"/>
  <c r="T593" i="7"/>
  <c r="R593" i="7"/>
  <c r="P593" i="7"/>
  <c r="L593" i="7"/>
  <c r="H593" i="7"/>
  <c r="D592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D590" i="7"/>
  <c r="D589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7" i="7"/>
  <c r="D586" i="7"/>
  <c r="D585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3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N581" i="7" s="1"/>
  <c r="M582" i="7"/>
  <c r="L582" i="7"/>
  <c r="K582" i="7"/>
  <c r="J582" i="7"/>
  <c r="J581" i="7" s="1"/>
  <c r="I582" i="7"/>
  <c r="H582" i="7"/>
  <c r="G582" i="7"/>
  <c r="F582" i="7"/>
  <c r="F581" i="7" s="1"/>
  <c r="E582" i="7"/>
  <c r="D582" i="7"/>
  <c r="W581" i="7"/>
  <c r="R581" i="7"/>
  <c r="O581" i="7"/>
  <c r="M581" i="7"/>
  <c r="G581" i="7"/>
  <c r="E581" i="7"/>
  <c r="D580" i="7"/>
  <c r="D579" i="7"/>
  <c r="D578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6" i="7"/>
  <c r="D575" i="7"/>
  <c r="D573" i="7" s="1"/>
  <c r="D574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2" i="7"/>
  <c r="D571" i="7"/>
  <c r="D570" i="7"/>
  <c r="D569" i="7"/>
  <c r="D568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6" i="7"/>
  <c r="D565" i="7"/>
  <c r="D564" i="7"/>
  <c r="D563" i="7"/>
  <c r="D562" i="7"/>
  <c r="D561" i="7"/>
  <c r="D560" i="7"/>
  <c r="D559" i="7"/>
  <c r="D558" i="7"/>
  <c r="AA557" i="7"/>
  <c r="Z557" i="7"/>
  <c r="Z556" i="7" s="1"/>
  <c r="Y557" i="7"/>
  <c r="X557" i="7"/>
  <c r="W557" i="7"/>
  <c r="W556" i="7" s="1"/>
  <c r="V557" i="7"/>
  <c r="U557" i="7"/>
  <c r="T557" i="7"/>
  <c r="S557" i="7"/>
  <c r="R557" i="7"/>
  <c r="R556" i="7" s="1"/>
  <c r="Q557" i="7"/>
  <c r="P557" i="7"/>
  <c r="O557" i="7"/>
  <c r="N557" i="7"/>
  <c r="M557" i="7"/>
  <c r="L557" i="7"/>
  <c r="K557" i="7"/>
  <c r="J557" i="7"/>
  <c r="J556" i="7" s="1"/>
  <c r="I557" i="7"/>
  <c r="H557" i="7"/>
  <c r="G557" i="7"/>
  <c r="G556" i="7" s="1"/>
  <c r="F557" i="7"/>
  <c r="F556" i="7" s="1"/>
  <c r="E557" i="7"/>
  <c r="AA556" i="7"/>
  <c r="Y556" i="7"/>
  <c r="V556" i="7"/>
  <c r="S556" i="7"/>
  <c r="O556" i="7"/>
  <c r="N556" i="7"/>
  <c r="K556" i="7"/>
  <c r="D555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D553" i="7"/>
  <c r="D552" i="7"/>
  <c r="D550" i="7" s="1"/>
  <c r="D551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49" i="7"/>
  <c r="D548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D546" i="7"/>
  <c r="D545" i="7"/>
  <c r="D544" i="7"/>
  <c r="D543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D541" i="7"/>
  <c r="D540" i="7"/>
  <c r="AA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8" i="7"/>
  <c r="D537" i="7"/>
  <c r="D536" i="7"/>
  <c r="D535" i="7"/>
  <c r="D534" i="7"/>
  <c r="D533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D531" i="7"/>
  <c r="D530" i="7"/>
  <c r="D529" i="7"/>
  <c r="D528" i="7"/>
  <c r="AA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H527" i="7"/>
  <c r="G527" i="7"/>
  <c r="F527" i="7"/>
  <c r="E527" i="7"/>
  <c r="D526" i="7"/>
  <c r="D525" i="7"/>
  <c r="D524" i="7"/>
  <c r="AA523" i="7"/>
  <c r="Z523" i="7"/>
  <c r="Y523" i="7"/>
  <c r="X523" i="7"/>
  <c r="X522" i="7" s="1"/>
  <c r="W523" i="7"/>
  <c r="V523" i="7"/>
  <c r="U523" i="7"/>
  <c r="T523" i="7"/>
  <c r="S523" i="7"/>
  <c r="S522" i="7" s="1"/>
  <c r="R523" i="7"/>
  <c r="Q523" i="7"/>
  <c r="P523" i="7"/>
  <c r="P522" i="7" s="1"/>
  <c r="O523" i="7"/>
  <c r="N523" i="7"/>
  <c r="M523" i="7"/>
  <c r="L523" i="7"/>
  <c r="L522" i="7" s="1"/>
  <c r="K523" i="7"/>
  <c r="J523" i="7"/>
  <c r="I523" i="7"/>
  <c r="H523" i="7"/>
  <c r="H522" i="7" s="1"/>
  <c r="G523" i="7"/>
  <c r="F523" i="7"/>
  <c r="E523" i="7"/>
  <c r="D523" i="7"/>
  <c r="Z522" i="7"/>
  <c r="T522" i="7"/>
  <c r="R522" i="7"/>
  <c r="J522" i="7"/>
  <c r="D521" i="7"/>
  <c r="D520" i="7"/>
  <c r="D519" i="7"/>
  <c r="D518" i="7"/>
  <c r="D517" i="7"/>
  <c r="D516" i="7"/>
  <c r="D515" i="7"/>
  <c r="D514" i="7"/>
  <c r="AA513" i="7"/>
  <c r="Z513" i="7"/>
  <c r="Y513" i="7"/>
  <c r="X513" i="7"/>
  <c r="W513" i="7"/>
  <c r="V513" i="7"/>
  <c r="U513" i="7"/>
  <c r="T513" i="7"/>
  <c r="S513" i="7"/>
  <c r="R513" i="7"/>
  <c r="Q513" i="7"/>
  <c r="P513" i="7"/>
  <c r="O513" i="7"/>
  <c r="N513" i="7"/>
  <c r="M513" i="7"/>
  <c r="L513" i="7"/>
  <c r="K513" i="7"/>
  <c r="J513" i="7"/>
  <c r="I513" i="7"/>
  <c r="H513" i="7"/>
  <c r="G513" i="7"/>
  <c r="F513" i="7"/>
  <c r="E513" i="7"/>
  <c r="D513" i="7"/>
  <c r="D512" i="7"/>
  <c r="D511" i="7"/>
  <c r="D510" i="7"/>
  <c r="D509" i="7"/>
  <c r="D507" i="7" s="1"/>
  <c r="D508" i="7"/>
  <c r="AA507" i="7"/>
  <c r="Z507" i="7"/>
  <c r="Y507" i="7"/>
  <c r="X507" i="7"/>
  <c r="W507" i="7"/>
  <c r="V507" i="7"/>
  <c r="U507" i="7"/>
  <c r="T507" i="7"/>
  <c r="S507" i="7"/>
  <c r="R507" i="7"/>
  <c r="Q507" i="7"/>
  <c r="P507" i="7"/>
  <c r="O507" i="7"/>
  <c r="N507" i="7"/>
  <c r="M507" i="7"/>
  <c r="L507" i="7"/>
  <c r="K507" i="7"/>
  <c r="J507" i="7"/>
  <c r="I507" i="7"/>
  <c r="H507" i="7"/>
  <c r="G507" i="7"/>
  <c r="F507" i="7"/>
  <c r="E507" i="7"/>
  <c r="D506" i="7"/>
  <c r="D505" i="7"/>
  <c r="D504" i="7"/>
  <c r="D503" i="7"/>
  <c r="D502" i="7"/>
  <c r="D501" i="7"/>
  <c r="D500" i="7"/>
  <c r="D499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D497" i="7"/>
  <c r="D494" i="7" s="1"/>
  <c r="D496" i="7"/>
  <c r="D495" i="7"/>
  <c r="AA494" i="7"/>
  <c r="Z494" i="7"/>
  <c r="Z493" i="7" s="1"/>
  <c r="Y494" i="7"/>
  <c r="X494" i="7"/>
  <c r="W494" i="7"/>
  <c r="V494" i="7"/>
  <c r="V493" i="7" s="1"/>
  <c r="U494" i="7"/>
  <c r="T494" i="7"/>
  <c r="S494" i="7"/>
  <c r="R494" i="7"/>
  <c r="R493" i="7" s="1"/>
  <c r="Q494" i="7"/>
  <c r="P494" i="7"/>
  <c r="O494" i="7"/>
  <c r="N494" i="7"/>
  <c r="N493" i="7" s="1"/>
  <c r="M494" i="7"/>
  <c r="L494" i="7"/>
  <c r="K494" i="7"/>
  <c r="J494" i="7"/>
  <c r="J493" i="7" s="1"/>
  <c r="I494" i="7"/>
  <c r="H494" i="7"/>
  <c r="G494" i="7"/>
  <c r="F494" i="7"/>
  <c r="F493" i="7" s="1"/>
  <c r="E494" i="7"/>
  <c r="W493" i="7"/>
  <c r="G493" i="7"/>
  <c r="D491" i="7"/>
  <c r="AA490" i="7"/>
  <c r="Z490" i="7"/>
  <c r="Y490" i="7"/>
  <c r="X490" i="7"/>
  <c r="W490" i="7"/>
  <c r="V490" i="7"/>
  <c r="U490" i="7"/>
  <c r="T490" i="7"/>
  <c r="S490" i="7"/>
  <c r="R490" i="7"/>
  <c r="Q490" i="7"/>
  <c r="P490" i="7"/>
  <c r="O490" i="7"/>
  <c r="N490" i="7"/>
  <c r="M490" i="7"/>
  <c r="L490" i="7"/>
  <c r="K490" i="7"/>
  <c r="J490" i="7"/>
  <c r="I490" i="7"/>
  <c r="H490" i="7"/>
  <c r="G490" i="7"/>
  <c r="F490" i="7"/>
  <c r="E490" i="7"/>
  <c r="D490" i="7"/>
  <c r="D489" i="7"/>
  <c r="D488" i="7"/>
  <c r="D487" i="7"/>
  <c r="D486" i="7"/>
  <c r="D482" i="7" s="1"/>
  <c r="D485" i="7"/>
  <c r="D484" i="7"/>
  <c r="D483" i="7"/>
  <c r="AA482" i="7"/>
  <c r="Z482" i="7"/>
  <c r="Y482" i="7"/>
  <c r="X482" i="7"/>
  <c r="W482" i="7"/>
  <c r="V482" i="7"/>
  <c r="U482" i="7"/>
  <c r="T482" i="7"/>
  <c r="S482" i="7"/>
  <c r="R482" i="7"/>
  <c r="Q482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1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D479" i="7"/>
  <c r="AA478" i="7"/>
  <c r="Z478" i="7"/>
  <c r="Y478" i="7"/>
  <c r="X478" i="7"/>
  <c r="W478" i="7"/>
  <c r="V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D477" i="7"/>
  <c r="AA476" i="7"/>
  <c r="Z476" i="7"/>
  <c r="Y476" i="7"/>
  <c r="X476" i="7"/>
  <c r="W476" i="7"/>
  <c r="W475" i="7" s="1"/>
  <c r="V476" i="7"/>
  <c r="U476" i="7"/>
  <c r="T476" i="7"/>
  <c r="S476" i="7"/>
  <c r="S475" i="7" s="1"/>
  <c r="R476" i="7"/>
  <c r="Q476" i="7"/>
  <c r="P476" i="7"/>
  <c r="O476" i="7"/>
  <c r="O475" i="7" s="1"/>
  <c r="N476" i="7"/>
  <c r="M476" i="7"/>
  <c r="L476" i="7"/>
  <c r="K476" i="7"/>
  <c r="K475" i="7" s="1"/>
  <c r="J476" i="7"/>
  <c r="I476" i="7"/>
  <c r="H476" i="7"/>
  <c r="G476" i="7"/>
  <c r="G475" i="7" s="1"/>
  <c r="F476" i="7"/>
  <c r="E476" i="7"/>
  <c r="D476" i="7"/>
  <c r="AA475" i="7"/>
  <c r="D474" i="7"/>
  <c r="D473" i="7"/>
  <c r="D472" i="7"/>
  <c r="D471" i="7"/>
  <c r="AA470" i="7"/>
  <c r="Z470" i="7"/>
  <c r="Y470" i="7"/>
  <c r="X470" i="7"/>
  <c r="W470" i="7"/>
  <c r="V470" i="7"/>
  <c r="U470" i="7"/>
  <c r="T470" i="7"/>
  <c r="S470" i="7"/>
  <c r="R470" i="7"/>
  <c r="Q470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69" i="7"/>
  <c r="D468" i="7"/>
  <c r="D467" i="7"/>
  <c r="D466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4" i="7"/>
  <c r="D463" i="7"/>
  <c r="D462" i="7"/>
  <c r="AA461" i="7"/>
  <c r="Z461" i="7"/>
  <c r="Y461" i="7"/>
  <c r="X461" i="7"/>
  <c r="X460" i="7" s="1"/>
  <c r="W461" i="7"/>
  <c r="V461" i="7"/>
  <c r="U461" i="7"/>
  <c r="T461" i="7"/>
  <c r="S461" i="7"/>
  <c r="R461" i="7"/>
  <c r="Q461" i="7"/>
  <c r="P461" i="7"/>
  <c r="P460" i="7" s="1"/>
  <c r="O461" i="7"/>
  <c r="N461" i="7"/>
  <c r="N460" i="7" s="1"/>
  <c r="M461" i="7"/>
  <c r="L461" i="7"/>
  <c r="K461" i="7"/>
  <c r="J461" i="7"/>
  <c r="I461" i="7"/>
  <c r="H461" i="7"/>
  <c r="H460" i="7" s="1"/>
  <c r="G461" i="7"/>
  <c r="F461" i="7"/>
  <c r="F460" i="7" s="1"/>
  <c r="E461" i="7"/>
  <c r="V460" i="7"/>
  <c r="T460" i="7"/>
  <c r="L460" i="7"/>
  <c r="I460" i="7"/>
  <c r="D457" i="7"/>
  <c r="D456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D454" i="7"/>
  <c r="D453" i="7"/>
  <c r="AA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D451" i="7"/>
  <c r="D450" i="7"/>
  <c r="D449" i="7"/>
  <c r="D448" i="7"/>
  <c r="D447" i="7"/>
  <c r="AA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5" i="7"/>
  <c r="D444" i="7"/>
  <c r="D443" i="7"/>
  <c r="D442" i="7"/>
  <c r="AA441" i="7"/>
  <c r="Z441" i="7"/>
  <c r="Z440" i="7" s="1"/>
  <c r="Y441" i="7"/>
  <c r="X441" i="7"/>
  <c r="W441" i="7"/>
  <c r="V441" i="7"/>
  <c r="V440" i="7" s="1"/>
  <c r="U441" i="7"/>
  <c r="T441" i="7"/>
  <c r="S441" i="7"/>
  <c r="R441" i="7"/>
  <c r="R440" i="7" s="1"/>
  <c r="Q441" i="7"/>
  <c r="P441" i="7"/>
  <c r="O441" i="7"/>
  <c r="N441" i="7"/>
  <c r="N440" i="7" s="1"/>
  <c r="M441" i="7"/>
  <c r="L441" i="7"/>
  <c r="K441" i="7"/>
  <c r="J441" i="7"/>
  <c r="J440" i="7" s="1"/>
  <c r="I441" i="7"/>
  <c r="H441" i="7"/>
  <c r="G441" i="7"/>
  <c r="F441" i="7"/>
  <c r="F440" i="7" s="1"/>
  <c r="E441" i="7"/>
  <c r="W440" i="7"/>
  <c r="Q440" i="7"/>
  <c r="M440" i="7"/>
  <c r="I440" i="7"/>
  <c r="D439" i="7"/>
  <c r="AA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D437" i="7"/>
  <c r="AA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D435" i="7"/>
  <c r="AA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D433" i="7"/>
  <c r="AA432" i="7"/>
  <c r="Z432" i="7"/>
  <c r="Y432" i="7"/>
  <c r="X432" i="7"/>
  <c r="W432" i="7"/>
  <c r="V432" i="7"/>
  <c r="U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D431" i="7"/>
  <c r="D430" i="7"/>
  <c r="AA429" i="7"/>
  <c r="Z429" i="7"/>
  <c r="Y429" i="7"/>
  <c r="X429" i="7"/>
  <c r="W429" i="7"/>
  <c r="V429" i="7"/>
  <c r="U429" i="7"/>
  <c r="U428" i="7" s="1"/>
  <c r="T429" i="7"/>
  <c r="S429" i="7"/>
  <c r="R429" i="7"/>
  <c r="Q429" i="7"/>
  <c r="P429" i="7"/>
  <c r="O429" i="7"/>
  <c r="N429" i="7"/>
  <c r="M429" i="7"/>
  <c r="L429" i="7"/>
  <c r="K429" i="7"/>
  <c r="K428" i="7" s="1"/>
  <c r="J429" i="7"/>
  <c r="I429" i="7"/>
  <c r="H429" i="7"/>
  <c r="G429" i="7"/>
  <c r="G428" i="7" s="1"/>
  <c r="F429" i="7"/>
  <c r="E429" i="7"/>
  <c r="D429" i="7"/>
  <c r="X428" i="7"/>
  <c r="D427" i="7"/>
  <c r="D426" i="7"/>
  <c r="D425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D423" i="7"/>
  <c r="D422" i="7"/>
  <c r="D421" i="7"/>
  <c r="D420" i="7"/>
  <c r="D419" i="7"/>
  <c r="D418" i="7"/>
  <c r="D417" i="7"/>
  <c r="D416" i="7"/>
  <c r="AA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D413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D411" i="7"/>
  <c r="D410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8" i="7"/>
  <c r="D407" i="7"/>
  <c r="D406" i="7"/>
  <c r="D405" i="7"/>
  <c r="D404" i="7"/>
  <c r="D403" i="7"/>
  <c r="D402" i="7"/>
  <c r="D401" i="7"/>
  <c r="D400" i="7"/>
  <c r="AA399" i="7"/>
  <c r="AA398" i="7" s="1"/>
  <c r="Z399" i="7"/>
  <c r="Y399" i="7"/>
  <c r="X399" i="7"/>
  <c r="W399" i="7"/>
  <c r="W398" i="7" s="1"/>
  <c r="V399" i="7"/>
  <c r="U399" i="7"/>
  <c r="T399" i="7"/>
  <c r="T398" i="7" s="1"/>
  <c r="S399" i="7"/>
  <c r="S398" i="7" s="1"/>
  <c r="R399" i="7"/>
  <c r="Q399" i="7"/>
  <c r="P399" i="7"/>
  <c r="O399" i="7"/>
  <c r="O398" i="7" s="1"/>
  <c r="N399" i="7"/>
  <c r="M399" i="7"/>
  <c r="L399" i="7"/>
  <c r="L398" i="7" s="1"/>
  <c r="K399" i="7"/>
  <c r="K398" i="7" s="1"/>
  <c r="J399" i="7"/>
  <c r="I399" i="7"/>
  <c r="H399" i="7"/>
  <c r="H398" i="7" s="1"/>
  <c r="G399" i="7"/>
  <c r="G398" i="7" s="1"/>
  <c r="F399" i="7"/>
  <c r="E399" i="7"/>
  <c r="Z398" i="7"/>
  <c r="X398" i="7"/>
  <c r="V398" i="7"/>
  <c r="R398" i="7"/>
  <c r="P398" i="7"/>
  <c r="N398" i="7"/>
  <c r="J398" i="7"/>
  <c r="F398" i="7"/>
  <c r="D396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D394" i="7"/>
  <c r="D393" i="7"/>
  <c r="D392" i="7"/>
  <c r="D391" i="7"/>
  <c r="D390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8" i="7"/>
  <c r="D387" i="7"/>
  <c r="D386" i="7"/>
  <c r="D385" i="7"/>
  <c r="D384" i="7"/>
  <c r="D383" i="7"/>
  <c r="D382" i="7"/>
  <c r="D381" i="7"/>
  <c r="D380" i="7"/>
  <c r="AA379" i="7"/>
  <c r="Z379" i="7"/>
  <c r="Z378" i="7" s="1"/>
  <c r="Y379" i="7"/>
  <c r="X379" i="7"/>
  <c r="W379" i="7"/>
  <c r="W378" i="7" s="1"/>
  <c r="V379" i="7"/>
  <c r="V378" i="7" s="1"/>
  <c r="U379" i="7"/>
  <c r="T379" i="7"/>
  <c r="S379" i="7"/>
  <c r="R379" i="7"/>
  <c r="R378" i="7" s="1"/>
  <c r="Q379" i="7"/>
  <c r="P379" i="7"/>
  <c r="P378" i="7" s="1"/>
  <c r="O379" i="7"/>
  <c r="N379" i="7"/>
  <c r="N378" i="7" s="1"/>
  <c r="M379" i="7"/>
  <c r="L379" i="7"/>
  <c r="K379" i="7"/>
  <c r="K378" i="7" s="1"/>
  <c r="J379" i="7"/>
  <c r="J378" i="7" s="1"/>
  <c r="I379" i="7"/>
  <c r="H379" i="7"/>
  <c r="G379" i="7"/>
  <c r="F379" i="7"/>
  <c r="F378" i="7" s="1"/>
  <c r="E379" i="7"/>
  <c r="AA378" i="7"/>
  <c r="S378" i="7"/>
  <c r="O378" i="7"/>
  <c r="G378" i="7"/>
  <c r="D377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D375" i="7"/>
  <c r="D374" i="7"/>
  <c r="D373" i="7"/>
  <c r="D372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0" i="7"/>
  <c r="D369" i="7"/>
  <c r="D368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6" i="7"/>
  <c r="D365" i="7"/>
  <c r="D364" i="7"/>
  <c r="D363" i="7"/>
  <c r="D362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0" i="7"/>
  <c r="D359" i="7"/>
  <c r="D358" i="7"/>
  <c r="D357" i="7"/>
  <c r="D356" i="7"/>
  <c r="D355" i="7"/>
  <c r="D354" i="7"/>
  <c r="D353" i="7"/>
  <c r="AA352" i="7"/>
  <c r="Z352" i="7"/>
  <c r="Z351" i="7" s="1"/>
  <c r="Z350" i="7" s="1"/>
  <c r="Y352" i="7"/>
  <c r="X352" i="7"/>
  <c r="W352" i="7"/>
  <c r="V352" i="7"/>
  <c r="U352" i="7"/>
  <c r="T352" i="7"/>
  <c r="S352" i="7"/>
  <c r="R352" i="7"/>
  <c r="R351" i="7" s="1"/>
  <c r="R350" i="7" s="1"/>
  <c r="Q352" i="7"/>
  <c r="P352" i="7"/>
  <c r="O352" i="7"/>
  <c r="N352" i="7"/>
  <c r="M352" i="7"/>
  <c r="L352" i="7"/>
  <c r="K352" i="7"/>
  <c r="J352" i="7"/>
  <c r="J351" i="7" s="1"/>
  <c r="I352" i="7"/>
  <c r="H352" i="7"/>
  <c r="G352" i="7"/>
  <c r="F352" i="7"/>
  <c r="F351" i="7" s="1"/>
  <c r="E352" i="7"/>
  <c r="X351" i="7"/>
  <c r="V351" i="7"/>
  <c r="N351" i="7"/>
  <c r="D349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D347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D345" i="7"/>
  <c r="AA344" i="7"/>
  <c r="Z344" i="7"/>
  <c r="Y344" i="7"/>
  <c r="X344" i="7"/>
  <c r="X341" i="7" s="1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D343" i="7"/>
  <c r="AA342" i="7"/>
  <c r="Z342" i="7"/>
  <c r="Z341" i="7" s="1"/>
  <c r="Y342" i="7"/>
  <c r="X342" i="7"/>
  <c r="W342" i="7"/>
  <c r="V342" i="7"/>
  <c r="U342" i="7"/>
  <c r="T342" i="7"/>
  <c r="S342" i="7"/>
  <c r="R342" i="7"/>
  <c r="R341" i="7" s="1"/>
  <c r="Q342" i="7"/>
  <c r="P342" i="7"/>
  <c r="O342" i="7"/>
  <c r="N342" i="7"/>
  <c r="M342" i="7"/>
  <c r="L342" i="7"/>
  <c r="K342" i="7"/>
  <c r="J342" i="7"/>
  <c r="J341" i="7" s="1"/>
  <c r="I342" i="7"/>
  <c r="H342" i="7"/>
  <c r="G342" i="7"/>
  <c r="F342" i="7"/>
  <c r="E342" i="7"/>
  <c r="E341" i="7" s="1"/>
  <c r="D342" i="7"/>
  <c r="P341" i="7"/>
  <c r="M341" i="7"/>
  <c r="D340" i="7"/>
  <c r="D339" i="7"/>
  <c r="D338" i="7"/>
  <c r="D337" i="7"/>
  <c r="D336" i="7"/>
  <c r="D335" i="7"/>
  <c r="D334" i="7"/>
  <c r="D333" i="7"/>
  <c r="D332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0" i="7"/>
  <c r="D329" i="7"/>
  <c r="D328" i="7"/>
  <c r="D327" i="7"/>
  <c r="D326" i="7"/>
  <c r="D325" i="7"/>
  <c r="D324" i="7"/>
  <c r="D323" i="7"/>
  <c r="D322" i="7"/>
  <c r="AA321" i="7"/>
  <c r="Z321" i="7"/>
  <c r="Z320" i="7" s="1"/>
  <c r="Y321" i="7"/>
  <c r="X321" i="7"/>
  <c r="X320" i="7" s="1"/>
  <c r="W321" i="7"/>
  <c r="V321" i="7"/>
  <c r="V320" i="7" s="1"/>
  <c r="U321" i="7"/>
  <c r="T321" i="7"/>
  <c r="T320" i="7" s="1"/>
  <c r="S321" i="7"/>
  <c r="S320" i="7" s="1"/>
  <c r="R321" i="7"/>
  <c r="R320" i="7" s="1"/>
  <c r="Q321" i="7"/>
  <c r="P321" i="7"/>
  <c r="P320" i="7" s="1"/>
  <c r="O321" i="7"/>
  <c r="N321" i="7"/>
  <c r="N320" i="7" s="1"/>
  <c r="M321" i="7"/>
  <c r="L321" i="7"/>
  <c r="L320" i="7" s="1"/>
  <c r="K321" i="7"/>
  <c r="K320" i="7" s="1"/>
  <c r="J321" i="7"/>
  <c r="J320" i="7" s="1"/>
  <c r="I321" i="7"/>
  <c r="H321" i="7"/>
  <c r="H320" i="7" s="1"/>
  <c r="G321" i="7"/>
  <c r="F321" i="7"/>
  <c r="F320" i="7" s="1"/>
  <c r="E321" i="7"/>
  <c r="AA320" i="7"/>
  <c r="W320" i="7"/>
  <c r="O320" i="7"/>
  <c r="G320" i="7"/>
  <c r="D319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D317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D315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D312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D310" i="7"/>
  <c r="AA309" i="7"/>
  <c r="Z309" i="7"/>
  <c r="Y309" i="7"/>
  <c r="Y308" i="7" s="1"/>
  <c r="X309" i="7"/>
  <c r="W309" i="7"/>
  <c r="W308" i="7" s="1"/>
  <c r="V309" i="7"/>
  <c r="U309" i="7"/>
  <c r="U308" i="7" s="1"/>
  <c r="T309" i="7"/>
  <c r="S309" i="7"/>
  <c r="S308" i="7" s="1"/>
  <c r="R309" i="7"/>
  <c r="Q309" i="7"/>
  <c r="Q308" i="7" s="1"/>
  <c r="P309" i="7"/>
  <c r="O309" i="7"/>
  <c r="O308" i="7" s="1"/>
  <c r="N309" i="7"/>
  <c r="M309" i="7"/>
  <c r="M308" i="7" s="1"/>
  <c r="L309" i="7"/>
  <c r="K309" i="7"/>
  <c r="K308" i="7" s="1"/>
  <c r="J309" i="7"/>
  <c r="I309" i="7"/>
  <c r="I308" i="7" s="1"/>
  <c r="H309" i="7"/>
  <c r="G309" i="7"/>
  <c r="G308" i="7" s="1"/>
  <c r="F309" i="7"/>
  <c r="E309" i="7"/>
  <c r="E308" i="7" s="1"/>
  <c r="D309" i="7"/>
  <c r="AA308" i="7"/>
  <c r="D307" i="7"/>
  <c r="D306" i="7"/>
  <c r="D305" i="7"/>
  <c r="D304" i="7"/>
  <c r="D303" i="7"/>
  <c r="D302" i="7"/>
  <c r="D301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299" i="7"/>
  <c r="D298" i="7"/>
  <c r="D297" i="7"/>
  <c r="D296" i="7"/>
  <c r="D295" i="7"/>
  <c r="D294" i="7"/>
  <c r="D293" i="7"/>
  <c r="AA292" i="7"/>
  <c r="Z292" i="7"/>
  <c r="Z291" i="7" s="1"/>
  <c r="Y292" i="7"/>
  <c r="Y291" i="7" s="1"/>
  <c r="X292" i="7"/>
  <c r="W292" i="7"/>
  <c r="V292" i="7"/>
  <c r="U292" i="7"/>
  <c r="U291" i="7" s="1"/>
  <c r="T292" i="7"/>
  <c r="S292" i="7"/>
  <c r="S291" i="7" s="1"/>
  <c r="R292" i="7"/>
  <c r="Q292" i="7"/>
  <c r="Q291" i="7" s="1"/>
  <c r="P292" i="7"/>
  <c r="O292" i="7"/>
  <c r="N292" i="7"/>
  <c r="M292" i="7"/>
  <c r="M291" i="7" s="1"/>
  <c r="L292" i="7"/>
  <c r="K292" i="7"/>
  <c r="K291" i="7" s="1"/>
  <c r="J292" i="7"/>
  <c r="I292" i="7"/>
  <c r="I291" i="7" s="1"/>
  <c r="H292" i="7"/>
  <c r="G292" i="7"/>
  <c r="G291" i="7" s="1"/>
  <c r="F292" i="7"/>
  <c r="E292" i="7"/>
  <c r="E291" i="7" s="1"/>
  <c r="W291" i="7"/>
  <c r="R291" i="7"/>
  <c r="O291" i="7"/>
  <c r="D290" i="7"/>
  <c r="D289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L284" i="7" s="1"/>
  <c r="K288" i="7"/>
  <c r="J288" i="7"/>
  <c r="I288" i="7"/>
  <c r="H288" i="7"/>
  <c r="H284" i="7" s="1"/>
  <c r="G288" i="7"/>
  <c r="F288" i="7"/>
  <c r="E288" i="7"/>
  <c r="D288" i="7"/>
  <c r="D287" i="7"/>
  <c r="D286" i="7"/>
  <c r="AA285" i="7"/>
  <c r="Z285" i="7"/>
  <c r="Z284" i="7" s="1"/>
  <c r="Y285" i="7"/>
  <c r="X285" i="7"/>
  <c r="W285" i="7"/>
  <c r="W284" i="7" s="1"/>
  <c r="V285" i="7"/>
  <c r="U285" i="7"/>
  <c r="T285" i="7"/>
  <c r="S285" i="7"/>
  <c r="R285" i="7"/>
  <c r="R284" i="7" s="1"/>
  <c r="Q285" i="7"/>
  <c r="P285" i="7"/>
  <c r="O285" i="7"/>
  <c r="N285" i="7"/>
  <c r="N284" i="7" s="1"/>
  <c r="M285" i="7"/>
  <c r="L285" i="7"/>
  <c r="K285" i="7"/>
  <c r="K284" i="7" s="1"/>
  <c r="J285" i="7"/>
  <c r="J284" i="7" s="1"/>
  <c r="I285" i="7"/>
  <c r="H285" i="7"/>
  <c r="G285" i="7"/>
  <c r="G284" i="7" s="1"/>
  <c r="F285" i="7"/>
  <c r="F284" i="7" s="1"/>
  <c r="E285" i="7"/>
  <c r="AA284" i="7"/>
  <c r="Y284" i="7"/>
  <c r="V284" i="7"/>
  <c r="U284" i="7"/>
  <c r="S284" i="7"/>
  <c r="Q284" i="7"/>
  <c r="O284" i="7"/>
  <c r="I284" i="7"/>
  <c r="D283" i="7"/>
  <c r="D282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0" i="7"/>
  <c r="D279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N277" i="7" s="1"/>
  <c r="M278" i="7"/>
  <c r="L278" i="7"/>
  <c r="K278" i="7"/>
  <c r="J278" i="7"/>
  <c r="J277" i="7" s="1"/>
  <c r="I278" i="7"/>
  <c r="H278" i="7"/>
  <c r="G278" i="7"/>
  <c r="F278" i="7"/>
  <c r="F277" i="7" s="1"/>
  <c r="E278" i="7"/>
  <c r="Z277" i="7"/>
  <c r="V277" i="7"/>
  <c r="R277" i="7"/>
  <c r="D275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D272" i="7"/>
  <c r="D271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69" i="7"/>
  <c r="D268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D266" i="7"/>
  <c r="D265" i="7"/>
  <c r="D264" i="7"/>
  <c r="AA263" i="7"/>
  <c r="Z263" i="7"/>
  <c r="Z262" i="7" s="1"/>
  <c r="Y263" i="7"/>
  <c r="X263" i="7"/>
  <c r="W263" i="7"/>
  <c r="V263" i="7"/>
  <c r="V262" i="7" s="1"/>
  <c r="U263" i="7"/>
  <c r="T263" i="7"/>
  <c r="S263" i="7"/>
  <c r="R263" i="7"/>
  <c r="R262" i="7" s="1"/>
  <c r="Q263" i="7"/>
  <c r="P263" i="7"/>
  <c r="O263" i="7"/>
  <c r="N263" i="7"/>
  <c r="N262" i="7" s="1"/>
  <c r="M263" i="7"/>
  <c r="L263" i="7"/>
  <c r="K263" i="7"/>
  <c r="J263" i="7"/>
  <c r="J262" i="7" s="1"/>
  <c r="I263" i="7"/>
  <c r="H263" i="7"/>
  <c r="G263" i="7"/>
  <c r="F263" i="7"/>
  <c r="F262" i="7" s="1"/>
  <c r="E263" i="7"/>
  <c r="K262" i="7"/>
  <c r="I262" i="7"/>
  <c r="D261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D259" i="7"/>
  <c r="D258" i="7"/>
  <c r="D257" i="7"/>
  <c r="AA256" i="7"/>
  <c r="AA255" i="7" s="1"/>
  <c r="Z256" i="7"/>
  <c r="Y256" i="7"/>
  <c r="Y255" i="7" s="1"/>
  <c r="X256" i="7"/>
  <c r="W256" i="7"/>
  <c r="W255" i="7" s="1"/>
  <c r="V256" i="7"/>
  <c r="U256" i="7"/>
  <c r="T256" i="7"/>
  <c r="S256" i="7"/>
  <c r="S255" i="7" s="1"/>
  <c r="R256" i="7"/>
  <c r="Q256" i="7"/>
  <c r="Q255" i="7" s="1"/>
  <c r="P256" i="7"/>
  <c r="O256" i="7"/>
  <c r="O255" i="7" s="1"/>
  <c r="N256" i="7"/>
  <c r="M256" i="7"/>
  <c r="M255" i="7" s="1"/>
  <c r="L256" i="7"/>
  <c r="K256" i="7"/>
  <c r="K255" i="7" s="1"/>
  <c r="J256" i="7"/>
  <c r="I256" i="7"/>
  <c r="I255" i="7" s="1"/>
  <c r="H256" i="7"/>
  <c r="G256" i="7"/>
  <c r="G255" i="7" s="1"/>
  <c r="F256" i="7"/>
  <c r="E256" i="7"/>
  <c r="E255" i="7" s="1"/>
  <c r="U255" i="7"/>
  <c r="J255" i="7"/>
  <c r="J254" i="7" s="1"/>
  <c r="D253" i="7"/>
  <c r="D252" i="7"/>
  <c r="D251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49" i="7"/>
  <c r="D248" i="7"/>
  <c r="D247" i="7"/>
  <c r="D246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4" i="7"/>
  <c r="D243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D241" i="7"/>
  <c r="D240" i="7"/>
  <c r="AA239" i="7"/>
  <c r="Z239" i="7"/>
  <c r="Z238" i="7" s="1"/>
  <c r="Y239" i="7"/>
  <c r="X239" i="7"/>
  <c r="W239" i="7"/>
  <c r="V239" i="7"/>
  <c r="V238" i="7" s="1"/>
  <c r="U239" i="7"/>
  <c r="T239" i="7"/>
  <c r="S239" i="7"/>
  <c r="R239" i="7"/>
  <c r="R238" i="7" s="1"/>
  <c r="Q239" i="7"/>
  <c r="P239" i="7"/>
  <c r="O239" i="7"/>
  <c r="N239" i="7"/>
  <c r="N238" i="7" s="1"/>
  <c r="M239" i="7"/>
  <c r="L239" i="7"/>
  <c r="K239" i="7"/>
  <c r="J239" i="7"/>
  <c r="J238" i="7" s="1"/>
  <c r="I239" i="7"/>
  <c r="H239" i="7"/>
  <c r="G239" i="7"/>
  <c r="F239" i="7"/>
  <c r="F238" i="7" s="1"/>
  <c r="E239" i="7"/>
  <c r="T238" i="7"/>
  <c r="P238" i="7"/>
  <c r="D237" i="7"/>
  <c r="D236" i="7"/>
  <c r="D235" i="7"/>
  <c r="D234" i="7"/>
  <c r="D233" i="7"/>
  <c r="D232" i="7"/>
  <c r="D231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D229" i="7"/>
  <c r="D228" i="7"/>
  <c r="D227" i="7"/>
  <c r="D226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K225" i="7"/>
  <c r="J225" i="7"/>
  <c r="I225" i="7"/>
  <c r="H225" i="7"/>
  <c r="G225" i="7"/>
  <c r="F225" i="7"/>
  <c r="E225" i="7"/>
  <c r="D225" i="7"/>
  <c r="D224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L223" i="7"/>
  <c r="K223" i="7"/>
  <c r="J223" i="7"/>
  <c r="I223" i="7"/>
  <c r="H223" i="7"/>
  <c r="G223" i="7"/>
  <c r="F223" i="7"/>
  <c r="E223" i="7"/>
  <c r="D223" i="7"/>
  <c r="D222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K221" i="7"/>
  <c r="J221" i="7"/>
  <c r="I221" i="7"/>
  <c r="H221" i="7"/>
  <c r="G221" i="7"/>
  <c r="F221" i="7"/>
  <c r="E221" i="7"/>
  <c r="D221" i="7"/>
  <c r="D220" i="7"/>
  <c r="D219" i="7"/>
  <c r="D218" i="7"/>
  <c r="D217" i="7"/>
  <c r="D216" i="7"/>
  <c r="D215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D213" i="7"/>
  <c r="D212" i="7"/>
  <c r="D211" i="7"/>
  <c r="AA210" i="7"/>
  <c r="Z210" i="7"/>
  <c r="Y210" i="7"/>
  <c r="X210" i="7"/>
  <c r="W210" i="7"/>
  <c r="V210" i="7"/>
  <c r="U210" i="7"/>
  <c r="T210" i="7"/>
  <c r="S210" i="7"/>
  <c r="S204" i="7" s="1"/>
  <c r="R210" i="7"/>
  <c r="Q210" i="7"/>
  <c r="P210" i="7"/>
  <c r="O210" i="7"/>
  <c r="N210" i="7"/>
  <c r="M210" i="7"/>
  <c r="L210" i="7"/>
  <c r="K210" i="7"/>
  <c r="J210" i="7"/>
  <c r="I210" i="7"/>
  <c r="H210" i="7"/>
  <c r="G210" i="7"/>
  <c r="F210" i="7"/>
  <c r="E210" i="7"/>
  <c r="D209" i="7"/>
  <c r="D208" i="7"/>
  <c r="D205" i="7" s="1"/>
  <c r="D207" i="7"/>
  <c r="D206" i="7"/>
  <c r="AA205" i="7"/>
  <c r="Z205" i="7"/>
  <c r="Y205" i="7"/>
  <c r="X205" i="7"/>
  <c r="W205" i="7"/>
  <c r="V205" i="7"/>
  <c r="U205" i="7"/>
  <c r="T205" i="7"/>
  <c r="S205" i="7"/>
  <c r="R205" i="7"/>
  <c r="R204" i="7" s="1"/>
  <c r="Q205" i="7"/>
  <c r="P205" i="7"/>
  <c r="O205" i="7"/>
  <c r="N205" i="7"/>
  <c r="N204" i="7" s="1"/>
  <c r="M205" i="7"/>
  <c r="L205" i="7"/>
  <c r="K205" i="7"/>
  <c r="J205" i="7"/>
  <c r="I205" i="7"/>
  <c r="H205" i="7"/>
  <c r="G205" i="7"/>
  <c r="F205" i="7"/>
  <c r="E205" i="7"/>
  <c r="D203" i="7"/>
  <c r="D202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0" i="7"/>
  <c r="D199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D197" i="7"/>
  <c r="D196" i="7"/>
  <c r="AA195" i="7"/>
  <c r="Z195" i="7"/>
  <c r="Y195" i="7"/>
  <c r="X195" i="7"/>
  <c r="W195" i="7"/>
  <c r="V195" i="7"/>
  <c r="U195" i="7"/>
  <c r="T195" i="7"/>
  <c r="S195" i="7"/>
  <c r="R195" i="7"/>
  <c r="R191" i="7" s="1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4" i="7"/>
  <c r="D192" i="7" s="1"/>
  <c r="D193" i="7"/>
  <c r="AA192" i="7"/>
  <c r="AA191" i="7" s="1"/>
  <c r="Z192" i="7"/>
  <c r="Y192" i="7"/>
  <c r="X192" i="7"/>
  <c r="W192" i="7"/>
  <c r="W191" i="7" s="1"/>
  <c r="V192" i="7"/>
  <c r="U192" i="7"/>
  <c r="T192" i="7"/>
  <c r="S192" i="7"/>
  <c r="S191" i="7" s="1"/>
  <c r="R192" i="7"/>
  <c r="Q192" i="7"/>
  <c r="P192" i="7"/>
  <c r="O192" i="7"/>
  <c r="O191" i="7" s="1"/>
  <c r="N192" i="7"/>
  <c r="M192" i="7"/>
  <c r="L192" i="7"/>
  <c r="K192" i="7"/>
  <c r="K191" i="7" s="1"/>
  <c r="J192" i="7"/>
  <c r="I192" i="7"/>
  <c r="H192" i="7"/>
  <c r="G192" i="7"/>
  <c r="G191" i="7" s="1"/>
  <c r="F192" i="7"/>
  <c r="E192" i="7"/>
  <c r="V191" i="7"/>
  <c r="N191" i="7"/>
  <c r="F191" i="7"/>
  <c r="D189" i="7"/>
  <c r="D188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6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D184" i="7"/>
  <c r="D183" i="7"/>
  <c r="D182" i="7"/>
  <c r="D181" i="7"/>
  <c r="D180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8" i="7"/>
  <c r="D177" i="7"/>
  <c r="D176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4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D172" i="7"/>
  <c r="D171" i="7"/>
  <c r="D170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8" i="7"/>
  <c r="D167" i="7"/>
  <c r="D166" i="7"/>
  <c r="D165" i="7"/>
  <c r="D164" i="7"/>
  <c r="AA163" i="7"/>
  <c r="Z163" i="7"/>
  <c r="Y163" i="7"/>
  <c r="X163" i="7"/>
  <c r="X162" i="7" s="1"/>
  <c r="W163" i="7"/>
  <c r="V163" i="7"/>
  <c r="U163" i="7"/>
  <c r="T163" i="7"/>
  <c r="S163" i="7"/>
  <c r="R163" i="7"/>
  <c r="Q163" i="7"/>
  <c r="P163" i="7"/>
  <c r="P162" i="7" s="1"/>
  <c r="O163" i="7"/>
  <c r="N163" i="7"/>
  <c r="M163" i="7"/>
  <c r="L163" i="7"/>
  <c r="K163" i="7"/>
  <c r="J163" i="7"/>
  <c r="I163" i="7"/>
  <c r="H163" i="7"/>
  <c r="H162" i="7" s="1"/>
  <c r="G163" i="7"/>
  <c r="F163" i="7"/>
  <c r="F162" i="7" s="1"/>
  <c r="E163" i="7"/>
  <c r="AA162" i="7"/>
  <c r="D161" i="7"/>
  <c r="D160" i="7"/>
  <c r="AA159" i="7"/>
  <c r="Z159" i="7"/>
  <c r="Y159" i="7"/>
  <c r="X159" i="7"/>
  <c r="X158" i="7" s="1"/>
  <c r="W159" i="7"/>
  <c r="V159" i="7"/>
  <c r="U159" i="7"/>
  <c r="T159" i="7"/>
  <c r="T158" i="7" s="1"/>
  <c r="S159" i="7"/>
  <c r="R159" i="7"/>
  <c r="Q159" i="7"/>
  <c r="P159" i="7"/>
  <c r="P158" i="7" s="1"/>
  <c r="O159" i="7"/>
  <c r="N159" i="7"/>
  <c r="M159" i="7"/>
  <c r="L159" i="7"/>
  <c r="L158" i="7" s="1"/>
  <c r="K159" i="7"/>
  <c r="J159" i="7"/>
  <c r="I159" i="7"/>
  <c r="H159" i="7"/>
  <c r="H158" i="7" s="1"/>
  <c r="G159" i="7"/>
  <c r="F159" i="7"/>
  <c r="E159" i="7"/>
  <c r="AA158" i="7"/>
  <c r="Z158" i="7"/>
  <c r="Y158" i="7"/>
  <c r="W158" i="7"/>
  <c r="V158" i="7"/>
  <c r="U158" i="7"/>
  <c r="S158" i="7"/>
  <c r="R158" i="7"/>
  <c r="Q158" i="7"/>
  <c r="O158" i="7"/>
  <c r="N158" i="7"/>
  <c r="M158" i="7"/>
  <c r="K158" i="7"/>
  <c r="J158" i="7"/>
  <c r="I158" i="7"/>
  <c r="G158" i="7"/>
  <c r="F158" i="7"/>
  <c r="E158" i="7"/>
  <c r="D157" i="7"/>
  <c r="D156" i="7"/>
  <c r="D155" i="7"/>
  <c r="D154" i="7"/>
  <c r="D153" i="7"/>
  <c r="D152" i="7"/>
  <c r="D151" i="7"/>
  <c r="D150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8" i="7"/>
  <c r="D147" i="7"/>
  <c r="D146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D144" i="7"/>
  <c r="D143" i="7"/>
  <c r="D142" i="7"/>
  <c r="D141" i="7"/>
  <c r="D140" i="7"/>
  <c r="D139" i="7"/>
  <c r="D138" i="7"/>
  <c r="D137" i="7"/>
  <c r="D135" i="7" s="1"/>
  <c r="D136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4" i="7"/>
  <c r="D133" i="7"/>
  <c r="D132" i="7"/>
  <c r="D131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29" i="7"/>
  <c r="D128" i="7"/>
  <c r="D127" i="7"/>
  <c r="D126" i="7"/>
  <c r="D125" i="7"/>
  <c r="D124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2" i="7"/>
  <c r="D121" i="7"/>
  <c r="D120" i="7"/>
  <c r="D119" i="7"/>
  <c r="D118" i="7"/>
  <c r="D116" i="7" s="1"/>
  <c r="D117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5" i="7"/>
  <c r="D114" i="7"/>
  <c r="D113" i="7"/>
  <c r="D112" i="7"/>
  <c r="D111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09" i="7"/>
  <c r="D108" i="7"/>
  <c r="D107" i="7"/>
  <c r="D106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4" i="7"/>
  <c r="D103" i="7"/>
  <c r="D102" i="7"/>
  <c r="D101" i="7"/>
  <c r="D100" i="7"/>
  <c r="AA99" i="7"/>
  <c r="AA98" i="7" s="1"/>
  <c r="Z99" i="7"/>
  <c r="Y99" i="7"/>
  <c r="X99" i="7"/>
  <c r="W99" i="7"/>
  <c r="W98" i="7" s="1"/>
  <c r="V99" i="7"/>
  <c r="U99" i="7"/>
  <c r="T99" i="7"/>
  <c r="S99" i="7"/>
  <c r="S98" i="7" s="1"/>
  <c r="R99" i="7"/>
  <c r="Q99" i="7"/>
  <c r="P99" i="7"/>
  <c r="O99" i="7"/>
  <c r="O98" i="7" s="1"/>
  <c r="N99" i="7"/>
  <c r="M99" i="7"/>
  <c r="L99" i="7"/>
  <c r="K99" i="7"/>
  <c r="K98" i="7" s="1"/>
  <c r="J99" i="7"/>
  <c r="I99" i="7"/>
  <c r="H99" i="7"/>
  <c r="G99" i="7"/>
  <c r="G98" i="7" s="1"/>
  <c r="F99" i="7"/>
  <c r="E99" i="7"/>
  <c r="X98" i="7"/>
  <c r="P98" i="7"/>
  <c r="N98" i="7"/>
  <c r="H98" i="7"/>
  <c r="F98" i="7"/>
  <c r="D97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D95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D93" i="7"/>
  <c r="D92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D90" i="7"/>
  <c r="D86" i="7" s="1"/>
  <c r="D89" i="7"/>
  <c r="D88" i="7"/>
  <c r="D87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5" i="7"/>
  <c r="D84" i="7"/>
  <c r="D80" i="7" s="1"/>
  <c r="D83" i="7"/>
  <c r="D82" i="7"/>
  <c r="D81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79" i="7"/>
  <c r="D78" i="7"/>
  <c r="D77" i="7"/>
  <c r="D76" i="7"/>
  <c r="D75" i="7"/>
  <c r="D74" i="7"/>
  <c r="D73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1" i="7"/>
  <c r="D70" i="7"/>
  <c r="D69" i="7"/>
  <c r="D68" i="7"/>
  <c r="D67" i="7"/>
  <c r="D66" i="7"/>
  <c r="AA65" i="7"/>
  <c r="Z65" i="7"/>
  <c r="Z64" i="7" s="1"/>
  <c r="Y65" i="7"/>
  <c r="X65" i="7"/>
  <c r="W65" i="7"/>
  <c r="V65" i="7"/>
  <c r="V64" i="7" s="1"/>
  <c r="U65" i="7"/>
  <c r="T65" i="7"/>
  <c r="S65" i="7"/>
  <c r="R65" i="7"/>
  <c r="Q65" i="7"/>
  <c r="P65" i="7"/>
  <c r="O65" i="7"/>
  <c r="N65" i="7"/>
  <c r="N64" i="7" s="1"/>
  <c r="M65" i="7"/>
  <c r="L65" i="7"/>
  <c r="K65" i="7"/>
  <c r="J65" i="7"/>
  <c r="J64" i="7" s="1"/>
  <c r="I65" i="7"/>
  <c r="H65" i="7"/>
  <c r="G65" i="7"/>
  <c r="F65" i="7"/>
  <c r="F64" i="7" s="1"/>
  <c r="E65" i="7"/>
  <c r="X64" i="7"/>
  <c r="R64" i="7"/>
  <c r="E64" i="7"/>
  <c r="D63" i="7"/>
  <c r="D61" i="7" s="1"/>
  <c r="D62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0" i="7"/>
  <c r="D59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7" i="7"/>
  <c r="D56" i="7"/>
  <c r="D55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3" i="7"/>
  <c r="D52" i="7"/>
  <c r="D51" i="7"/>
  <c r="D50" i="7"/>
  <c r="D49" i="7"/>
  <c r="D48" i="7"/>
  <c r="D47" i="7"/>
  <c r="D46" i="7"/>
  <c r="AA45" i="7"/>
  <c r="Z45" i="7"/>
  <c r="Y45" i="7"/>
  <c r="X45" i="7"/>
  <c r="X44" i="7" s="1"/>
  <c r="W45" i="7"/>
  <c r="W44" i="7" s="1"/>
  <c r="V45" i="7"/>
  <c r="U45" i="7"/>
  <c r="T45" i="7"/>
  <c r="T44" i="7" s="1"/>
  <c r="S45" i="7"/>
  <c r="S44" i="7" s="1"/>
  <c r="R45" i="7"/>
  <c r="Q45" i="7"/>
  <c r="P45" i="7"/>
  <c r="P44" i="7" s="1"/>
  <c r="O45" i="7"/>
  <c r="O44" i="7" s="1"/>
  <c r="N45" i="7"/>
  <c r="M45" i="7"/>
  <c r="L45" i="7"/>
  <c r="L44" i="7" s="1"/>
  <c r="K45" i="7"/>
  <c r="J45" i="7"/>
  <c r="I45" i="7"/>
  <c r="H45" i="7"/>
  <c r="H44" i="7" s="1"/>
  <c r="G45" i="7"/>
  <c r="F45" i="7"/>
  <c r="E45" i="7"/>
  <c r="D45" i="7"/>
  <c r="Y44" i="7"/>
  <c r="D42" i="7"/>
  <c r="D41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39" i="7"/>
  <c r="D38" i="7"/>
  <c r="D37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D35" i="7"/>
  <c r="AA34" i="7"/>
  <c r="Z34" i="7"/>
  <c r="Y34" i="7"/>
  <c r="Y33" i="7" s="1"/>
  <c r="X34" i="7"/>
  <c r="W34" i="7"/>
  <c r="W33" i="7" s="1"/>
  <c r="V34" i="7"/>
  <c r="U34" i="7"/>
  <c r="U33" i="7" s="1"/>
  <c r="T34" i="7"/>
  <c r="S34" i="7"/>
  <c r="S33" i="7" s="1"/>
  <c r="R34" i="7"/>
  <c r="Q34" i="7"/>
  <c r="Q33" i="7" s="1"/>
  <c r="P34" i="7"/>
  <c r="O34" i="7"/>
  <c r="O33" i="7" s="1"/>
  <c r="N34" i="7"/>
  <c r="M34" i="7"/>
  <c r="M33" i="7" s="1"/>
  <c r="L34" i="7"/>
  <c r="K34" i="7"/>
  <c r="J34" i="7"/>
  <c r="I34" i="7"/>
  <c r="I33" i="7" s="1"/>
  <c r="H34" i="7"/>
  <c r="G34" i="7"/>
  <c r="G33" i="7" s="1"/>
  <c r="F34" i="7"/>
  <c r="E34" i="7"/>
  <c r="E33" i="7" s="1"/>
  <c r="D34" i="7"/>
  <c r="AA33" i="7"/>
  <c r="V33" i="7"/>
  <c r="K33" i="7"/>
  <c r="D32" i="7"/>
  <c r="D31" i="7"/>
  <c r="D30" i="7"/>
  <c r="D29" i="7"/>
  <c r="D28" i="7"/>
  <c r="D27" i="7"/>
  <c r="D26" i="7"/>
  <c r="AA25" i="7"/>
  <c r="AA24" i="7" s="1"/>
  <c r="Z25" i="7"/>
  <c r="Y25" i="7"/>
  <c r="Y24" i="7" s="1"/>
  <c r="X25" i="7"/>
  <c r="W25" i="7"/>
  <c r="W24" i="7" s="1"/>
  <c r="V25" i="7"/>
  <c r="U25" i="7"/>
  <c r="U24" i="7" s="1"/>
  <c r="T25" i="7"/>
  <c r="S25" i="7"/>
  <c r="S24" i="7" s="1"/>
  <c r="R25" i="7"/>
  <c r="Q25" i="7"/>
  <c r="Q24" i="7" s="1"/>
  <c r="P25" i="7"/>
  <c r="O25" i="7"/>
  <c r="O24" i="7" s="1"/>
  <c r="N25" i="7"/>
  <c r="M25" i="7"/>
  <c r="M24" i="7" s="1"/>
  <c r="L25" i="7"/>
  <c r="K25" i="7"/>
  <c r="K24" i="7" s="1"/>
  <c r="J25" i="7"/>
  <c r="I25" i="7"/>
  <c r="I24" i="7" s="1"/>
  <c r="H25" i="7"/>
  <c r="G25" i="7"/>
  <c r="G24" i="7" s="1"/>
  <c r="F25" i="7"/>
  <c r="E25" i="7"/>
  <c r="E24" i="7" s="1"/>
  <c r="Z24" i="7"/>
  <c r="X24" i="7"/>
  <c r="V24" i="7"/>
  <c r="T24" i="7"/>
  <c r="R24" i="7"/>
  <c r="P24" i="7"/>
  <c r="N24" i="7"/>
  <c r="L24" i="7"/>
  <c r="J24" i="7"/>
  <c r="H24" i="7"/>
  <c r="F24" i="7"/>
  <c r="D23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D21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D19" i="7"/>
  <c r="D18" i="7"/>
  <c r="D17" i="7"/>
  <c r="D16" i="7"/>
  <c r="D15" i="7"/>
  <c r="D14" i="7"/>
  <c r="D13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J7" i="7" s="1"/>
  <c r="I12" i="7"/>
  <c r="H12" i="7"/>
  <c r="G12" i="7"/>
  <c r="F12" i="7"/>
  <c r="F7" i="7" s="1"/>
  <c r="E12" i="7"/>
  <c r="D11" i="7"/>
  <c r="D10" i="7"/>
  <c r="D9" i="7"/>
  <c r="AA8" i="7"/>
  <c r="Z8" i="7"/>
  <c r="Y8" i="7"/>
  <c r="Y7" i="7" s="1"/>
  <c r="X8" i="7"/>
  <c r="X7" i="7" s="1"/>
  <c r="W8" i="7"/>
  <c r="V8" i="7"/>
  <c r="U8" i="7"/>
  <c r="T8" i="7"/>
  <c r="T7" i="7" s="1"/>
  <c r="S8" i="7"/>
  <c r="R8" i="7"/>
  <c r="Q8" i="7"/>
  <c r="Q7" i="7" s="1"/>
  <c r="P8" i="7"/>
  <c r="P7" i="7" s="1"/>
  <c r="O8" i="7"/>
  <c r="N8" i="7"/>
  <c r="M8" i="7"/>
  <c r="M7" i="7" s="1"/>
  <c r="M6" i="7" s="1"/>
  <c r="L8" i="7"/>
  <c r="L7" i="7" s="1"/>
  <c r="K8" i="7"/>
  <c r="J8" i="7"/>
  <c r="I8" i="7"/>
  <c r="I7" i="7" s="1"/>
  <c r="H8" i="7"/>
  <c r="H7" i="7" s="1"/>
  <c r="G8" i="7"/>
  <c r="F8" i="7"/>
  <c r="E8" i="7"/>
  <c r="E7" i="7" s="1"/>
  <c r="D8" i="7"/>
  <c r="U7" i="7"/>
  <c r="D778" i="6"/>
  <c r="D777" i="6"/>
  <c r="AA776" i="6"/>
  <c r="Z776" i="6"/>
  <c r="Y776" i="6"/>
  <c r="X776" i="6"/>
  <c r="W776" i="6"/>
  <c r="V776" i="6"/>
  <c r="U776" i="6"/>
  <c r="T776" i="6"/>
  <c r="S776" i="6"/>
  <c r="R776" i="6"/>
  <c r="Q776" i="6"/>
  <c r="P776" i="6"/>
  <c r="O776" i="6"/>
  <c r="N776" i="6"/>
  <c r="M776" i="6"/>
  <c r="L776" i="6"/>
  <c r="K776" i="6"/>
  <c r="J776" i="6"/>
  <c r="I776" i="6"/>
  <c r="H776" i="6"/>
  <c r="G776" i="6"/>
  <c r="G769" i="6" s="1"/>
  <c r="F776" i="6"/>
  <c r="E776" i="6"/>
  <c r="D775" i="6"/>
  <c r="D774" i="6"/>
  <c r="AA773" i="6"/>
  <c r="Z773" i="6"/>
  <c r="Y773" i="6"/>
  <c r="X773" i="6"/>
  <c r="W773" i="6"/>
  <c r="V773" i="6"/>
  <c r="U773" i="6"/>
  <c r="T773" i="6"/>
  <c r="S773" i="6"/>
  <c r="R773" i="6"/>
  <c r="Q773" i="6"/>
  <c r="P773" i="6"/>
  <c r="O773" i="6"/>
  <c r="N773" i="6"/>
  <c r="M773" i="6"/>
  <c r="L773" i="6"/>
  <c r="K773" i="6"/>
  <c r="J773" i="6"/>
  <c r="I773" i="6"/>
  <c r="H773" i="6"/>
  <c r="G773" i="6"/>
  <c r="F773" i="6"/>
  <c r="E773" i="6"/>
  <c r="D772" i="6"/>
  <c r="D770" i="6" s="1"/>
  <c r="D771" i="6"/>
  <c r="AA770" i="6"/>
  <c r="Z770" i="6"/>
  <c r="Y770" i="6"/>
  <c r="X770" i="6"/>
  <c r="W770" i="6"/>
  <c r="V770" i="6"/>
  <c r="U770" i="6"/>
  <c r="T770" i="6"/>
  <c r="S770" i="6"/>
  <c r="R770" i="6"/>
  <c r="Q770" i="6"/>
  <c r="P770" i="6"/>
  <c r="P769" i="6" s="1"/>
  <c r="O770" i="6"/>
  <c r="N770" i="6"/>
  <c r="M770" i="6"/>
  <c r="L770" i="6"/>
  <c r="K770" i="6"/>
  <c r="J770" i="6"/>
  <c r="I770" i="6"/>
  <c r="H770" i="6"/>
  <c r="G770" i="6"/>
  <c r="F770" i="6"/>
  <c r="E770" i="6"/>
  <c r="D768" i="6"/>
  <c r="D767" i="6"/>
  <c r="D766" i="6"/>
  <c r="D765" i="6"/>
  <c r="D764" i="6"/>
  <c r="D763" i="6"/>
  <c r="D762" i="6"/>
  <c r="AA761" i="6"/>
  <c r="Z761" i="6"/>
  <c r="Y761" i="6"/>
  <c r="X761" i="6"/>
  <c r="W761" i="6"/>
  <c r="V761" i="6"/>
  <c r="U761" i="6"/>
  <c r="T761" i="6"/>
  <c r="S761" i="6"/>
  <c r="R761" i="6"/>
  <c r="Q761" i="6"/>
  <c r="P761" i="6"/>
  <c r="O761" i="6"/>
  <c r="N761" i="6"/>
  <c r="M761" i="6"/>
  <c r="L761" i="6"/>
  <c r="K761" i="6"/>
  <c r="J761" i="6"/>
  <c r="I761" i="6"/>
  <c r="H761" i="6"/>
  <c r="G761" i="6"/>
  <c r="F761" i="6"/>
  <c r="E761" i="6"/>
  <c r="D760" i="6"/>
  <c r="D759" i="6"/>
  <c r="D758" i="6"/>
  <c r="D757" i="6"/>
  <c r="D756" i="6"/>
  <c r="D755" i="6"/>
  <c r="D754" i="6"/>
  <c r="AA753" i="6"/>
  <c r="Z753" i="6"/>
  <c r="Y753" i="6"/>
  <c r="Y752" i="6" s="1"/>
  <c r="X753" i="6"/>
  <c r="X752" i="6" s="1"/>
  <c r="W753" i="6"/>
  <c r="V753" i="6"/>
  <c r="U753" i="6"/>
  <c r="U752" i="6" s="1"/>
  <c r="T753" i="6"/>
  <c r="T752" i="6" s="1"/>
  <c r="S753" i="6"/>
  <c r="R753" i="6"/>
  <c r="Q753" i="6"/>
  <c r="Q752" i="6" s="1"/>
  <c r="P753" i="6"/>
  <c r="O753" i="6"/>
  <c r="N753" i="6"/>
  <c r="M753" i="6"/>
  <c r="M752" i="6" s="1"/>
  <c r="L753" i="6"/>
  <c r="K753" i="6"/>
  <c r="J753" i="6"/>
  <c r="I753" i="6"/>
  <c r="I752" i="6" s="1"/>
  <c r="H753" i="6"/>
  <c r="H752" i="6" s="1"/>
  <c r="G753" i="6"/>
  <c r="F753" i="6"/>
  <c r="E753" i="6"/>
  <c r="E752" i="6" s="1"/>
  <c r="AA752" i="6"/>
  <c r="Z752" i="6"/>
  <c r="W752" i="6"/>
  <c r="V752" i="6"/>
  <c r="S752" i="6"/>
  <c r="R752" i="6"/>
  <c r="P752" i="6"/>
  <c r="O752" i="6"/>
  <c r="N752" i="6"/>
  <c r="L752" i="6"/>
  <c r="K752" i="6"/>
  <c r="J752" i="6"/>
  <c r="G752" i="6"/>
  <c r="F752" i="6"/>
  <c r="D751" i="6"/>
  <c r="D750" i="6"/>
  <c r="D749" i="6"/>
  <c r="D748" i="6"/>
  <c r="D747" i="6"/>
  <c r="D746" i="6"/>
  <c r="D745" i="6"/>
  <c r="AA744" i="6"/>
  <c r="Z744" i="6"/>
  <c r="Y744" i="6"/>
  <c r="X744" i="6"/>
  <c r="W744" i="6"/>
  <c r="V744" i="6"/>
  <c r="U744" i="6"/>
  <c r="T744" i="6"/>
  <c r="S744" i="6"/>
  <c r="R744" i="6"/>
  <c r="Q744" i="6"/>
  <c r="P744" i="6"/>
  <c r="O744" i="6"/>
  <c r="N744" i="6"/>
  <c r="M744" i="6"/>
  <c r="L744" i="6"/>
  <c r="K744" i="6"/>
  <c r="J744" i="6"/>
  <c r="I744" i="6"/>
  <c r="H744" i="6"/>
  <c r="G744" i="6"/>
  <c r="F744" i="6"/>
  <c r="E744" i="6"/>
  <c r="D743" i="6"/>
  <c r="D742" i="6"/>
  <c r="D741" i="6"/>
  <c r="D740" i="6"/>
  <c r="D739" i="6"/>
  <c r="AA738" i="6"/>
  <c r="AA737" i="6" s="1"/>
  <c r="Z738" i="6"/>
  <c r="Y738" i="6"/>
  <c r="Y737" i="6" s="1"/>
  <c r="X738" i="6"/>
  <c r="W738" i="6"/>
  <c r="V738" i="6"/>
  <c r="U738" i="6"/>
  <c r="U737" i="6" s="1"/>
  <c r="T738" i="6"/>
  <c r="S738" i="6"/>
  <c r="R738" i="6"/>
  <c r="Q738" i="6"/>
  <c r="P738" i="6"/>
  <c r="O738" i="6"/>
  <c r="O737" i="6" s="1"/>
  <c r="N738" i="6"/>
  <c r="M738" i="6"/>
  <c r="M737" i="6" s="1"/>
  <c r="L738" i="6"/>
  <c r="K738" i="6"/>
  <c r="K737" i="6" s="1"/>
  <c r="J738" i="6"/>
  <c r="I738" i="6"/>
  <c r="I737" i="6" s="1"/>
  <c r="H738" i="6"/>
  <c r="G738" i="6"/>
  <c r="G737" i="6" s="1"/>
  <c r="F738" i="6"/>
  <c r="E738" i="6"/>
  <c r="E737" i="6" s="1"/>
  <c r="W737" i="6"/>
  <c r="S737" i="6"/>
  <c r="Q737" i="6"/>
  <c r="N737" i="6"/>
  <c r="D736" i="6"/>
  <c r="D735" i="6"/>
  <c r="D734" i="6"/>
  <c r="D733" i="6"/>
  <c r="AA732" i="6"/>
  <c r="AA731" i="6" s="1"/>
  <c r="Z732" i="6"/>
  <c r="Z731" i="6" s="1"/>
  <c r="Y732" i="6"/>
  <c r="Y731" i="6" s="1"/>
  <c r="X732" i="6"/>
  <c r="W732" i="6"/>
  <c r="W731" i="6" s="1"/>
  <c r="V732" i="6"/>
  <c r="V731" i="6" s="1"/>
  <c r="U732" i="6"/>
  <c r="U731" i="6" s="1"/>
  <c r="T732" i="6"/>
  <c r="S732" i="6"/>
  <c r="S731" i="6" s="1"/>
  <c r="R732" i="6"/>
  <c r="R731" i="6" s="1"/>
  <c r="Q732" i="6"/>
  <c r="Q731" i="6" s="1"/>
  <c r="P732" i="6"/>
  <c r="P731" i="6" s="1"/>
  <c r="O732" i="6"/>
  <c r="O731" i="6" s="1"/>
  <c r="N732" i="6"/>
  <c r="N731" i="6" s="1"/>
  <c r="M732" i="6"/>
  <c r="M731" i="6" s="1"/>
  <c r="L732" i="6"/>
  <c r="L731" i="6" s="1"/>
  <c r="K732" i="6"/>
  <c r="K731" i="6" s="1"/>
  <c r="J732" i="6"/>
  <c r="J731" i="6" s="1"/>
  <c r="I732" i="6"/>
  <c r="I731" i="6" s="1"/>
  <c r="H732" i="6"/>
  <c r="G732" i="6"/>
  <c r="G731" i="6" s="1"/>
  <c r="F732" i="6"/>
  <c r="F731" i="6" s="1"/>
  <c r="E732" i="6"/>
  <c r="E731" i="6" s="1"/>
  <c r="X731" i="6"/>
  <c r="T731" i="6"/>
  <c r="H731" i="6"/>
  <c r="D730" i="6"/>
  <c r="D729" i="6"/>
  <c r="D728" i="6"/>
  <c r="D727" i="6"/>
  <c r="AA726" i="6"/>
  <c r="Z726" i="6"/>
  <c r="Y726" i="6"/>
  <c r="X726" i="6"/>
  <c r="W726" i="6"/>
  <c r="V726" i="6"/>
  <c r="U726" i="6"/>
  <c r="T726" i="6"/>
  <c r="S726" i="6"/>
  <c r="R726" i="6"/>
  <c r="Q726" i="6"/>
  <c r="P726" i="6"/>
  <c r="O726" i="6"/>
  <c r="N726" i="6"/>
  <c r="M726" i="6"/>
  <c r="L726" i="6"/>
  <c r="K726" i="6"/>
  <c r="J726" i="6"/>
  <c r="I726" i="6"/>
  <c r="H726" i="6"/>
  <c r="G726" i="6"/>
  <c r="F726" i="6"/>
  <c r="E726" i="6"/>
  <c r="D724" i="6"/>
  <c r="D723" i="6"/>
  <c r="D722" i="6"/>
  <c r="D721" i="6"/>
  <c r="AA720" i="6"/>
  <c r="AA719" i="6" s="1"/>
  <c r="Z720" i="6"/>
  <c r="Z719" i="6" s="1"/>
  <c r="Y720" i="6"/>
  <c r="X720" i="6"/>
  <c r="W720" i="6"/>
  <c r="V720" i="6"/>
  <c r="V719" i="6" s="1"/>
  <c r="U720" i="6"/>
  <c r="T720" i="6"/>
  <c r="S720" i="6"/>
  <c r="S719" i="6" s="1"/>
  <c r="R720" i="6"/>
  <c r="R719" i="6" s="1"/>
  <c r="Q720" i="6"/>
  <c r="P720" i="6"/>
  <c r="O720" i="6"/>
  <c r="N720" i="6"/>
  <c r="N719" i="6" s="1"/>
  <c r="M720" i="6"/>
  <c r="L720" i="6"/>
  <c r="K720" i="6"/>
  <c r="K719" i="6" s="1"/>
  <c r="J720" i="6"/>
  <c r="J719" i="6" s="1"/>
  <c r="I720" i="6"/>
  <c r="H720" i="6"/>
  <c r="G720" i="6"/>
  <c r="F720" i="6"/>
  <c r="F719" i="6" s="1"/>
  <c r="E720" i="6"/>
  <c r="Y719" i="6"/>
  <c r="W719" i="6"/>
  <c r="U719" i="6"/>
  <c r="Q719" i="6"/>
  <c r="O719" i="6"/>
  <c r="M719" i="6"/>
  <c r="I719" i="6"/>
  <c r="G719" i="6"/>
  <c r="E719" i="6"/>
  <c r="D718" i="6"/>
  <c r="D717" i="6"/>
  <c r="D716" i="6"/>
  <c r="D715" i="6"/>
  <c r="AA714" i="6"/>
  <c r="Z714" i="6"/>
  <c r="Y714" i="6"/>
  <c r="X714" i="6"/>
  <c r="W714" i="6"/>
  <c r="V714" i="6"/>
  <c r="U714" i="6"/>
  <c r="T714" i="6"/>
  <c r="S714" i="6"/>
  <c r="R714" i="6"/>
  <c r="Q714" i="6"/>
  <c r="P714" i="6"/>
  <c r="O714" i="6"/>
  <c r="N714" i="6"/>
  <c r="M714" i="6"/>
  <c r="L714" i="6"/>
  <c r="K714" i="6"/>
  <c r="J714" i="6"/>
  <c r="I714" i="6"/>
  <c r="H714" i="6"/>
  <c r="G714" i="6"/>
  <c r="F714" i="6"/>
  <c r="E714" i="6"/>
  <c r="D712" i="6"/>
  <c r="D711" i="6"/>
  <c r="AA710" i="6"/>
  <c r="Z710" i="6"/>
  <c r="Z709" i="6" s="1"/>
  <c r="Y710" i="6"/>
  <c r="X710" i="6"/>
  <c r="X709" i="6" s="1"/>
  <c r="W710" i="6"/>
  <c r="V710" i="6"/>
  <c r="V709" i="6" s="1"/>
  <c r="U710" i="6"/>
  <c r="T710" i="6"/>
  <c r="T709" i="6" s="1"/>
  <c r="S710" i="6"/>
  <c r="R710" i="6"/>
  <c r="R709" i="6" s="1"/>
  <c r="Q710" i="6"/>
  <c r="P710" i="6"/>
  <c r="P709" i="6" s="1"/>
  <c r="O710" i="6"/>
  <c r="N710" i="6"/>
  <c r="N709" i="6" s="1"/>
  <c r="M710" i="6"/>
  <c r="L710" i="6"/>
  <c r="L709" i="6" s="1"/>
  <c r="K710" i="6"/>
  <c r="J710" i="6"/>
  <c r="J709" i="6" s="1"/>
  <c r="I710" i="6"/>
  <c r="H710" i="6"/>
  <c r="H709" i="6" s="1"/>
  <c r="G710" i="6"/>
  <c r="F710" i="6"/>
  <c r="F709" i="6" s="1"/>
  <c r="E710" i="6"/>
  <c r="AA709" i="6"/>
  <c r="Y709" i="6"/>
  <c r="W709" i="6"/>
  <c r="U709" i="6"/>
  <c r="S709" i="6"/>
  <c r="Q709" i="6"/>
  <c r="O709" i="6"/>
  <c r="M709" i="6"/>
  <c r="K709" i="6"/>
  <c r="I709" i="6"/>
  <c r="G709" i="6"/>
  <c r="E709" i="6"/>
  <c r="D708" i="6"/>
  <c r="D707" i="6"/>
  <c r="AA706" i="6"/>
  <c r="Z706" i="6"/>
  <c r="Y706" i="6"/>
  <c r="X706" i="6"/>
  <c r="W706" i="6"/>
  <c r="V706" i="6"/>
  <c r="U706" i="6"/>
  <c r="T706" i="6"/>
  <c r="S706" i="6"/>
  <c r="R706" i="6"/>
  <c r="Q706" i="6"/>
  <c r="P706" i="6"/>
  <c r="O706" i="6"/>
  <c r="N706" i="6"/>
  <c r="M706" i="6"/>
  <c r="L706" i="6"/>
  <c r="K706" i="6"/>
  <c r="J706" i="6"/>
  <c r="I706" i="6"/>
  <c r="H706" i="6"/>
  <c r="G706" i="6"/>
  <c r="F706" i="6"/>
  <c r="E706" i="6"/>
  <c r="D705" i="6"/>
  <c r="AA704" i="6"/>
  <c r="AA703" i="6" s="1"/>
  <c r="Z704" i="6"/>
  <c r="Z703" i="6" s="1"/>
  <c r="Y704" i="6"/>
  <c r="X704" i="6"/>
  <c r="X703" i="6" s="1"/>
  <c r="W704" i="6"/>
  <c r="W703" i="6" s="1"/>
  <c r="V704" i="6"/>
  <c r="V703" i="6" s="1"/>
  <c r="U704" i="6"/>
  <c r="T704" i="6"/>
  <c r="T703" i="6" s="1"/>
  <c r="S704" i="6"/>
  <c r="S703" i="6" s="1"/>
  <c r="R704" i="6"/>
  <c r="R703" i="6" s="1"/>
  <c r="Q704" i="6"/>
  <c r="P704" i="6"/>
  <c r="P703" i="6" s="1"/>
  <c r="O704" i="6"/>
  <c r="O703" i="6" s="1"/>
  <c r="N704" i="6"/>
  <c r="N703" i="6" s="1"/>
  <c r="M704" i="6"/>
  <c r="L704" i="6"/>
  <c r="L703" i="6" s="1"/>
  <c r="K704" i="6"/>
  <c r="K703" i="6" s="1"/>
  <c r="J704" i="6"/>
  <c r="J703" i="6" s="1"/>
  <c r="I704" i="6"/>
  <c r="H704" i="6"/>
  <c r="H703" i="6" s="1"/>
  <c r="G704" i="6"/>
  <c r="G703" i="6" s="1"/>
  <c r="F704" i="6"/>
  <c r="F703" i="6" s="1"/>
  <c r="E704" i="6"/>
  <c r="Y703" i="6"/>
  <c r="U703" i="6"/>
  <c r="Q703" i="6"/>
  <c r="M703" i="6"/>
  <c r="I703" i="6"/>
  <c r="E703" i="6"/>
  <c r="D702" i="6"/>
  <c r="D701" i="6"/>
  <c r="D699" i="6" s="1"/>
  <c r="D700" i="6"/>
  <c r="AA699" i="6"/>
  <c r="Z699" i="6"/>
  <c r="Y699" i="6"/>
  <c r="Y698" i="6" s="1"/>
  <c r="X699" i="6"/>
  <c r="W699" i="6"/>
  <c r="V699" i="6"/>
  <c r="U699" i="6"/>
  <c r="U698" i="6" s="1"/>
  <c r="T699" i="6"/>
  <c r="S699" i="6"/>
  <c r="R699" i="6"/>
  <c r="Q699" i="6"/>
  <c r="Q698" i="6" s="1"/>
  <c r="P699" i="6"/>
  <c r="O699" i="6"/>
  <c r="N699" i="6"/>
  <c r="M699" i="6"/>
  <c r="M698" i="6" s="1"/>
  <c r="L699" i="6"/>
  <c r="K699" i="6"/>
  <c r="J699" i="6"/>
  <c r="I699" i="6"/>
  <c r="I698" i="6" s="1"/>
  <c r="H699" i="6"/>
  <c r="G699" i="6"/>
  <c r="F699" i="6"/>
  <c r="E699" i="6"/>
  <c r="E698" i="6" s="1"/>
  <c r="D697" i="6"/>
  <c r="D696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F695" i="6"/>
  <c r="E695" i="6"/>
  <c r="D695" i="6"/>
  <c r="D694" i="6"/>
  <c r="D693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L692" i="6"/>
  <c r="K692" i="6"/>
  <c r="J692" i="6"/>
  <c r="I692" i="6"/>
  <c r="H692" i="6"/>
  <c r="G692" i="6"/>
  <c r="F692" i="6"/>
  <c r="E692" i="6"/>
  <c r="D691" i="6"/>
  <c r="D690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F689" i="6"/>
  <c r="E689" i="6"/>
  <c r="D688" i="6"/>
  <c r="D686" i="6" s="1"/>
  <c r="D687" i="6"/>
  <c r="AA686" i="6"/>
  <c r="Z686" i="6"/>
  <c r="Y686" i="6"/>
  <c r="Y685" i="6" s="1"/>
  <c r="X686" i="6"/>
  <c r="W686" i="6"/>
  <c r="V686" i="6"/>
  <c r="U686" i="6"/>
  <c r="U685" i="6" s="1"/>
  <c r="T686" i="6"/>
  <c r="S686" i="6"/>
  <c r="R686" i="6"/>
  <c r="Q686" i="6"/>
  <c r="Q685" i="6" s="1"/>
  <c r="P686" i="6"/>
  <c r="O686" i="6"/>
  <c r="N686" i="6"/>
  <c r="M686" i="6"/>
  <c r="M685" i="6" s="1"/>
  <c r="L686" i="6"/>
  <c r="K686" i="6"/>
  <c r="J686" i="6"/>
  <c r="I686" i="6"/>
  <c r="I685" i="6" s="1"/>
  <c r="H686" i="6"/>
  <c r="G686" i="6"/>
  <c r="F686" i="6"/>
  <c r="E686" i="6"/>
  <c r="E685" i="6" s="1"/>
  <c r="D684" i="6"/>
  <c r="D683" i="6"/>
  <c r="D682" i="6"/>
  <c r="AA681" i="6"/>
  <c r="Z681" i="6"/>
  <c r="Y681" i="6"/>
  <c r="X681" i="6"/>
  <c r="W681" i="6"/>
  <c r="V681" i="6"/>
  <c r="U681" i="6"/>
  <c r="T681" i="6"/>
  <c r="S681" i="6"/>
  <c r="R681" i="6"/>
  <c r="Q681" i="6"/>
  <c r="P681" i="6"/>
  <c r="O681" i="6"/>
  <c r="N681" i="6"/>
  <c r="M681" i="6"/>
  <c r="L681" i="6"/>
  <c r="K681" i="6"/>
  <c r="J681" i="6"/>
  <c r="I681" i="6"/>
  <c r="H681" i="6"/>
  <c r="G681" i="6"/>
  <c r="F681" i="6"/>
  <c r="E681" i="6"/>
  <c r="D680" i="6"/>
  <c r="D679" i="6"/>
  <c r="D678" i="6"/>
  <c r="D677" i="6"/>
  <c r="D676" i="6"/>
  <c r="D675" i="6"/>
  <c r="D674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F673" i="6"/>
  <c r="E673" i="6"/>
  <c r="D672" i="6"/>
  <c r="D671" i="6"/>
  <c r="D670" i="6"/>
  <c r="D669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F668" i="6"/>
  <c r="E668" i="6"/>
  <c r="D668" i="6"/>
  <c r="D667" i="6"/>
  <c r="D666" i="6"/>
  <c r="D665" i="6"/>
  <c r="D664" i="6"/>
  <c r="D663" i="6"/>
  <c r="D662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F661" i="6"/>
  <c r="E661" i="6"/>
  <c r="D660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F659" i="6"/>
  <c r="E659" i="6"/>
  <c r="D659" i="6"/>
  <c r="D658" i="6"/>
  <c r="D657" i="6"/>
  <c r="D656" i="6"/>
  <c r="AA655" i="6"/>
  <c r="Z655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F655" i="6"/>
  <c r="E655" i="6"/>
  <c r="D654" i="6"/>
  <c r="D653" i="6"/>
  <c r="D652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F651" i="6"/>
  <c r="E651" i="6"/>
  <c r="D651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F650" i="6"/>
  <c r="E650" i="6"/>
  <c r="D649" i="6"/>
  <c r="D648" i="6"/>
  <c r="D647" i="6"/>
  <c r="D646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F645" i="6"/>
  <c r="E645" i="6"/>
  <c r="Y644" i="6"/>
  <c r="D641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D640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F639" i="6"/>
  <c r="E639" i="6"/>
  <c r="D639" i="6"/>
  <c r="D638" i="6"/>
  <c r="AA637" i="6"/>
  <c r="Z637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F637" i="6"/>
  <c r="E637" i="6"/>
  <c r="D637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F636" i="6"/>
  <c r="E636" i="6"/>
  <c r="D636" i="6"/>
  <c r="D635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F634" i="6"/>
  <c r="E634" i="6"/>
  <c r="D634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F633" i="6"/>
  <c r="E633" i="6"/>
  <c r="D633" i="6"/>
  <c r="D632" i="6"/>
  <c r="AA631" i="6"/>
  <c r="Z631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F631" i="6"/>
  <c r="E631" i="6"/>
  <c r="D631" i="6"/>
  <c r="AA630" i="6"/>
  <c r="Z630" i="6"/>
  <c r="Y630" i="6"/>
  <c r="X630" i="6"/>
  <c r="X629" i="6" s="1"/>
  <c r="W630" i="6"/>
  <c r="V630" i="6"/>
  <c r="U630" i="6"/>
  <c r="T630" i="6"/>
  <c r="T629" i="6" s="1"/>
  <c r="S630" i="6"/>
  <c r="R630" i="6"/>
  <c r="Q630" i="6"/>
  <c r="P630" i="6"/>
  <c r="P629" i="6" s="1"/>
  <c r="O630" i="6"/>
  <c r="N630" i="6"/>
  <c r="M630" i="6"/>
  <c r="L630" i="6"/>
  <c r="K630" i="6"/>
  <c r="J630" i="6"/>
  <c r="I630" i="6"/>
  <c r="H630" i="6"/>
  <c r="H629" i="6" s="1"/>
  <c r="G630" i="6"/>
  <c r="F630" i="6"/>
  <c r="E630" i="6"/>
  <c r="D630" i="6"/>
  <c r="D629" i="6" s="1"/>
  <c r="Y629" i="6"/>
  <c r="Q629" i="6"/>
  <c r="L629" i="6"/>
  <c r="I629" i="6"/>
  <c r="D628" i="6"/>
  <c r="AA627" i="6"/>
  <c r="Z627" i="6"/>
  <c r="Y627" i="6"/>
  <c r="X627" i="6"/>
  <c r="W627" i="6"/>
  <c r="V627" i="6"/>
  <c r="U627" i="6"/>
  <c r="T627" i="6"/>
  <c r="S627" i="6"/>
  <c r="R627" i="6"/>
  <c r="Q627" i="6"/>
  <c r="P627" i="6"/>
  <c r="O627" i="6"/>
  <c r="N627" i="6"/>
  <c r="M627" i="6"/>
  <c r="L627" i="6"/>
  <c r="K627" i="6"/>
  <c r="J627" i="6"/>
  <c r="I627" i="6"/>
  <c r="H627" i="6"/>
  <c r="G627" i="6"/>
  <c r="F627" i="6"/>
  <c r="E627" i="6"/>
  <c r="D627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F626" i="6"/>
  <c r="E626" i="6"/>
  <c r="D626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F625" i="6"/>
  <c r="E625" i="6"/>
  <c r="D625" i="6"/>
  <c r="D624" i="6"/>
  <c r="D623" i="6"/>
  <c r="D622" i="6"/>
  <c r="D621" i="6"/>
  <c r="D620" i="6"/>
  <c r="D619" i="6"/>
  <c r="D618" i="6"/>
  <c r="AA617" i="6"/>
  <c r="AA615" i="6" s="1"/>
  <c r="AA614" i="6" s="1"/>
  <c r="Z617" i="6"/>
  <c r="Y617" i="6"/>
  <c r="X617" i="6"/>
  <c r="X615" i="6" s="1"/>
  <c r="X614" i="6" s="1"/>
  <c r="W617" i="6"/>
  <c r="V617" i="6"/>
  <c r="U617" i="6"/>
  <c r="T617" i="6"/>
  <c r="T615" i="6" s="1"/>
  <c r="T614" i="6" s="1"/>
  <c r="S617" i="6"/>
  <c r="R617" i="6"/>
  <c r="Q617" i="6"/>
  <c r="P617" i="6"/>
  <c r="P615" i="6" s="1"/>
  <c r="P614" i="6" s="1"/>
  <c r="O617" i="6"/>
  <c r="O615" i="6" s="1"/>
  <c r="O614" i="6" s="1"/>
  <c r="N617" i="6"/>
  <c r="M617" i="6"/>
  <c r="L617" i="6"/>
  <c r="L615" i="6" s="1"/>
  <c r="K617" i="6"/>
  <c r="K615" i="6" s="1"/>
  <c r="K614" i="6" s="1"/>
  <c r="J617" i="6"/>
  <c r="I617" i="6"/>
  <c r="H617" i="6"/>
  <c r="H615" i="6" s="1"/>
  <c r="H614" i="6" s="1"/>
  <c r="G617" i="6"/>
  <c r="F617" i="6"/>
  <c r="E617" i="6"/>
  <c r="D617" i="6"/>
  <c r="D615" i="6" s="1"/>
  <c r="D614" i="6" s="1"/>
  <c r="D616" i="6"/>
  <c r="Z615" i="6"/>
  <c r="Y615" i="6"/>
  <c r="Y614" i="6" s="1"/>
  <c r="W615" i="6"/>
  <c r="W614" i="6" s="1"/>
  <c r="V615" i="6"/>
  <c r="V614" i="6" s="1"/>
  <c r="U615" i="6"/>
  <c r="S615" i="6"/>
  <c r="S614" i="6" s="1"/>
  <c r="R615" i="6"/>
  <c r="R614" i="6" s="1"/>
  <c r="Q615" i="6"/>
  <c r="Q614" i="6" s="1"/>
  <c r="N615" i="6"/>
  <c r="N614" i="6" s="1"/>
  <c r="M615" i="6"/>
  <c r="M614" i="6" s="1"/>
  <c r="J615" i="6"/>
  <c r="I615" i="6"/>
  <c r="I614" i="6" s="1"/>
  <c r="G615" i="6"/>
  <c r="F615" i="6"/>
  <c r="F614" i="6" s="1"/>
  <c r="E615" i="6"/>
  <c r="E614" i="6" s="1"/>
  <c r="Z614" i="6"/>
  <c r="U614" i="6"/>
  <c r="L614" i="6"/>
  <c r="J614" i="6"/>
  <c r="G614" i="6"/>
  <c r="D613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F612" i="6"/>
  <c r="E612" i="6"/>
  <c r="D612" i="6"/>
  <c r="D611" i="6"/>
  <c r="D610" i="6"/>
  <c r="D609" i="6"/>
  <c r="D608" i="6"/>
  <c r="D607" i="6"/>
  <c r="D606" i="6"/>
  <c r="D605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F604" i="6"/>
  <c r="E604" i="6"/>
  <c r="D603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F602" i="6"/>
  <c r="E602" i="6"/>
  <c r="D602" i="6"/>
  <c r="D601" i="6"/>
  <c r="AA600" i="6"/>
  <c r="Z600" i="6"/>
  <c r="Y600" i="6"/>
  <c r="Y599" i="6" s="1"/>
  <c r="X600" i="6"/>
  <c r="W600" i="6"/>
  <c r="V600" i="6"/>
  <c r="U600" i="6"/>
  <c r="U599" i="6" s="1"/>
  <c r="T600" i="6"/>
  <c r="S600" i="6"/>
  <c r="R600" i="6"/>
  <c r="Q600" i="6"/>
  <c r="Q599" i="6" s="1"/>
  <c r="P600" i="6"/>
  <c r="O600" i="6"/>
  <c r="N600" i="6"/>
  <c r="M600" i="6"/>
  <c r="M599" i="6" s="1"/>
  <c r="L600" i="6"/>
  <c r="K600" i="6"/>
  <c r="J600" i="6"/>
  <c r="I600" i="6"/>
  <c r="I599" i="6" s="1"/>
  <c r="H600" i="6"/>
  <c r="G600" i="6"/>
  <c r="F600" i="6"/>
  <c r="E600" i="6"/>
  <c r="E599" i="6" s="1"/>
  <c r="D600" i="6"/>
  <c r="D598" i="6"/>
  <c r="AA597" i="6"/>
  <c r="Z597" i="6"/>
  <c r="Y597" i="6"/>
  <c r="X597" i="6"/>
  <c r="W597" i="6"/>
  <c r="W593" i="6" s="1"/>
  <c r="V597" i="6"/>
  <c r="U597" i="6"/>
  <c r="T597" i="6"/>
  <c r="S597" i="6"/>
  <c r="R597" i="6"/>
  <c r="Q597" i="6"/>
  <c r="P597" i="6"/>
  <c r="O597" i="6"/>
  <c r="N597" i="6"/>
  <c r="M597" i="6"/>
  <c r="L597" i="6"/>
  <c r="K597" i="6"/>
  <c r="K593" i="6" s="1"/>
  <c r="J597" i="6"/>
  <c r="I597" i="6"/>
  <c r="H597" i="6"/>
  <c r="G597" i="6"/>
  <c r="G593" i="6" s="1"/>
  <c r="F597" i="6"/>
  <c r="E597" i="6"/>
  <c r="D597" i="6"/>
  <c r="D596" i="6"/>
  <c r="D595" i="6"/>
  <c r="AA594" i="6"/>
  <c r="Z594" i="6"/>
  <c r="Y594" i="6"/>
  <c r="X594" i="6"/>
  <c r="X593" i="6" s="1"/>
  <c r="W594" i="6"/>
  <c r="V594" i="6"/>
  <c r="U594" i="6"/>
  <c r="T594" i="6"/>
  <c r="T593" i="6" s="1"/>
  <c r="S594" i="6"/>
  <c r="R594" i="6"/>
  <c r="Q594" i="6"/>
  <c r="P594" i="6"/>
  <c r="P593" i="6" s="1"/>
  <c r="O594" i="6"/>
  <c r="N594" i="6"/>
  <c r="M594" i="6"/>
  <c r="L594" i="6"/>
  <c r="L593" i="6" s="1"/>
  <c r="K594" i="6"/>
  <c r="J594" i="6"/>
  <c r="I594" i="6"/>
  <c r="H594" i="6"/>
  <c r="H593" i="6" s="1"/>
  <c r="G594" i="6"/>
  <c r="F594" i="6"/>
  <c r="E594" i="6"/>
  <c r="D594" i="6"/>
  <c r="D593" i="6" s="1"/>
  <c r="AA593" i="6"/>
  <c r="S593" i="6"/>
  <c r="O593" i="6"/>
  <c r="D592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F591" i="6"/>
  <c r="E591" i="6"/>
  <c r="D591" i="6"/>
  <c r="D590" i="6"/>
  <c r="D588" i="6" s="1"/>
  <c r="D589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F588" i="6"/>
  <c r="E588" i="6"/>
  <c r="D587" i="6"/>
  <c r="D586" i="6"/>
  <c r="D585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F584" i="6"/>
  <c r="E584" i="6"/>
  <c r="D583" i="6"/>
  <c r="AA582" i="6"/>
  <c r="Z582" i="6"/>
  <c r="Y582" i="6"/>
  <c r="X582" i="6"/>
  <c r="W582" i="6"/>
  <c r="V582" i="6"/>
  <c r="U582" i="6"/>
  <c r="T582" i="6"/>
  <c r="S582" i="6"/>
  <c r="R582" i="6"/>
  <c r="Q582" i="6"/>
  <c r="P582" i="6"/>
  <c r="O582" i="6"/>
  <c r="N582" i="6"/>
  <c r="M582" i="6"/>
  <c r="L582" i="6"/>
  <c r="K582" i="6"/>
  <c r="J582" i="6"/>
  <c r="I582" i="6"/>
  <c r="H582" i="6"/>
  <c r="G582" i="6"/>
  <c r="F582" i="6"/>
  <c r="E582" i="6"/>
  <c r="D582" i="6"/>
  <c r="R581" i="6"/>
  <c r="D580" i="6"/>
  <c r="D579" i="6"/>
  <c r="D578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F577" i="6"/>
  <c r="E577" i="6"/>
  <c r="D576" i="6"/>
  <c r="D573" i="6" s="1"/>
  <c r="D575" i="6"/>
  <c r="D574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F573" i="6"/>
  <c r="E573" i="6"/>
  <c r="D572" i="6"/>
  <c r="D571" i="6"/>
  <c r="D570" i="6"/>
  <c r="D569" i="6"/>
  <c r="D568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F567" i="6"/>
  <c r="E567" i="6"/>
  <c r="D566" i="6"/>
  <c r="D565" i="6"/>
  <c r="D564" i="6"/>
  <c r="D563" i="6"/>
  <c r="D562" i="6"/>
  <c r="D561" i="6"/>
  <c r="D560" i="6"/>
  <c r="D559" i="6"/>
  <c r="D558" i="6"/>
  <c r="AA557" i="6"/>
  <c r="AA556" i="6" s="1"/>
  <c r="Z557" i="6"/>
  <c r="Y557" i="6"/>
  <c r="X557" i="6"/>
  <c r="W557" i="6"/>
  <c r="W556" i="6" s="1"/>
  <c r="V557" i="6"/>
  <c r="U557" i="6"/>
  <c r="T557" i="6"/>
  <c r="S557" i="6"/>
  <c r="S556" i="6" s="1"/>
  <c r="R557" i="6"/>
  <c r="Q557" i="6"/>
  <c r="P557" i="6"/>
  <c r="O557" i="6"/>
  <c r="O556" i="6" s="1"/>
  <c r="N557" i="6"/>
  <c r="M557" i="6"/>
  <c r="L557" i="6"/>
  <c r="K557" i="6"/>
  <c r="K556" i="6" s="1"/>
  <c r="J557" i="6"/>
  <c r="I557" i="6"/>
  <c r="H557" i="6"/>
  <c r="G557" i="6"/>
  <c r="G556" i="6" s="1"/>
  <c r="F557" i="6"/>
  <c r="E557" i="6"/>
  <c r="V556" i="6"/>
  <c r="N556" i="6"/>
  <c r="F556" i="6"/>
  <c r="D555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F554" i="6"/>
  <c r="E554" i="6"/>
  <c r="D554" i="6"/>
  <c r="D553" i="6"/>
  <c r="D552" i="6"/>
  <c r="D551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F550" i="6"/>
  <c r="E550" i="6"/>
  <c r="D549" i="6"/>
  <c r="D547" i="6" s="1"/>
  <c r="D548" i="6"/>
  <c r="AA547" i="6"/>
  <c r="Z547" i="6"/>
  <c r="Y547" i="6"/>
  <c r="X547" i="6"/>
  <c r="W547" i="6"/>
  <c r="V547" i="6"/>
  <c r="U547" i="6"/>
  <c r="T547" i="6"/>
  <c r="S547" i="6"/>
  <c r="R547" i="6"/>
  <c r="Q547" i="6"/>
  <c r="P547" i="6"/>
  <c r="O547" i="6"/>
  <c r="N547" i="6"/>
  <c r="M547" i="6"/>
  <c r="L547" i="6"/>
  <c r="K547" i="6"/>
  <c r="J547" i="6"/>
  <c r="I547" i="6"/>
  <c r="H547" i="6"/>
  <c r="G547" i="6"/>
  <c r="F547" i="6"/>
  <c r="E547" i="6"/>
  <c r="D546" i="6"/>
  <c r="D545" i="6"/>
  <c r="D544" i="6"/>
  <c r="D542" i="6" s="1"/>
  <c r="D543" i="6"/>
  <c r="AA542" i="6"/>
  <c r="Z542" i="6"/>
  <c r="Y542" i="6"/>
  <c r="X542" i="6"/>
  <c r="W542" i="6"/>
  <c r="V542" i="6"/>
  <c r="U542" i="6"/>
  <c r="T542" i="6"/>
  <c r="S542" i="6"/>
  <c r="R542" i="6"/>
  <c r="Q542" i="6"/>
  <c r="P542" i="6"/>
  <c r="O542" i="6"/>
  <c r="N542" i="6"/>
  <c r="M542" i="6"/>
  <c r="L542" i="6"/>
  <c r="K542" i="6"/>
  <c r="J542" i="6"/>
  <c r="I542" i="6"/>
  <c r="H542" i="6"/>
  <c r="G542" i="6"/>
  <c r="F542" i="6"/>
  <c r="E542" i="6"/>
  <c r="D541" i="6"/>
  <c r="D539" i="6" s="1"/>
  <c r="D540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F539" i="6"/>
  <c r="E539" i="6"/>
  <c r="D538" i="6"/>
  <c r="D537" i="6"/>
  <c r="D536" i="6"/>
  <c r="D535" i="6"/>
  <c r="D534" i="6"/>
  <c r="D533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F532" i="6"/>
  <c r="E532" i="6"/>
  <c r="D531" i="6"/>
  <c r="D530" i="6"/>
  <c r="D529" i="6"/>
  <c r="D528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F527" i="6"/>
  <c r="E527" i="6"/>
  <c r="D527" i="6"/>
  <c r="D526" i="6"/>
  <c r="D525" i="6"/>
  <c r="D524" i="6"/>
  <c r="AA523" i="6"/>
  <c r="Z523" i="6"/>
  <c r="Y523" i="6"/>
  <c r="X523" i="6"/>
  <c r="W523" i="6"/>
  <c r="W522" i="6" s="1"/>
  <c r="V523" i="6"/>
  <c r="U523" i="6"/>
  <c r="T523" i="6"/>
  <c r="S523" i="6"/>
  <c r="S522" i="6" s="1"/>
  <c r="R523" i="6"/>
  <c r="Q523" i="6"/>
  <c r="P523" i="6"/>
  <c r="O523" i="6"/>
  <c r="O522" i="6" s="1"/>
  <c r="N523" i="6"/>
  <c r="M523" i="6"/>
  <c r="L523" i="6"/>
  <c r="K523" i="6"/>
  <c r="K522" i="6" s="1"/>
  <c r="J523" i="6"/>
  <c r="I523" i="6"/>
  <c r="H523" i="6"/>
  <c r="G523" i="6"/>
  <c r="G522" i="6" s="1"/>
  <c r="F523" i="6"/>
  <c r="E523" i="6"/>
  <c r="D523" i="6"/>
  <c r="AA522" i="6"/>
  <c r="D521" i="6"/>
  <c r="D520" i="6"/>
  <c r="D519" i="6"/>
  <c r="D518" i="6"/>
  <c r="D517" i="6"/>
  <c r="D516" i="6"/>
  <c r="D515" i="6"/>
  <c r="D514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K513" i="6"/>
  <c r="J513" i="6"/>
  <c r="I513" i="6"/>
  <c r="H513" i="6"/>
  <c r="G513" i="6"/>
  <c r="F513" i="6"/>
  <c r="E513" i="6"/>
  <c r="D512" i="6"/>
  <c r="D511" i="6"/>
  <c r="D510" i="6"/>
  <c r="D509" i="6"/>
  <c r="D508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F507" i="6"/>
  <c r="E507" i="6"/>
  <c r="D507" i="6"/>
  <c r="D506" i="6"/>
  <c r="D505" i="6"/>
  <c r="D504" i="6"/>
  <c r="D503" i="6"/>
  <c r="D502" i="6"/>
  <c r="D501" i="6"/>
  <c r="D500" i="6"/>
  <c r="D499" i="6"/>
  <c r="AA498" i="6"/>
  <c r="Z498" i="6"/>
  <c r="Y498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F498" i="6"/>
  <c r="E498" i="6"/>
  <c r="D498" i="6"/>
  <c r="D497" i="6"/>
  <c r="D496" i="6"/>
  <c r="D495" i="6"/>
  <c r="AA494" i="6"/>
  <c r="Z494" i="6"/>
  <c r="Y494" i="6"/>
  <c r="X494" i="6"/>
  <c r="X493" i="6" s="1"/>
  <c r="W494" i="6"/>
  <c r="V494" i="6"/>
  <c r="U494" i="6"/>
  <c r="T494" i="6"/>
  <c r="T493" i="6" s="1"/>
  <c r="S494" i="6"/>
  <c r="R494" i="6"/>
  <c r="R493" i="6" s="1"/>
  <c r="Q494" i="6"/>
  <c r="P494" i="6"/>
  <c r="P493" i="6" s="1"/>
  <c r="O494" i="6"/>
  <c r="N494" i="6"/>
  <c r="M494" i="6"/>
  <c r="L494" i="6"/>
  <c r="K494" i="6"/>
  <c r="K493" i="6" s="1"/>
  <c r="J494" i="6"/>
  <c r="J493" i="6" s="1"/>
  <c r="I494" i="6"/>
  <c r="H494" i="6"/>
  <c r="H493" i="6" s="1"/>
  <c r="G494" i="6"/>
  <c r="F494" i="6"/>
  <c r="E494" i="6"/>
  <c r="D494" i="6"/>
  <c r="Z493" i="6"/>
  <c r="V493" i="6"/>
  <c r="N493" i="6"/>
  <c r="F493" i="6"/>
  <c r="D491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F490" i="6"/>
  <c r="E490" i="6"/>
  <c r="D490" i="6"/>
  <c r="D489" i="6"/>
  <c r="D488" i="6"/>
  <c r="D487" i="6"/>
  <c r="D486" i="6"/>
  <c r="D485" i="6"/>
  <c r="D484" i="6"/>
  <c r="D483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F482" i="6"/>
  <c r="E482" i="6"/>
  <c r="D481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F480" i="6"/>
  <c r="E480" i="6"/>
  <c r="D480" i="6"/>
  <c r="D479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D477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D476" i="6"/>
  <c r="T475" i="6"/>
  <c r="D474" i="6"/>
  <c r="D473" i="6"/>
  <c r="D472" i="6"/>
  <c r="D471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F470" i="6"/>
  <c r="E470" i="6"/>
  <c r="D470" i="6"/>
  <c r="D469" i="6"/>
  <c r="D468" i="6"/>
  <c r="D467" i="6"/>
  <c r="D466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F465" i="6"/>
  <c r="E465" i="6"/>
  <c r="D465" i="6"/>
  <c r="D464" i="6"/>
  <c r="D463" i="6"/>
  <c r="D462" i="6"/>
  <c r="AA461" i="6"/>
  <c r="Z461" i="6"/>
  <c r="Y461" i="6"/>
  <c r="X461" i="6"/>
  <c r="W461" i="6"/>
  <c r="W460" i="6" s="1"/>
  <c r="V461" i="6"/>
  <c r="V460" i="6" s="1"/>
  <c r="U461" i="6"/>
  <c r="T461" i="6"/>
  <c r="S461" i="6"/>
  <c r="S460" i="6" s="1"/>
  <c r="R461" i="6"/>
  <c r="Q461" i="6"/>
  <c r="P461" i="6"/>
  <c r="O461" i="6"/>
  <c r="O460" i="6" s="1"/>
  <c r="N461" i="6"/>
  <c r="M461" i="6"/>
  <c r="L461" i="6"/>
  <c r="K461" i="6"/>
  <c r="K460" i="6" s="1"/>
  <c r="J461" i="6"/>
  <c r="I461" i="6"/>
  <c r="H461" i="6"/>
  <c r="G461" i="6"/>
  <c r="G460" i="6" s="1"/>
  <c r="F461" i="6"/>
  <c r="E461" i="6"/>
  <c r="D461" i="6"/>
  <c r="AA460" i="6"/>
  <c r="Z460" i="6"/>
  <c r="R460" i="6"/>
  <c r="N460" i="6"/>
  <c r="J460" i="6"/>
  <c r="F460" i="6"/>
  <c r="D457" i="6"/>
  <c r="D456" i="6"/>
  <c r="AA455" i="6"/>
  <c r="Z455" i="6"/>
  <c r="Y455" i="6"/>
  <c r="X455" i="6"/>
  <c r="W455" i="6"/>
  <c r="V455" i="6"/>
  <c r="U455" i="6"/>
  <c r="T455" i="6"/>
  <c r="S455" i="6"/>
  <c r="R455" i="6"/>
  <c r="Q455" i="6"/>
  <c r="P455" i="6"/>
  <c r="O455" i="6"/>
  <c r="N455" i="6"/>
  <c r="M455" i="6"/>
  <c r="L455" i="6"/>
  <c r="K455" i="6"/>
  <c r="J455" i="6"/>
  <c r="I455" i="6"/>
  <c r="H455" i="6"/>
  <c r="G455" i="6"/>
  <c r="F455" i="6"/>
  <c r="E455" i="6"/>
  <c r="D454" i="6"/>
  <c r="D453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D451" i="6"/>
  <c r="D450" i="6"/>
  <c r="D449" i="6"/>
  <c r="D448" i="6"/>
  <c r="D447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D446" i="6"/>
  <c r="D445" i="6"/>
  <c r="D444" i="6"/>
  <c r="D443" i="6"/>
  <c r="D442" i="6"/>
  <c r="AA441" i="6"/>
  <c r="Z441" i="6"/>
  <c r="Y441" i="6"/>
  <c r="X441" i="6"/>
  <c r="X440" i="6" s="1"/>
  <c r="W441" i="6"/>
  <c r="V441" i="6"/>
  <c r="U441" i="6"/>
  <c r="U440" i="6" s="1"/>
  <c r="T441" i="6"/>
  <c r="T440" i="6" s="1"/>
  <c r="S441" i="6"/>
  <c r="R441" i="6"/>
  <c r="Q441" i="6"/>
  <c r="P441" i="6"/>
  <c r="P440" i="6" s="1"/>
  <c r="O441" i="6"/>
  <c r="N441" i="6"/>
  <c r="M441" i="6"/>
  <c r="L441" i="6"/>
  <c r="L440" i="6" s="1"/>
  <c r="K441" i="6"/>
  <c r="J441" i="6"/>
  <c r="I441" i="6"/>
  <c r="H441" i="6"/>
  <c r="H440" i="6" s="1"/>
  <c r="G441" i="6"/>
  <c r="F441" i="6"/>
  <c r="E441" i="6"/>
  <c r="D441" i="6"/>
  <c r="D440" i="6" s="1"/>
  <c r="Y440" i="6"/>
  <c r="Q440" i="6"/>
  <c r="M440" i="6"/>
  <c r="I440" i="6"/>
  <c r="E440" i="6"/>
  <c r="D439" i="6"/>
  <c r="AA438" i="6"/>
  <c r="Z438" i="6"/>
  <c r="Y438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D438" i="6"/>
  <c r="D437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D436" i="6"/>
  <c r="D435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D434" i="6"/>
  <c r="D433" i="6"/>
  <c r="AA432" i="6"/>
  <c r="Z432" i="6"/>
  <c r="Y432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D432" i="6"/>
  <c r="D431" i="6"/>
  <c r="D430" i="6"/>
  <c r="AA429" i="6"/>
  <c r="Z429" i="6"/>
  <c r="Y429" i="6"/>
  <c r="X429" i="6"/>
  <c r="W429" i="6"/>
  <c r="V429" i="6"/>
  <c r="U429" i="6"/>
  <c r="T429" i="6"/>
  <c r="S429" i="6"/>
  <c r="R429" i="6"/>
  <c r="R428" i="6" s="1"/>
  <c r="Q429" i="6"/>
  <c r="P429" i="6"/>
  <c r="O429" i="6"/>
  <c r="N429" i="6"/>
  <c r="M429" i="6"/>
  <c r="L429" i="6"/>
  <c r="K429" i="6"/>
  <c r="J429" i="6"/>
  <c r="I429" i="6"/>
  <c r="H429" i="6"/>
  <c r="G429" i="6"/>
  <c r="G428" i="6" s="1"/>
  <c r="F429" i="6"/>
  <c r="E429" i="6"/>
  <c r="O428" i="6"/>
  <c r="D427" i="6"/>
  <c r="D426" i="6"/>
  <c r="D424" i="6" s="1"/>
  <c r="D425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3" i="6"/>
  <c r="D422" i="6"/>
  <c r="D421" i="6"/>
  <c r="D420" i="6"/>
  <c r="D419" i="6"/>
  <c r="D418" i="6"/>
  <c r="D417" i="6"/>
  <c r="D416" i="6"/>
  <c r="AA415" i="6"/>
  <c r="Z415" i="6"/>
  <c r="Y415" i="6"/>
  <c r="X415" i="6"/>
  <c r="X414" i="6" s="1"/>
  <c r="W415" i="6"/>
  <c r="W414" i="6" s="1"/>
  <c r="V415" i="6"/>
  <c r="U415" i="6"/>
  <c r="T415" i="6"/>
  <c r="T414" i="6" s="1"/>
  <c r="S415" i="6"/>
  <c r="S414" i="6" s="1"/>
  <c r="R415" i="6"/>
  <c r="Q415" i="6"/>
  <c r="P415" i="6"/>
  <c r="O415" i="6"/>
  <c r="N415" i="6"/>
  <c r="M415" i="6"/>
  <c r="L415" i="6"/>
  <c r="L414" i="6" s="1"/>
  <c r="K415" i="6"/>
  <c r="J415" i="6"/>
  <c r="I415" i="6"/>
  <c r="H415" i="6"/>
  <c r="H414" i="6" s="1"/>
  <c r="G415" i="6"/>
  <c r="G414" i="6" s="1"/>
  <c r="F415" i="6"/>
  <c r="E415" i="6"/>
  <c r="AA414" i="6"/>
  <c r="Z414" i="6"/>
  <c r="V414" i="6"/>
  <c r="R414" i="6"/>
  <c r="P414" i="6"/>
  <c r="O414" i="6"/>
  <c r="N414" i="6"/>
  <c r="K414" i="6"/>
  <c r="J414" i="6"/>
  <c r="F414" i="6"/>
  <c r="D413" i="6"/>
  <c r="AA412" i="6"/>
  <c r="Z412" i="6"/>
  <c r="Y412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D412" i="6"/>
  <c r="D411" i="6"/>
  <c r="D410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D408" i="6"/>
  <c r="D407" i="6"/>
  <c r="D406" i="6"/>
  <c r="D405" i="6"/>
  <c r="D404" i="6"/>
  <c r="D403" i="6"/>
  <c r="D402" i="6"/>
  <c r="D401" i="6"/>
  <c r="D400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F398" i="6"/>
  <c r="D396" i="6"/>
  <c r="AA395" i="6"/>
  <c r="Z395" i="6"/>
  <c r="Y395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D395" i="6"/>
  <c r="D394" i="6"/>
  <c r="D393" i="6"/>
  <c r="D392" i="6"/>
  <c r="D389" i="6" s="1"/>
  <c r="D391" i="6"/>
  <c r="D390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8" i="6"/>
  <c r="D387" i="6"/>
  <c r="D386" i="6"/>
  <c r="D385" i="6"/>
  <c r="D384" i="6"/>
  <c r="D383" i="6"/>
  <c r="D382" i="6"/>
  <c r="D381" i="6"/>
  <c r="D380" i="6"/>
  <c r="AA379" i="6"/>
  <c r="AA378" i="6" s="1"/>
  <c r="Z379" i="6"/>
  <c r="Y379" i="6"/>
  <c r="X379" i="6"/>
  <c r="X378" i="6" s="1"/>
  <c r="W379" i="6"/>
  <c r="W378" i="6" s="1"/>
  <c r="V379" i="6"/>
  <c r="U379" i="6"/>
  <c r="U378" i="6" s="1"/>
  <c r="T379" i="6"/>
  <c r="T378" i="6" s="1"/>
  <c r="S379" i="6"/>
  <c r="S378" i="6" s="1"/>
  <c r="R379" i="6"/>
  <c r="Q379" i="6"/>
  <c r="P379" i="6"/>
  <c r="O379" i="6"/>
  <c r="O378" i="6" s="1"/>
  <c r="N379" i="6"/>
  <c r="M379" i="6"/>
  <c r="L379" i="6"/>
  <c r="K379" i="6"/>
  <c r="K378" i="6" s="1"/>
  <c r="J379" i="6"/>
  <c r="I379" i="6"/>
  <c r="H379" i="6"/>
  <c r="H378" i="6" s="1"/>
  <c r="G379" i="6"/>
  <c r="G378" i="6" s="1"/>
  <c r="F379" i="6"/>
  <c r="E379" i="6"/>
  <c r="P378" i="6"/>
  <c r="L378" i="6"/>
  <c r="D377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D375" i="6"/>
  <c r="D374" i="6"/>
  <c r="D373" i="6"/>
  <c r="D372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0" i="6"/>
  <c r="D369" i="6"/>
  <c r="D368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6" i="6"/>
  <c r="D365" i="6"/>
  <c r="D364" i="6"/>
  <c r="D363" i="6"/>
  <c r="D362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0" i="6"/>
  <c r="D359" i="6"/>
  <c r="D358" i="6"/>
  <c r="D357" i="6"/>
  <c r="D356" i="6"/>
  <c r="D355" i="6"/>
  <c r="D354" i="6"/>
  <c r="D353" i="6"/>
  <c r="AA352" i="6"/>
  <c r="AA351" i="6" s="1"/>
  <c r="Z352" i="6"/>
  <c r="Y352" i="6"/>
  <c r="X352" i="6"/>
  <c r="W352" i="6"/>
  <c r="W351" i="6" s="1"/>
  <c r="V352" i="6"/>
  <c r="U352" i="6"/>
  <c r="T352" i="6"/>
  <c r="S352" i="6"/>
  <c r="S351" i="6" s="1"/>
  <c r="R352" i="6"/>
  <c r="Q352" i="6"/>
  <c r="P352" i="6"/>
  <c r="O352" i="6"/>
  <c r="O351" i="6" s="1"/>
  <c r="N352" i="6"/>
  <c r="M352" i="6"/>
  <c r="L352" i="6"/>
  <c r="K352" i="6"/>
  <c r="K351" i="6" s="1"/>
  <c r="J352" i="6"/>
  <c r="I352" i="6"/>
  <c r="H352" i="6"/>
  <c r="G352" i="6"/>
  <c r="F352" i="6"/>
  <c r="E352" i="6"/>
  <c r="G351" i="6"/>
  <c r="D349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D347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D345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D343" i="6"/>
  <c r="AA342" i="6"/>
  <c r="Z342" i="6"/>
  <c r="Z341" i="6" s="1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F341" i="6" s="1"/>
  <c r="E342" i="6"/>
  <c r="D342" i="6"/>
  <c r="D340" i="6"/>
  <c r="D339" i="6"/>
  <c r="D338" i="6"/>
  <c r="D337" i="6"/>
  <c r="D336" i="6"/>
  <c r="D335" i="6"/>
  <c r="D334" i="6"/>
  <c r="D333" i="6"/>
  <c r="D332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0" i="6"/>
  <c r="D329" i="6"/>
  <c r="D328" i="6"/>
  <c r="D327" i="6"/>
  <c r="D326" i="6"/>
  <c r="D325" i="6"/>
  <c r="D324" i="6"/>
  <c r="D323" i="6"/>
  <c r="D322" i="6"/>
  <c r="AA321" i="6"/>
  <c r="Z321" i="6"/>
  <c r="Y321" i="6"/>
  <c r="Y320" i="6" s="1"/>
  <c r="X321" i="6"/>
  <c r="W321" i="6"/>
  <c r="V321" i="6"/>
  <c r="U321" i="6"/>
  <c r="U320" i="6" s="1"/>
  <c r="T321" i="6"/>
  <c r="S321" i="6"/>
  <c r="R321" i="6"/>
  <c r="Q321" i="6"/>
  <c r="Q320" i="6" s="1"/>
  <c r="P321" i="6"/>
  <c r="O321" i="6"/>
  <c r="N321" i="6"/>
  <c r="M321" i="6"/>
  <c r="L321" i="6"/>
  <c r="K321" i="6"/>
  <c r="J321" i="6"/>
  <c r="I321" i="6"/>
  <c r="I320" i="6" s="1"/>
  <c r="H321" i="6"/>
  <c r="G321" i="6"/>
  <c r="F321" i="6"/>
  <c r="E321" i="6"/>
  <c r="X320" i="6"/>
  <c r="T320" i="6"/>
  <c r="P320" i="6"/>
  <c r="M320" i="6"/>
  <c r="L320" i="6"/>
  <c r="H320" i="6"/>
  <c r="E320" i="6"/>
  <c r="D319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D317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D315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D312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D310" i="6"/>
  <c r="AA309" i="6"/>
  <c r="Z309" i="6"/>
  <c r="Y309" i="6"/>
  <c r="X309" i="6"/>
  <c r="W309" i="6"/>
  <c r="V309" i="6"/>
  <c r="V308" i="6" s="1"/>
  <c r="U309" i="6"/>
  <c r="T309" i="6"/>
  <c r="S309" i="6"/>
  <c r="R309" i="6"/>
  <c r="Q309" i="6"/>
  <c r="Q308" i="6" s="1"/>
  <c r="P309" i="6"/>
  <c r="O309" i="6"/>
  <c r="N309" i="6"/>
  <c r="M309" i="6"/>
  <c r="L309" i="6"/>
  <c r="K309" i="6"/>
  <c r="J309" i="6"/>
  <c r="J308" i="6" s="1"/>
  <c r="I309" i="6"/>
  <c r="H309" i="6"/>
  <c r="G309" i="6"/>
  <c r="F309" i="6"/>
  <c r="F308" i="6" s="1"/>
  <c r="E309" i="6"/>
  <c r="D309" i="6"/>
  <c r="Z308" i="6"/>
  <c r="Y308" i="6"/>
  <c r="R308" i="6"/>
  <c r="N308" i="6"/>
  <c r="I308" i="6"/>
  <c r="D307" i="6"/>
  <c r="D306" i="6"/>
  <c r="D305" i="6"/>
  <c r="D304" i="6"/>
  <c r="D303" i="6"/>
  <c r="D302" i="6"/>
  <c r="D301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D299" i="6"/>
  <c r="D298" i="6"/>
  <c r="D297" i="6"/>
  <c r="D296" i="6"/>
  <c r="D292" i="6" s="1"/>
  <c r="D291" i="6" s="1"/>
  <c r="D295" i="6"/>
  <c r="D294" i="6"/>
  <c r="D293" i="6"/>
  <c r="AA292" i="6"/>
  <c r="AA291" i="6" s="1"/>
  <c r="Z292" i="6"/>
  <c r="Y292" i="6"/>
  <c r="X292" i="6"/>
  <c r="W292" i="6"/>
  <c r="W291" i="6" s="1"/>
  <c r="V292" i="6"/>
  <c r="U292" i="6"/>
  <c r="T292" i="6"/>
  <c r="S292" i="6"/>
  <c r="S291" i="6" s="1"/>
  <c r="R292" i="6"/>
  <c r="R291" i="6" s="1"/>
  <c r="Q292" i="6"/>
  <c r="P292" i="6"/>
  <c r="O292" i="6"/>
  <c r="O291" i="6" s="1"/>
  <c r="N292" i="6"/>
  <c r="M292" i="6"/>
  <c r="L292" i="6"/>
  <c r="K292" i="6"/>
  <c r="K291" i="6" s="1"/>
  <c r="J292" i="6"/>
  <c r="I292" i="6"/>
  <c r="H292" i="6"/>
  <c r="G292" i="6"/>
  <c r="G291" i="6" s="1"/>
  <c r="F292" i="6"/>
  <c r="F291" i="6" s="1"/>
  <c r="E292" i="6"/>
  <c r="Z291" i="6"/>
  <c r="V291" i="6"/>
  <c r="N291" i="6"/>
  <c r="J291" i="6"/>
  <c r="D290" i="6"/>
  <c r="D289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7" i="6"/>
  <c r="D285" i="6" s="1"/>
  <c r="D286" i="6"/>
  <c r="AA285" i="6"/>
  <c r="Z285" i="6"/>
  <c r="Y285" i="6"/>
  <c r="X285" i="6"/>
  <c r="W285" i="6"/>
  <c r="W284" i="6" s="1"/>
  <c r="V285" i="6"/>
  <c r="U285" i="6"/>
  <c r="T285" i="6"/>
  <c r="S285" i="6"/>
  <c r="R285" i="6"/>
  <c r="Q285" i="6"/>
  <c r="P285" i="6"/>
  <c r="O285" i="6"/>
  <c r="O284" i="6" s="1"/>
  <c r="N285" i="6"/>
  <c r="M285" i="6"/>
  <c r="L285" i="6"/>
  <c r="K285" i="6"/>
  <c r="K284" i="6" s="1"/>
  <c r="J285" i="6"/>
  <c r="I285" i="6"/>
  <c r="H285" i="6"/>
  <c r="G285" i="6"/>
  <c r="G284" i="6" s="1"/>
  <c r="F285" i="6"/>
  <c r="E285" i="6"/>
  <c r="AA284" i="6"/>
  <c r="X284" i="6"/>
  <c r="T284" i="6"/>
  <c r="S284" i="6"/>
  <c r="P284" i="6"/>
  <c r="L284" i="6"/>
  <c r="H284" i="6"/>
  <c r="D283" i="6"/>
  <c r="D282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0" i="6"/>
  <c r="D278" i="6" s="1"/>
  <c r="D279" i="6"/>
  <c r="AA278" i="6"/>
  <c r="Z278" i="6"/>
  <c r="Y278" i="6"/>
  <c r="X278" i="6"/>
  <c r="W278" i="6"/>
  <c r="W277" i="6" s="1"/>
  <c r="V278" i="6"/>
  <c r="U278" i="6"/>
  <c r="T278" i="6"/>
  <c r="S278" i="6"/>
  <c r="R278" i="6"/>
  <c r="Q278" i="6"/>
  <c r="P278" i="6"/>
  <c r="O278" i="6"/>
  <c r="N278" i="6"/>
  <c r="M278" i="6"/>
  <c r="L278" i="6"/>
  <c r="K278" i="6"/>
  <c r="K277" i="6" s="1"/>
  <c r="J278" i="6"/>
  <c r="I278" i="6"/>
  <c r="H278" i="6"/>
  <c r="G278" i="6"/>
  <c r="G277" i="6" s="1"/>
  <c r="F278" i="6"/>
  <c r="E278" i="6"/>
  <c r="AA277" i="6"/>
  <c r="X277" i="6"/>
  <c r="S277" i="6"/>
  <c r="P277" i="6"/>
  <c r="O277" i="6"/>
  <c r="H277" i="6"/>
  <c r="D275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D272" i="6"/>
  <c r="D271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69" i="6"/>
  <c r="D267" i="6" s="1"/>
  <c r="D268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M262" i="6" s="1"/>
  <c r="L267" i="6"/>
  <c r="K267" i="6"/>
  <c r="J267" i="6"/>
  <c r="I267" i="6"/>
  <c r="I262" i="6" s="1"/>
  <c r="H267" i="6"/>
  <c r="G267" i="6"/>
  <c r="F267" i="6"/>
  <c r="E267" i="6"/>
  <c r="E262" i="6" s="1"/>
  <c r="D266" i="6"/>
  <c r="D265" i="6"/>
  <c r="D264" i="6"/>
  <c r="AA263" i="6"/>
  <c r="Z263" i="6"/>
  <c r="Y263" i="6"/>
  <c r="X263" i="6"/>
  <c r="X262" i="6" s="1"/>
  <c r="W263" i="6"/>
  <c r="W262" i="6" s="1"/>
  <c r="V263" i="6"/>
  <c r="U263" i="6"/>
  <c r="T263" i="6"/>
  <c r="S263" i="6"/>
  <c r="S262" i="6" s="1"/>
  <c r="R263" i="6"/>
  <c r="Q263" i="6"/>
  <c r="P263" i="6"/>
  <c r="P262" i="6" s="1"/>
  <c r="O263" i="6"/>
  <c r="O262" i="6" s="1"/>
  <c r="N263" i="6"/>
  <c r="M263" i="6"/>
  <c r="L263" i="6"/>
  <c r="K263" i="6"/>
  <c r="K262" i="6" s="1"/>
  <c r="J263" i="6"/>
  <c r="I263" i="6"/>
  <c r="H263" i="6"/>
  <c r="H262" i="6" s="1"/>
  <c r="G263" i="6"/>
  <c r="G262" i="6" s="1"/>
  <c r="F263" i="6"/>
  <c r="E263" i="6"/>
  <c r="D263" i="6"/>
  <c r="AA262" i="6"/>
  <c r="T262" i="6"/>
  <c r="L262" i="6"/>
  <c r="D261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I255" i="6" s="1"/>
  <c r="I254" i="6" s="1"/>
  <c r="H260" i="6"/>
  <c r="G260" i="6"/>
  <c r="F260" i="6"/>
  <c r="E260" i="6"/>
  <c r="E255" i="6" s="1"/>
  <c r="E254" i="6" s="1"/>
  <c r="D260" i="6"/>
  <c r="D259" i="6"/>
  <c r="D258" i="6"/>
  <c r="D257" i="6"/>
  <c r="AA256" i="6"/>
  <c r="Z256" i="6"/>
  <c r="Y256" i="6"/>
  <c r="X256" i="6"/>
  <c r="X255" i="6" s="1"/>
  <c r="W256" i="6"/>
  <c r="W255" i="6" s="1"/>
  <c r="V256" i="6"/>
  <c r="U256" i="6"/>
  <c r="T256" i="6"/>
  <c r="T255" i="6" s="1"/>
  <c r="T254" i="6" s="1"/>
  <c r="S256" i="6"/>
  <c r="S255" i="6" s="1"/>
  <c r="S254" i="6" s="1"/>
  <c r="R256" i="6"/>
  <c r="Q256" i="6"/>
  <c r="P256" i="6"/>
  <c r="P255" i="6" s="1"/>
  <c r="P254" i="6" s="1"/>
  <c r="O256" i="6"/>
  <c r="O255" i="6" s="1"/>
  <c r="N256" i="6"/>
  <c r="M256" i="6"/>
  <c r="L256" i="6"/>
  <c r="L255" i="6" s="1"/>
  <c r="L254" i="6" s="1"/>
  <c r="K256" i="6"/>
  <c r="K255" i="6" s="1"/>
  <c r="K254" i="6" s="1"/>
  <c r="J256" i="6"/>
  <c r="I256" i="6"/>
  <c r="H256" i="6"/>
  <c r="G256" i="6"/>
  <c r="F256" i="6"/>
  <c r="E256" i="6"/>
  <c r="D256" i="6"/>
  <c r="D255" i="6" s="1"/>
  <c r="AA255" i="6"/>
  <c r="AA254" i="6" s="1"/>
  <c r="Z255" i="6"/>
  <c r="V255" i="6"/>
  <c r="R255" i="6"/>
  <c r="N255" i="6"/>
  <c r="J255" i="6"/>
  <c r="H255" i="6"/>
  <c r="H254" i="6" s="1"/>
  <c r="G255" i="6"/>
  <c r="F255" i="6"/>
  <c r="D253" i="6"/>
  <c r="D252" i="6"/>
  <c r="D251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49" i="6"/>
  <c r="D248" i="6"/>
  <c r="D247" i="6"/>
  <c r="D246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4" i="6"/>
  <c r="D243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1" i="6"/>
  <c r="D239" i="6" s="1"/>
  <c r="D240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N238" i="6" s="1"/>
  <c r="M239" i="6"/>
  <c r="L239" i="6"/>
  <c r="K239" i="6"/>
  <c r="J239" i="6"/>
  <c r="I239" i="6"/>
  <c r="H239" i="6"/>
  <c r="G239" i="6"/>
  <c r="F239" i="6"/>
  <c r="F238" i="6" s="1"/>
  <c r="E239" i="6"/>
  <c r="AA238" i="6"/>
  <c r="S238" i="6"/>
  <c r="K238" i="6"/>
  <c r="D237" i="6"/>
  <c r="D236" i="6"/>
  <c r="D235" i="6"/>
  <c r="D234" i="6"/>
  <c r="D233" i="6"/>
  <c r="D232" i="6"/>
  <c r="D231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29" i="6"/>
  <c r="D228" i="6"/>
  <c r="D227" i="6"/>
  <c r="D226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4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D222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D220" i="6"/>
  <c r="D219" i="6"/>
  <c r="D218" i="6"/>
  <c r="D217" i="6"/>
  <c r="D216" i="6"/>
  <c r="D214" i="6" s="1"/>
  <c r="D215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3" i="6"/>
  <c r="D212" i="6"/>
  <c r="D211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D209" i="6"/>
  <c r="D208" i="6"/>
  <c r="D207" i="6"/>
  <c r="D206" i="6"/>
  <c r="AA205" i="6"/>
  <c r="Z205" i="6"/>
  <c r="Y205" i="6"/>
  <c r="X205" i="6"/>
  <c r="X204" i="6" s="1"/>
  <c r="W205" i="6"/>
  <c r="W204" i="6" s="1"/>
  <c r="V205" i="6"/>
  <c r="U205" i="6"/>
  <c r="T205" i="6"/>
  <c r="T204" i="6" s="1"/>
  <c r="S205" i="6"/>
  <c r="S204" i="6" s="1"/>
  <c r="R205" i="6"/>
  <c r="Q205" i="6"/>
  <c r="P205" i="6"/>
  <c r="P204" i="6" s="1"/>
  <c r="O205" i="6"/>
  <c r="O204" i="6" s="1"/>
  <c r="N205" i="6"/>
  <c r="M205" i="6"/>
  <c r="L205" i="6"/>
  <c r="L204" i="6" s="1"/>
  <c r="K205" i="6"/>
  <c r="K204" i="6" s="1"/>
  <c r="J205" i="6"/>
  <c r="I205" i="6"/>
  <c r="H205" i="6"/>
  <c r="H204" i="6" s="1"/>
  <c r="G205" i="6"/>
  <c r="G204" i="6" s="1"/>
  <c r="F205" i="6"/>
  <c r="E205" i="6"/>
  <c r="E204" i="6" s="1"/>
  <c r="AA204" i="6"/>
  <c r="U204" i="6"/>
  <c r="D203" i="6"/>
  <c r="D202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0" i="6"/>
  <c r="D198" i="6" s="1"/>
  <c r="D199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7" i="6"/>
  <c r="D196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N191" i="6" s="1"/>
  <c r="M195" i="6"/>
  <c r="L195" i="6"/>
  <c r="K195" i="6"/>
  <c r="J195" i="6"/>
  <c r="J191" i="6" s="1"/>
  <c r="I195" i="6"/>
  <c r="H195" i="6"/>
  <c r="G195" i="6"/>
  <c r="F195" i="6"/>
  <c r="F191" i="6" s="1"/>
  <c r="E195" i="6"/>
  <c r="D194" i="6"/>
  <c r="D193" i="6"/>
  <c r="AA192" i="6"/>
  <c r="Z192" i="6"/>
  <c r="Y192" i="6"/>
  <c r="Y191" i="6" s="1"/>
  <c r="X192" i="6"/>
  <c r="X191" i="6" s="1"/>
  <c r="W192" i="6"/>
  <c r="W191" i="6" s="1"/>
  <c r="V192" i="6"/>
  <c r="U192" i="6"/>
  <c r="T192" i="6"/>
  <c r="S192" i="6"/>
  <c r="S191" i="6" s="1"/>
  <c r="S190" i="6" s="1"/>
  <c r="R192" i="6"/>
  <c r="Q192" i="6"/>
  <c r="P192" i="6"/>
  <c r="O192" i="6"/>
  <c r="O191" i="6" s="1"/>
  <c r="N192" i="6"/>
  <c r="M192" i="6"/>
  <c r="L192" i="6"/>
  <c r="K192" i="6"/>
  <c r="J192" i="6"/>
  <c r="I192" i="6"/>
  <c r="I191" i="6" s="1"/>
  <c r="H192" i="6"/>
  <c r="H191" i="6" s="1"/>
  <c r="G192" i="6"/>
  <c r="G191" i="6" s="1"/>
  <c r="F192" i="6"/>
  <c r="E192" i="6"/>
  <c r="D192" i="6"/>
  <c r="AA191" i="6"/>
  <c r="AA190" i="6" s="1"/>
  <c r="U191" i="6"/>
  <c r="P191" i="6"/>
  <c r="K191" i="6"/>
  <c r="E191" i="6"/>
  <c r="D189" i="6"/>
  <c r="D188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6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D184" i="6"/>
  <c r="D183" i="6"/>
  <c r="D182" i="6"/>
  <c r="D181" i="6"/>
  <c r="D180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8" i="6"/>
  <c r="D177" i="6"/>
  <c r="D176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D174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D172" i="6"/>
  <c r="D171" i="6"/>
  <c r="D170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O162" i="6" s="1"/>
  <c r="N169" i="6"/>
  <c r="M169" i="6"/>
  <c r="L169" i="6"/>
  <c r="K169" i="6"/>
  <c r="J169" i="6"/>
  <c r="I169" i="6"/>
  <c r="H169" i="6"/>
  <c r="G169" i="6"/>
  <c r="F169" i="6"/>
  <c r="E169" i="6"/>
  <c r="D169" i="6"/>
  <c r="D168" i="6"/>
  <c r="D167" i="6"/>
  <c r="D166" i="6"/>
  <c r="D165" i="6"/>
  <c r="D164" i="6"/>
  <c r="AA163" i="6"/>
  <c r="Z163" i="6"/>
  <c r="Y163" i="6"/>
  <c r="Y162" i="6" s="1"/>
  <c r="X163" i="6"/>
  <c r="X162" i="6" s="1"/>
  <c r="W163" i="6"/>
  <c r="V163" i="6"/>
  <c r="U163" i="6"/>
  <c r="U162" i="6" s="1"/>
  <c r="T163" i="6"/>
  <c r="T162" i="6" s="1"/>
  <c r="S163" i="6"/>
  <c r="R163" i="6"/>
  <c r="Q163" i="6"/>
  <c r="Q162" i="6" s="1"/>
  <c r="P163" i="6"/>
  <c r="O163" i="6"/>
  <c r="N163" i="6"/>
  <c r="M163" i="6"/>
  <c r="L163" i="6"/>
  <c r="K163" i="6"/>
  <c r="J163" i="6"/>
  <c r="I163" i="6"/>
  <c r="H163" i="6"/>
  <c r="G163" i="6"/>
  <c r="F163" i="6"/>
  <c r="E163" i="6"/>
  <c r="AA162" i="6"/>
  <c r="S162" i="6"/>
  <c r="I162" i="6"/>
  <c r="H162" i="6"/>
  <c r="D161" i="6"/>
  <c r="D160" i="6"/>
  <c r="AA159" i="6"/>
  <c r="AA158" i="6" s="1"/>
  <c r="Z159" i="6"/>
  <c r="Z158" i="6" s="1"/>
  <c r="Y159" i="6"/>
  <c r="Y158" i="6" s="1"/>
  <c r="X159" i="6"/>
  <c r="W159" i="6"/>
  <c r="W158" i="6" s="1"/>
  <c r="V159" i="6"/>
  <c r="V158" i="6" s="1"/>
  <c r="U159" i="6"/>
  <c r="T159" i="6"/>
  <c r="S159" i="6"/>
  <c r="S158" i="6" s="1"/>
  <c r="R159" i="6"/>
  <c r="R158" i="6" s="1"/>
  <c r="Q159" i="6"/>
  <c r="Q158" i="6" s="1"/>
  <c r="P159" i="6"/>
  <c r="P158" i="6" s="1"/>
  <c r="O159" i="6"/>
  <c r="O158" i="6" s="1"/>
  <c r="N159" i="6"/>
  <c r="N158" i="6" s="1"/>
  <c r="M159" i="6"/>
  <c r="L159" i="6"/>
  <c r="K159" i="6"/>
  <c r="K158" i="6" s="1"/>
  <c r="J159" i="6"/>
  <c r="J158" i="6" s="1"/>
  <c r="I159" i="6"/>
  <c r="I158" i="6" s="1"/>
  <c r="H159" i="6"/>
  <c r="G159" i="6"/>
  <c r="G158" i="6" s="1"/>
  <c r="F159" i="6"/>
  <c r="F158" i="6" s="1"/>
  <c r="E159" i="6"/>
  <c r="X158" i="6"/>
  <c r="U158" i="6"/>
  <c r="T158" i="6"/>
  <c r="M158" i="6"/>
  <c r="L158" i="6"/>
  <c r="H158" i="6"/>
  <c r="E158" i="6"/>
  <c r="D157" i="6"/>
  <c r="D156" i="6"/>
  <c r="D155" i="6"/>
  <c r="D154" i="6"/>
  <c r="D153" i="6"/>
  <c r="D152" i="6"/>
  <c r="D151" i="6"/>
  <c r="D150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8" i="6"/>
  <c r="D147" i="6"/>
  <c r="D146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4" i="6"/>
  <c r="D143" i="6"/>
  <c r="D142" i="6"/>
  <c r="D141" i="6"/>
  <c r="D140" i="6"/>
  <c r="D139" i="6"/>
  <c r="D138" i="6"/>
  <c r="D137" i="6"/>
  <c r="D136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4" i="6"/>
  <c r="D133" i="6"/>
  <c r="D132" i="6"/>
  <c r="D131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29" i="6"/>
  <c r="D128" i="6"/>
  <c r="D127" i="6"/>
  <c r="D126" i="6"/>
  <c r="D125" i="6"/>
  <c r="D124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2" i="6"/>
  <c r="D121" i="6"/>
  <c r="D120" i="6"/>
  <c r="D119" i="6"/>
  <c r="D118" i="6"/>
  <c r="D117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5" i="6"/>
  <c r="D114" i="6"/>
  <c r="D113" i="6"/>
  <c r="D112" i="6"/>
  <c r="D111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D109" i="6"/>
  <c r="D108" i="6"/>
  <c r="D107" i="6"/>
  <c r="D106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D104" i="6"/>
  <c r="D103" i="6"/>
  <c r="D102" i="6"/>
  <c r="D101" i="6"/>
  <c r="D99" i="6" s="1"/>
  <c r="D100" i="6"/>
  <c r="AA99" i="6"/>
  <c r="Z99" i="6"/>
  <c r="Y99" i="6"/>
  <c r="Y98" i="6" s="1"/>
  <c r="X99" i="6"/>
  <c r="W99" i="6"/>
  <c r="W98" i="6" s="1"/>
  <c r="V99" i="6"/>
  <c r="U99" i="6"/>
  <c r="U98" i="6" s="1"/>
  <c r="T99" i="6"/>
  <c r="T98" i="6" s="1"/>
  <c r="S99" i="6"/>
  <c r="R99" i="6"/>
  <c r="Q99" i="6"/>
  <c r="Q98" i="6" s="1"/>
  <c r="P99" i="6"/>
  <c r="O99" i="6"/>
  <c r="N99" i="6"/>
  <c r="M99" i="6"/>
  <c r="L99" i="6"/>
  <c r="K99" i="6"/>
  <c r="J99" i="6"/>
  <c r="I99" i="6"/>
  <c r="I98" i="6" s="1"/>
  <c r="H99" i="6"/>
  <c r="G99" i="6"/>
  <c r="G98" i="6" s="1"/>
  <c r="F99" i="6"/>
  <c r="E99" i="6"/>
  <c r="X98" i="6"/>
  <c r="O98" i="6"/>
  <c r="D97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D95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D93" i="6"/>
  <c r="D92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D90" i="6"/>
  <c r="D89" i="6"/>
  <c r="D86" i="6" s="1"/>
  <c r="D88" i="6"/>
  <c r="D87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5" i="6"/>
  <c r="D84" i="6"/>
  <c r="D83" i="6"/>
  <c r="D82" i="6"/>
  <c r="D81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79" i="6"/>
  <c r="D78" i="6"/>
  <c r="D77" i="6"/>
  <c r="D76" i="6"/>
  <c r="D75" i="6"/>
  <c r="D74" i="6"/>
  <c r="D73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1" i="6"/>
  <c r="D70" i="6"/>
  <c r="D69" i="6"/>
  <c r="D68" i="6"/>
  <c r="D67" i="6"/>
  <c r="D66" i="6"/>
  <c r="AA65" i="6"/>
  <c r="Z65" i="6"/>
  <c r="Z64" i="6" s="1"/>
  <c r="Y65" i="6"/>
  <c r="X65" i="6"/>
  <c r="W65" i="6"/>
  <c r="V65" i="6"/>
  <c r="V64" i="6" s="1"/>
  <c r="U65" i="6"/>
  <c r="T65" i="6"/>
  <c r="S65" i="6"/>
  <c r="R65" i="6"/>
  <c r="Q65" i="6"/>
  <c r="P65" i="6"/>
  <c r="O65" i="6"/>
  <c r="N65" i="6"/>
  <c r="M65" i="6"/>
  <c r="L65" i="6"/>
  <c r="K65" i="6"/>
  <c r="J65" i="6"/>
  <c r="J64" i="6" s="1"/>
  <c r="I65" i="6"/>
  <c r="H65" i="6"/>
  <c r="G65" i="6"/>
  <c r="F65" i="6"/>
  <c r="E65" i="6"/>
  <c r="R64" i="6"/>
  <c r="N64" i="6"/>
  <c r="F64" i="6"/>
  <c r="D63" i="6"/>
  <c r="D62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D60" i="6"/>
  <c r="D59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7" i="6"/>
  <c r="D56" i="6"/>
  <c r="D55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3" i="6"/>
  <c r="D52" i="6"/>
  <c r="D51" i="6"/>
  <c r="D50" i="6"/>
  <c r="D49" i="6"/>
  <c r="D48" i="6"/>
  <c r="D47" i="6"/>
  <c r="D46" i="6"/>
  <c r="AA45" i="6"/>
  <c r="Z45" i="6"/>
  <c r="Y45" i="6"/>
  <c r="Y44" i="6" s="1"/>
  <c r="X45" i="6"/>
  <c r="W45" i="6"/>
  <c r="V45" i="6"/>
  <c r="U45" i="6"/>
  <c r="U44" i="6" s="1"/>
  <c r="T45" i="6"/>
  <c r="S45" i="6"/>
  <c r="R45" i="6"/>
  <c r="Q45" i="6"/>
  <c r="Q44" i="6" s="1"/>
  <c r="P45" i="6"/>
  <c r="O45" i="6"/>
  <c r="N45" i="6"/>
  <c r="M45" i="6"/>
  <c r="M44" i="6" s="1"/>
  <c r="L45" i="6"/>
  <c r="K45" i="6"/>
  <c r="J45" i="6"/>
  <c r="I45" i="6"/>
  <c r="I44" i="6" s="1"/>
  <c r="H45" i="6"/>
  <c r="G45" i="6"/>
  <c r="F45" i="6"/>
  <c r="E45" i="6"/>
  <c r="D42" i="6"/>
  <c r="D41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D39" i="6"/>
  <c r="D38" i="6"/>
  <c r="D37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5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AA33" i="6"/>
  <c r="X33" i="6"/>
  <c r="W33" i="6"/>
  <c r="S33" i="6"/>
  <c r="P33" i="6"/>
  <c r="O33" i="6"/>
  <c r="K33" i="6"/>
  <c r="H33" i="6"/>
  <c r="G33" i="6"/>
  <c r="D32" i="6"/>
  <c r="D31" i="6"/>
  <c r="D30" i="6"/>
  <c r="D29" i="6"/>
  <c r="D28" i="6"/>
  <c r="D27" i="6"/>
  <c r="D26" i="6"/>
  <c r="AA25" i="6"/>
  <c r="AA24" i="6" s="1"/>
  <c r="Z25" i="6"/>
  <c r="Y25" i="6"/>
  <c r="Y24" i="6" s="1"/>
  <c r="X25" i="6"/>
  <c r="W25" i="6"/>
  <c r="W24" i="6" s="1"/>
  <c r="V25" i="6"/>
  <c r="U25" i="6"/>
  <c r="U24" i="6" s="1"/>
  <c r="T25" i="6"/>
  <c r="S25" i="6"/>
  <c r="S24" i="6" s="1"/>
  <c r="R25" i="6"/>
  <c r="Q25" i="6"/>
  <c r="Q24" i="6" s="1"/>
  <c r="P25" i="6"/>
  <c r="O25" i="6"/>
  <c r="O24" i="6" s="1"/>
  <c r="N25" i="6"/>
  <c r="M25" i="6"/>
  <c r="M24" i="6" s="1"/>
  <c r="L25" i="6"/>
  <c r="K25" i="6"/>
  <c r="K24" i="6" s="1"/>
  <c r="J25" i="6"/>
  <c r="I25" i="6"/>
  <c r="I24" i="6" s="1"/>
  <c r="H25" i="6"/>
  <c r="G25" i="6"/>
  <c r="G24" i="6" s="1"/>
  <c r="F25" i="6"/>
  <c r="E25" i="6"/>
  <c r="E24" i="6" s="1"/>
  <c r="Z24" i="6"/>
  <c r="X24" i="6"/>
  <c r="V24" i="6"/>
  <c r="T24" i="6"/>
  <c r="R24" i="6"/>
  <c r="P24" i="6"/>
  <c r="N24" i="6"/>
  <c r="L24" i="6"/>
  <c r="J24" i="6"/>
  <c r="H24" i="6"/>
  <c r="F24" i="6"/>
  <c r="D23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D21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D19" i="6"/>
  <c r="D18" i="6"/>
  <c r="D17" i="6"/>
  <c r="D16" i="6"/>
  <c r="D15" i="6"/>
  <c r="D12" i="6" s="1"/>
  <c r="D14" i="6"/>
  <c r="D13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1" i="6"/>
  <c r="D10" i="6"/>
  <c r="D9" i="6"/>
  <c r="AA8" i="6"/>
  <c r="Z8" i="6"/>
  <c r="Y8" i="6"/>
  <c r="Y7" i="6" s="1"/>
  <c r="X8" i="6"/>
  <c r="W8" i="6"/>
  <c r="V8" i="6"/>
  <c r="U8" i="6"/>
  <c r="U7" i="6" s="1"/>
  <c r="T8" i="6"/>
  <c r="S8" i="6"/>
  <c r="R8" i="6"/>
  <c r="Q8" i="6"/>
  <c r="Q7" i="6" s="1"/>
  <c r="P8" i="6"/>
  <c r="O8" i="6"/>
  <c r="N8" i="6"/>
  <c r="M8" i="6"/>
  <c r="M7" i="6" s="1"/>
  <c r="L8" i="6"/>
  <c r="K8" i="6"/>
  <c r="J8" i="6"/>
  <c r="I8" i="6"/>
  <c r="I7" i="6" s="1"/>
  <c r="H8" i="6"/>
  <c r="G8" i="6"/>
  <c r="F8" i="6"/>
  <c r="E8" i="6"/>
  <c r="E7" i="6" s="1"/>
  <c r="Z7" i="6"/>
  <c r="V7" i="6"/>
  <c r="R7" i="6"/>
  <c r="N7" i="6"/>
  <c r="J7" i="6"/>
  <c r="F7" i="6"/>
  <c r="D778" i="5"/>
  <c r="D776" i="5" s="1"/>
  <c r="D777" i="5"/>
  <c r="AA776" i="5"/>
  <c r="Z776" i="5"/>
  <c r="Y776" i="5"/>
  <c r="X776" i="5"/>
  <c r="W776" i="5"/>
  <c r="V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5" i="5"/>
  <c r="D774" i="5"/>
  <c r="AA773" i="5"/>
  <c r="Z773" i="5"/>
  <c r="Y773" i="5"/>
  <c r="X773" i="5"/>
  <c r="W773" i="5"/>
  <c r="V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D772" i="5"/>
  <c r="D771" i="5"/>
  <c r="AA770" i="5"/>
  <c r="Z770" i="5"/>
  <c r="Y770" i="5"/>
  <c r="X770" i="5"/>
  <c r="W770" i="5"/>
  <c r="V770" i="5"/>
  <c r="U770" i="5"/>
  <c r="T770" i="5"/>
  <c r="S770" i="5"/>
  <c r="S769" i="5" s="1"/>
  <c r="R770" i="5"/>
  <c r="Q770" i="5"/>
  <c r="P770" i="5"/>
  <c r="O770" i="5"/>
  <c r="O769" i="5" s="1"/>
  <c r="N770" i="5"/>
  <c r="M770" i="5"/>
  <c r="L770" i="5"/>
  <c r="K770" i="5"/>
  <c r="K769" i="5" s="1"/>
  <c r="J770" i="5"/>
  <c r="I770" i="5"/>
  <c r="H770" i="5"/>
  <c r="G770" i="5"/>
  <c r="G769" i="5" s="1"/>
  <c r="F770" i="5"/>
  <c r="E770" i="5"/>
  <c r="AA769" i="5"/>
  <c r="W769" i="5"/>
  <c r="D768" i="5"/>
  <c r="D767" i="5"/>
  <c r="D766" i="5"/>
  <c r="D765" i="5"/>
  <c r="D764" i="5"/>
  <c r="D763" i="5"/>
  <c r="D762" i="5"/>
  <c r="AA761" i="5"/>
  <c r="Z761" i="5"/>
  <c r="Y761" i="5"/>
  <c r="X761" i="5"/>
  <c r="W761" i="5"/>
  <c r="V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0" i="5"/>
  <c r="D759" i="5"/>
  <c r="D758" i="5"/>
  <c r="D757" i="5"/>
  <c r="D756" i="5"/>
  <c r="D755" i="5"/>
  <c r="D754" i="5"/>
  <c r="AA753" i="5"/>
  <c r="Z753" i="5"/>
  <c r="Y753" i="5"/>
  <c r="Y752" i="5" s="1"/>
  <c r="X753" i="5"/>
  <c r="W753" i="5"/>
  <c r="V753" i="5"/>
  <c r="U753" i="5"/>
  <c r="U752" i="5" s="1"/>
  <c r="T753" i="5"/>
  <c r="S753" i="5"/>
  <c r="R753" i="5"/>
  <c r="Q753" i="5"/>
  <c r="Q752" i="5" s="1"/>
  <c r="P753" i="5"/>
  <c r="O753" i="5"/>
  <c r="N753" i="5"/>
  <c r="M753" i="5"/>
  <c r="M752" i="5" s="1"/>
  <c r="L753" i="5"/>
  <c r="K753" i="5"/>
  <c r="J753" i="5"/>
  <c r="I753" i="5"/>
  <c r="I752" i="5" s="1"/>
  <c r="H753" i="5"/>
  <c r="G753" i="5"/>
  <c r="F753" i="5"/>
  <c r="E753" i="5"/>
  <c r="E752" i="5" s="1"/>
  <c r="AA752" i="5"/>
  <c r="Z752" i="5"/>
  <c r="X752" i="5"/>
  <c r="W752" i="5"/>
  <c r="V752" i="5"/>
  <c r="T752" i="5"/>
  <c r="S752" i="5"/>
  <c r="R752" i="5"/>
  <c r="P752" i="5"/>
  <c r="O752" i="5"/>
  <c r="N752" i="5"/>
  <c r="L752" i="5"/>
  <c r="K752" i="5"/>
  <c r="J752" i="5"/>
  <c r="H752" i="5"/>
  <c r="G752" i="5"/>
  <c r="F752" i="5"/>
  <c r="D751" i="5"/>
  <c r="D750" i="5"/>
  <c r="D749" i="5"/>
  <c r="D748" i="5"/>
  <c r="D747" i="5"/>
  <c r="D746" i="5"/>
  <c r="D745" i="5"/>
  <c r="AA744" i="5"/>
  <c r="Z744" i="5"/>
  <c r="Y744" i="5"/>
  <c r="X744" i="5"/>
  <c r="X737" i="5" s="1"/>
  <c r="W744" i="5"/>
  <c r="V744" i="5"/>
  <c r="U744" i="5"/>
  <c r="T744" i="5"/>
  <c r="T737" i="5" s="1"/>
  <c r="S744" i="5"/>
  <c r="R744" i="5"/>
  <c r="Q744" i="5"/>
  <c r="P744" i="5"/>
  <c r="P737" i="5" s="1"/>
  <c r="O744" i="5"/>
  <c r="N744" i="5"/>
  <c r="M744" i="5"/>
  <c r="L744" i="5"/>
  <c r="L737" i="5" s="1"/>
  <c r="K744" i="5"/>
  <c r="J744" i="5"/>
  <c r="I744" i="5"/>
  <c r="H744" i="5"/>
  <c r="H737" i="5" s="1"/>
  <c r="G744" i="5"/>
  <c r="F744" i="5"/>
  <c r="E744" i="5"/>
  <c r="D744" i="5"/>
  <c r="D743" i="5"/>
  <c r="D742" i="5"/>
  <c r="D741" i="5"/>
  <c r="D740" i="5"/>
  <c r="D738" i="5" s="1"/>
  <c r="D737" i="5" s="1"/>
  <c r="D739" i="5"/>
  <c r="AA738" i="5"/>
  <c r="Z738" i="5"/>
  <c r="Z737" i="5" s="1"/>
  <c r="Y738" i="5"/>
  <c r="Y737" i="5" s="1"/>
  <c r="X738" i="5"/>
  <c r="W738" i="5"/>
  <c r="V738" i="5"/>
  <c r="V737" i="5" s="1"/>
  <c r="U738" i="5"/>
  <c r="U737" i="5" s="1"/>
  <c r="T738" i="5"/>
  <c r="S738" i="5"/>
  <c r="R738" i="5"/>
  <c r="R737" i="5" s="1"/>
  <c r="Q738" i="5"/>
  <c r="Q737" i="5" s="1"/>
  <c r="P738" i="5"/>
  <c r="O738" i="5"/>
  <c r="N738" i="5"/>
  <c r="N737" i="5" s="1"/>
  <c r="M738" i="5"/>
  <c r="M737" i="5" s="1"/>
  <c r="L738" i="5"/>
  <c r="K738" i="5"/>
  <c r="J738" i="5"/>
  <c r="I738" i="5"/>
  <c r="I737" i="5" s="1"/>
  <c r="H738" i="5"/>
  <c r="G738" i="5"/>
  <c r="F738" i="5"/>
  <c r="F737" i="5" s="1"/>
  <c r="E738" i="5"/>
  <c r="E737" i="5" s="1"/>
  <c r="J737" i="5"/>
  <c r="D736" i="5"/>
  <c r="D735" i="5"/>
  <c r="D734" i="5"/>
  <c r="D733" i="5"/>
  <c r="AA732" i="5"/>
  <c r="AA731" i="5" s="1"/>
  <c r="Z732" i="5"/>
  <c r="Z731" i="5" s="1"/>
  <c r="Y732" i="5"/>
  <c r="Y731" i="5" s="1"/>
  <c r="X732" i="5"/>
  <c r="X731" i="5" s="1"/>
  <c r="W732" i="5"/>
  <c r="V732" i="5"/>
  <c r="V731" i="5" s="1"/>
  <c r="U732" i="5"/>
  <c r="U731" i="5" s="1"/>
  <c r="T732" i="5"/>
  <c r="T731" i="5" s="1"/>
  <c r="S732" i="5"/>
  <c r="S731" i="5" s="1"/>
  <c r="R732" i="5"/>
  <c r="R731" i="5" s="1"/>
  <c r="Q732" i="5"/>
  <c r="Q731" i="5" s="1"/>
  <c r="P732" i="5"/>
  <c r="P731" i="5" s="1"/>
  <c r="O732" i="5"/>
  <c r="O731" i="5" s="1"/>
  <c r="N732" i="5"/>
  <c r="N731" i="5" s="1"/>
  <c r="M732" i="5"/>
  <c r="M731" i="5" s="1"/>
  <c r="L732" i="5"/>
  <c r="L731" i="5" s="1"/>
  <c r="K732" i="5"/>
  <c r="K731" i="5" s="1"/>
  <c r="J732" i="5"/>
  <c r="J731" i="5" s="1"/>
  <c r="I732" i="5"/>
  <c r="I731" i="5" s="1"/>
  <c r="H732" i="5"/>
  <c r="H731" i="5" s="1"/>
  <c r="G732" i="5"/>
  <c r="F732" i="5"/>
  <c r="F731" i="5" s="1"/>
  <c r="E732" i="5"/>
  <c r="E731" i="5" s="1"/>
  <c r="W731" i="5"/>
  <c r="G731" i="5"/>
  <c r="D730" i="5"/>
  <c r="D729" i="5"/>
  <c r="D728" i="5"/>
  <c r="D727" i="5"/>
  <c r="AA726" i="5"/>
  <c r="Z726" i="5"/>
  <c r="Y726" i="5"/>
  <c r="X726" i="5"/>
  <c r="X719" i="5" s="1"/>
  <c r="W726" i="5"/>
  <c r="V726" i="5"/>
  <c r="U726" i="5"/>
  <c r="T726" i="5"/>
  <c r="T719" i="5" s="1"/>
  <c r="S726" i="5"/>
  <c r="R726" i="5"/>
  <c r="Q726" i="5"/>
  <c r="P726" i="5"/>
  <c r="P719" i="5" s="1"/>
  <c r="O726" i="5"/>
  <c r="N726" i="5"/>
  <c r="M726" i="5"/>
  <c r="L726" i="5"/>
  <c r="L719" i="5" s="1"/>
  <c r="K726" i="5"/>
  <c r="J726" i="5"/>
  <c r="I726" i="5"/>
  <c r="H726" i="5"/>
  <c r="H719" i="5" s="1"/>
  <c r="G726" i="5"/>
  <c r="F726" i="5"/>
  <c r="E726" i="5"/>
  <c r="D724" i="5"/>
  <c r="D723" i="5"/>
  <c r="D722" i="5"/>
  <c r="D721" i="5"/>
  <c r="AA720" i="5"/>
  <c r="AA719" i="5" s="1"/>
  <c r="Z720" i="5"/>
  <c r="Z719" i="5" s="1"/>
  <c r="Y720" i="5"/>
  <c r="X720" i="5"/>
  <c r="W720" i="5"/>
  <c r="V720" i="5"/>
  <c r="V719" i="5" s="1"/>
  <c r="U720" i="5"/>
  <c r="T720" i="5"/>
  <c r="S720" i="5"/>
  <c r="S719" i="5" s="1"/>
  <c r="R720" i="5"/>
  <c r="Q720" i="5"/>
  <c r="P720" i="5"/>
  <c r="O720" i="5"/>
  <c r="N720" i="5"/>
  <c r="M720" i="5"/>
  <c r="L720" i="5"/>
  <c r="K720" i="5"/>
  <c r="K719" i="5" s="1"/>
  <c r="J720" i="5"/>
  <c r="J719" i="5" s="1"/>
  <c r="I720" i="5"/>
  <c r="H720" i="5"/>
  <c r="G720" i="5"/>
  <c r="G719" i="5" s="1"/>
  <c r="F720" i="5"/>
  <c r="F719" i="5" s="1"/>
  <c r="E720" i="5"/>
  <c r="W719" i="5"/>
  <c r="R719" i="5"/>
  <c r="O719" i="5"/>
  <c r="D718" i="5"/>
  <c r="D717" i="5"/>
  <c r="D716" i="5"/>
  <c r="D715" i="5"/>
  <c r="AA714" i="5"/>
  <c r="Z714" i="5"/>
  <c r="Z713" i="5" s="1"/>
  <c r="Y714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2" i="5"/>
  <c r="D711" i="5"/>
  <c r="AA710" i="5"/>
  <c r="AA709" i="5" s="1"/>
  <c r="Z710" i="5"/>
  <c r="Z709" i="5" s="1"/>
  <c r="Y710" i="5"/>
  <c r="Y709" i="5" s="1"/>
  <c r="X710" i="5"/>
  <c r="W710" i="5"/>
  <c r="W709" i="5" s="1"/>
  <c r="V710" i="5"/>
  <c r="U710" i="5"/>
  <c r="U709" i="5" s="1"/>
  <c r="T710" i="5"/>
  <c r="T709" i="5" s="1"/>
  <c r="S710" i="5"/>
  <c r="S709" i="5" s="1"/>
  <c r="R710" i="5"/>
  <c r="Q710" i="5"/>
  <c r="P710" i="5"/>
  <c r="P709" i="5" s="1"/>
  <c r="O710" i="5"/>
  <c r="O709" i="5" s="1"/>
  <c r="N710" i="5"/>
  <c r="M710" i="5"/>
  <c r="M709" i="5" s="1"/>
  <c r="L710" i="5"/>
  <c r="L709" i="5" s="1"/>
  <c r="L698" i="5" s="1"/>
  <c r="K710" i="5"/>
  <c r="K709" i="5" s="1"/>
  <c r="J710" i="5"/>
  <c r="J709" i="5" s="1"/>
  <c r="I710" i="5"/>
  <c r="I709" i="5" s="1"/>
  <c r="H710" i="5"/>
  <c r="G710" i="5"/>
  <c r="F710" i="5"/>
  <c r="E710" i="5"/>
  <c r="E709" i="5" s="1"/>
  <c r="X709" i="5"/>
  <c r="V709" i="5"/>
  <c r="R709" i="5"/>
  <c r="Q709" i="5"/>
  <c r="N709" i="5"/>
  <c r="H709" i="5"/>
  <c r="F709" i="5"/>
  <c r="D708" i="5"/>
  <c r="D707" i="5"/>
  <c r="AA706" i="5"/>
  <c r="Z706" i="5"/>
  <c r="Y706" i="5"/>
  <c r="X706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5" i="5"/>
  <c r="AA704" i="5"/>
  <c r="AA703" i="5" s="1"/>
  <c r="Z704" i="5"/>
  <c r="Z703" i="5" s="1"/>
  <c r="Y704" i="5"/>
  <c r="X704" i="5"/>
  <c r="X703" i="5" s="1"/>
  <c r="W704" i="5"/>
  <c r="W703" i="5" s="1"/>
  <c r="V704" i="5"/>
  <c r="V703" i="5" s="1"/>
  <c r="U704" i="5"/>
  <c r="T704" i="5"/>
  <c r="S704" i="5"/>
  <c r="S703" i="5" s="1"/>
  <c r="R704" i="5"/>
  <c r="R703" i="5" s="1"/>
  <c r="Q704" i="5"/>
  <c r="P704" i="5"/>
  <c r="O704" i="5"/>
  <c r="N704" i="5"/>
  <c r="N703" i="5" s="1"/>
  <c r="M704" i="5"/>
  <c r="M703" i="5" s="1"/>
  <c r="L704" i="5"/>
  <c r="K704" i="5"/>
  <c r="K703" i="5" s="1"/>
  <c r="J704" i="5"/>
  <c r="J703" i="5" s="1"/>
  <c r="I704" i="5"/>
  <c r="H704" i="5"/>
  <c r="H703" i="5" s="1"/>
  <c r="G704" i="5"/>
  <c r="G703" i="5" s="1"/>
  <c r="F704" i="5"/>
  <c r="F703" i="5" s="1"/>
  <c r="E704" i="5"/>
  <c r="Y703" i="5"/>
  <c r="U703" i="5"/>
  <c r="T703" i="5"/>
  <c r="Q703" i="5"/>
  <c r="P703" i="5"/>
  <c r="O703" i="5"/>
  <c r="L703" i="5"/>
  <c r="I703" i="5"/>
  <c r="E703" i="5"/>
  <c r="D702" i="5"/>
  <c r="D701" i="5"/>
  <c r="D700" i="5"/>
  <c r="AA699" i="5"/>
  <c r="Z699" i="5"/>
  <c r="Y699" i="5"/>
  <c r="X699" i="5"/>
  <c r="W699" i="5"/>
  <c r="V699" i="5"/>
  <c r="U699" i="5"/>
  <c r="T699" i="5"/>
  <c r="S699" i="5"/>
  <c r="R699" i="5"/>
  <c r="R698" i="5" s="1"/>
  <c r="Q699" i="5"/>
  <c r="P699" i="5"/>
  <c r="O699" i="5"/>
  <c r="N699" i="5"/>
  <c r="M699" i="5"/>
  <c r="L699" i="5"/>
  <c r="K699" i="5"/>
  <c r="J699" i="5"/>
  <c r="I699" i="5"/>
  <c r="H699" i="5"/>
  <c r="H698" i="5" s="1"/>
  <c r="G699" i="5"/>
  <c r="F699" i="5"/>
  <c r="E699" i="5"/>
  <c r="D697" i="5"/>
  <c r="D696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D694" i="5"/>
  <c r="D693" i="5"/>
  <c r="AA692" i="5"/>
  <c r="Z692" i="5"/>
  <c r="Y692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1" i="5"/>
  <c r="D690" i="5"/>
  <c r="AA689" i="5"/>
  <c r="Z689" i="5"/>
  <c r="Y689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D688" i="5"/>
  <c r="D686" i="5" s="1"/>
  <c r="D687" i="5"/>
  <c r="AA686" i="5"/>
  <c r="Z686" i="5"/>
  <c r="Z685" i="5" s="1"/>
  <c r="Y686" i="5"/>
  <c r="Y685" i="5" s="1"/>
  <c r="X686" i="5"/>
  <c r="W686" i="5"/>
  <c r="V686" i="5"/>
  <c r="V685" i="5" s="1"/>
  <c r="U686" i="5"/>
  <c r="U685" i="5" s="1"/>
  <c r="T686" i="5"/>
  <c r="S686" i="5"/>
  <c r="R686" i="5"/>
  <c r="R685" i="5" s="1"/>
  <c r="Q686" i="5"/>
  <c r="Q685" i="5" s="1"/>
  <c r="P686" i="5"/>
  <c r="O686" i="5"/>
  <c r="N686" i="5"/>
  <c r="M686" i="5"/>
  <c r="M685" i="5" s="1"/>
  <c r="L686" i="5"/>
  <c r="K686" i="5"/>
  <c r="J686" i="5"/>
  <c r="J685" i="5" s="1"/>
  <c r="I686" i="5"/>
  <c r="I685" i="5" s="1"/>
  <c r="H686" i="5"/>
  <c r="G686" i="5"/>
  <c r="F686" i="5"/>
  <c r="F685" i="5" s="1"/>
  <c r="E686" i="5"/>
  <c r="E685" i="5" s="1"/>
  <c r="X685" i="5"/>
  <c r="T685" i="5"/>
  <c r="P685" i="5"/>
  <c r="N685" i="5"/>
  <c r="H685" i="5"/>
  <c r="D684" i="5"/>
  <c r="D683" i="5"/>
  <c r="D682" i="5"/>
  <c r="AA681" i="5"/>
  <c r="Z681" i="5"/>
  <c r="Y681" i="5"/>
  <c r="X681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0" i="5"/>
  <c r="D679" i="5"/>
  <c r="D678" i="5"/>
  <c r="D677" i="5"/>
  <c r="D676" i="5"/>
  <c r="D675" i="5"/>
  <c r="D674" i="5"/>
  <c r="AA673" i="5"/>
  <c r="Z673" i="5"/>
  <c r="Y673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2" i="5"/>
  <c r="D671" i="5"/>
  <c r="D670" i="5"/>
  <c r="D669" i="5"/>
  <c r="AA668" i="5"/>
  <c r="Z668" i="5"/>
  <c r="Y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7" i="5"/>
  <c r="D666" i="5"/>
  <c r="D665" i="5"/>
  <c r="D664" i="5"/>
  <c r="D663" i="5"/>
  <c r="D662" i="5"/>
  <c r="AA661" i="5"/>
  <c r="Z661" i="5"/>
  <c r="Y661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D660" i="5"/>
  <c r="AA659" i="5"/>
  <c r="Z659" i="5"/>
  <c r="Y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D659" i="5"/>
  <c r="D658" i="5"/>
  <c r="D657" i="5"/>
  <c r="D656" i="5"/>
  <c r="AA655" i="5"/>
  <c r="Z655" i="5"/>
  <c r="Y655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4" i="5"/>
  <c r="D653" i="5"/>
  <c r="D652" i="5"/>
  <c r="AA651" i="5"/>
  <c r="Z651" i="5"/>
  <c r="Y651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D649" i="5"/>
  <c r="D648" i="5"/>
  <c r="D647" i="5"/>
  <c r="D646" i="5"/>
  <c r="AA645" i="5"/>
  <c r="Z645" i="5"/>
  <c r="Y645" i="5"/>
  <c r="X645" i="5"/>
  <c r="X644" i="5" s="1"/>
  <c r="W645" i="5"/>
  <c r="V645" i="5"/>
  <c r="U645" i="5"/>
  <c r="T645" i="5"/>
  <c r="T644" i="5" s="1"/>
  <c r="S645" i="5"/>
  <c r="R645" i="5"/>
  <c r="Q645" i="5"/>
  <c r="P645" i="5"/>
  <c r="P644" i="5" s="1"/>
  <c r="O645" i="5"/>
  <c r="N645" i="5"/>
  <c r="M645" i="5"/>
  <c r="L645" i="5"/>
  <c r="L644" i="5" s="1"/>
  <c r="K645" i="5"/>
  <c r="J645" i="5"/>
  <c r="I645" i="5"/>
  <c r="H645" i="5"/>
  <c r="H644" i="5" s="1"/>
  <c r="G645" i="5"/>
  <c r="G644" i="5" s="1"/>
  <c r="F645" i="5"/>
  <c r="E645" i="5"/>
  <c r="D645" i="5"/>
  <c r="Y644" i="5"/>
  <c r="Q644" i="5"/>
  <c r="D641" i="5"/>
  <c r="AA640" i="5"/>
  <c r="Z640" i="5"/>
  <c r="Y640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AA639" i="5"/>
  <c r="Z639" i="5"/>
  <c r="Y639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D638" i="5"/>
  <c r="AA637" i="5"/>
  <c r="Z637" i="5"/>
  <c r="Y637" i="5"/>
  <c r="X637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AA636" i="5"/>
  <c r="Z636" i="5"/>
  <c r="Y636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D636" i="5"/>
  <c r="D635" i="5"/>
  <c r="AA634" i="5"/>
  <c r="Z634" i="5"/>
  <c r="Y634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AA633" i="5"/>
  <c r="Z633" i="5"/>
  <c r="Y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D632" i="5"/>
  <c r="AA631" i="5"/>
  <c r="Z631" i="5"/>
  <c r="Y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AA630" i="5"/>
  <c r="Z630" i="5"/>
  <c r="Y630" i="5"/>
  <c r="Y629" i="5" s="1"/>
  <c r="X630" i="5"/>
  <c r="W630" i="5"/>
  <c r="V630" i="5"/>
  <c r="U630" i="5"/>
  <c r="U629" i="5" s="1"/>
  <c r="T630" i="5"/>
  <c r="S630" i="5"/>
  <c r="R630" i="5"/>
  <c r="Q630" i="5"/>
  <c r="Q629" i="5" s="1"/>
  <c r="P630" i="5"/>
  <c r="O630" i="5"/>
  <c r="N630" i="5"/>
  <c r="M630" i="5"/>
  <c r="M629" i="5" s="1"/>
  <c r="L630" i="5"/>
  <c r="K630" i="5"/>
  <c r="J630" i="5"/>
  <c r="I630" i="5"/>
  <c r="I629" i="5" s="1"/>
  <c r="H630" i="5"/>
  <c r="G630" i="5"/>
  <c r="F630" i="5"/>
  <c r="E630" i="5"/>
  <c r="E629" i="5" s="1"/>
  <c r="D630" i="5"/>
  <c r="D628" i="5"/>
  <c r="AA627" i="5"/>
  <c r="Z627" i="5"/>
  <c r="Y627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AA626" i="5"/>
  <c r="Z626" i="5"/>
  <c r="Y626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AA625" i="5"/>
  <c r="Z625" i="5"/>
  <c r="Y625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D624" i="5"/>
  <c r="D623" i="5"/>
  <c r="D622" i="5"/>
  <c r="D621" i="5"/>
  <c r="D620" i="5"/>
  <c r="D619" i="5"/>
  <c r="D617" i="5" s="1"/>
  <c r="D618" i="5"/>
  <c r="AA617" i="5"/>
  <c r="AA615" i="5" s="1"/>
  <c r="AA614" i="5" s="1"/>
  <c r="Z617" i="5"/>
  <c r="Y617" i="5"/>
  <c r="X617" i="5"/>
  <c r="W617" i="5"/>
  <c r="W615" i="5" s="1"/>
  <c r="W614" i="5" s="1"/>
  <c r="V617" i="5"/>
  <c r="U617" i="5"/>
  <c r="U615" i="5" s="1"/>
  <c r="U614" i="5" s="1"/>
  <c r="T617" i="5"/>
  <c r="T615" i="5" s="1"/>
  <c r="S617" i="5"/>
  <c r="S615" i="5" s="1"/>
  <c r="S614" i="5" s="1"/>
  <c r="R617" i="5"/>
  <c r="Q617" i="5"/>
  <c r="Q615" i="5" s="1"/>
  <c r="Q614" i="5" s="1"/>
  <c r="P617" i="5"/>
  <c r="P615" i="5" s="1"/>
  <c r="P614" i="5" s="1"/>
  <c r="O617" i="5"/>
  <c r="O615" i="5" s="1"/>
  <c r="O614" i="5" s="1"/>
  <c r="N617" i="5"/>
  <c r="M617" i="5"/>
  <c r="M615" i="5" s="1"/>
  <c r="M614" i="5" s="1"/>
  <c r="L617" i="5"/>
  <c r="K617" i="5"/>
  <c r="K615" i="5" s="1"/>
  <c r="K614" i="5" s="1"/>
  <c r="J617" i="5"/>
  <c r="J615" i="5" s="1"/>
  <c r="J614" i="5" s="1"/>
  <c r="I617" i="5"/>
  <c r="I615" i="5" s="1"/>
  <c r="I614" i="5" s="1"/>
  <c r="H617" i="5"/>
  <c r="G617" i="5"/>
  <c r="G615" i="5" s="1"/>
  <c r="G614" i="5" s="1"/>
  <c r="F617" i="5"/>
  <c r="E617" i="5"/>
  <c r="E615" i="5" s="1"/>
  <c r="E614" i="5" s="1"/>
  <c r="D616" i="5"/>
  <c r="Z615" i="5"/>
  <c r="Y615" i="5"/>
  <c r="Y614" i="5" s="1"/>
  <c r="X615" i="5"/>
  <c r="X614" i="5" s="1"/>
  <c r="V615" i="5"/>
  <c r="V614" i="5" s="1"/>
  <c r="R615" i="5"/>
  <c r="R614" i="5" s="1"/>
  <c r="N615" i="5"/>
  <c r="L615" i="5"/>
  <c r="L614" i="5" s="1"/>
  <c r="H615" i="5"/>
  <c r="H614" i="5" s="1"/>
  <c r="F615" i="5"/>
  <c r="F614" i="5" s="1"/>
  <c r="Z614" i="5"/>
  <c r="T614" i="5"/>
  <c r="N614" i="5"/>
  <c r="D613" i="5"/>
  <c r="AA612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D611" i="5"/>
  <c r="D610" i="5"/>
  <c r="D609" i="5"/>
  <c r="D608" i="5"/>
  <c r="D604" i="5" s="1"/>
  <c r="D607" i="5"/>
  <c r="D606" i="5"/>
  <c r="D605" i="5"/>
  <c r="AA604" i="5"/>
  <c r="Z604" i="5"/>
  <c r="Y604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3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D601" i="5"/>
  <c r="AA600" i="5"/>
  <c r="Z600" i="5"/>
  <c r="Y600" i="5"/>
  <c r="X600" i="5"/>
  <c r="W600" i="5"/>
  <c r="V600" i="5"/>
  <c r="V599" i="5" s="1"/>
  <c r="U600" i="5"/>
  <c r="T600" i="5"/>
  <c r="S600" i="5"/>
  <c r="R600" i="5"/>
  <c r="R599" i="5" s="1"/>
  <c r="Q600" i="5"/>
  <c r="P600" i="5"/>
  <c r="O600" i="5"/>
  <c r="N600" i="5"/>
  <c r="N599" i="5" s="1"/>
  <c r="M600" i="5"/>
  <c r="L600" i="5"/>
  <c r="K600" i="5"/>
  <c r="J600" i="5"/>
  <c r="J599" i="5" s="1"/>
  <c r="I600" i="5"/>
  <c r="H600" i="5"/>
  <c r="G600" i="5"/>
  <c r="F600" i="5"/>
  <c r="F599" i="5" s="1"/>
  <c r="E600" i="5"/>
  <c r="D600" i="5"/>
  <c r="Z599" i="5"/>
  <c r="K599" i="5"/>
  <c r="D598" i="5"/>
  <c r="AA597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D596" i="5"/>
  <c r="D594" i="5" s="1"/>
  <c r="D595" i="5"/>
  <c r="AA594" i="5"/>
  <c r="Z594" i="5"/>
  <c r="Y594" i="5"/>
  <c r="X594" i="5"/>
  <c r="W594" i="5"/>
  <c r="V594" i="5"/>
  <c r="V593" i="5" s="1"/>
  <c r="U594" i="5"/>
  <c r="T594" i="5"/>
  <c r="S594" i="5"/>
  <c r="R594" i="5"/>
  <c r="R593" i="5" s="1"/>
  <c r="Q594" i="5"/>
  <c r="P594" i="5"/>
  <c r="O594" i="5"/>
  <c r="N594" i="5"/>
  <c r="M594" i="5"/>
  <c r="L594" i="5"/>
  <c r="K594" i="5"/>
  <c r="J594" i="5"/>
  <c r="J593" i="5" s="1"/>
  <c r="I594" i="5"/>
  <c r="H594" i="5"/>
  <c r="G594" i="5"/>
  <c r="F594" i="5"/>
  <c r="F593" i="5" s="1"/>
  <c r="E594" i="5"/>
  <c r="Z593" i="5"/>
  <c r="N593" i="5"/>
  <c r="L593" i="5"/>
  <c r="H593" i="5"/>
  <c r="D593" i="5"/>
  <c r="D592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D590" i="5"/>
  <c r="D588" i="5" s="1"/>
  <c r="D589" i="5"/>
  <c r="AA588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7" i="5"/>
  <c r="D586" i="5"/>
  <c r="D584" i="5" s="1"/>
  <c r="D585" i="5"/>
  <c r="AA584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3" i="5"/>
  <c r="AA582" i="5"/>
  <c r="Z582" i="5"/>
  <c r="Y582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K581" i="5" s="1"/>
  <c r="J582" i="5"/>
  <c r="I582" i="5"/>
  <c r="H582" i="5"/>
  <c r="G582" i="5"/>
  <c r="F582" i="5"/>
  <c r="E582" i="5"/>
  <c r="D582" i="5"/>
  <c r="V581" i="5"/>
  <c r="N581" i="5"/>
  <c r="F581" i="5"/>
  <c r="D580" i="5"/>
  <c r="D579" i="5"/>
  <c r="D578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6" i="5"/>
  <c r="D575" i="5"/>
  <c r="D573" i="5" s="1"/>
  <c r="D574" i="5"/>
  <c r="AA573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2" i="5"/>
  <c r="D571" i="5"/>
  <c r="D570" i="5"/>
  <c r="D569" i="5"/>
  <c r="D568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6" i="5"/>
  <c r="D565" i="5"/>
  <c r="D564" i="5"/>
  <c r="D563" i="5"/>
  <c r="D562" i="5"/>
  <c r="D561" i="5"/>
  <c r="D560" i="5"/>
  <c r="D559" i="5"/>
  <c r="D558" i="5"/>
  <c r="AA557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5" i="5"/>
  <c r="AA554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D553" i="5"/>
  <c r="D552" i="5"/>
  <c r="D551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49" i="5"/>
  <c r="D548" i="5"/>
  <c r="AA547" i="5"/>
  <c r="Z547" i="5"/>
  <c r="Y547" i="5"/>
  <c r="X547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6" i="5"/>
  <c r="D545" i="5"/>
  <c r="D544" i="5"/>
  <c r="D543" i="5"/>
  <c r="AA542" i="5"/>
  <c r="Z542" i="5"/>
  <c r="Y542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1" i="5"/>
  <c r="D540" i="5"/>
  <c r="AA539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8" i="5"/>
  <c r="D537" i="5"/>
  <c r="D536" i="5"/>
  <c r="D535" i="5"/>
  <c r="D534" i="5"/>
  <c r="D532" i="5" s="1"/>
  <c r="D533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D531" i="5"/>
  <c r="D530" i="5"/>
  <c r="D529" i="5"/>
  <c r="D527" i="5" s="1"/>
  <c r="D528" i="5"/>
  <c r="AA527" i="5"/>
  <c r="Z527" i="5"/>
  <c r="Y527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6" i="5"/>
  <c r="D525" i="5"/>
  <c r="D524" i="5"/>
  <c r="AA523" i="5"/>
  <c r="Z523" i="5"/>
  <c r="Y523" i="5"/>
  <c r="X523" i="5"/>
  <c r="W523" i="5"/>
  <c r="V523" i="5"/>
  <c r="U523" i="5"/>
  <c r="T523" i="5"/>
  <c r="S523" i="5"/>
  <c r="S522" i="5" s="1"/>
  <c r="R523" i="5"/>
  <c r="Q523" i="5"/>
  <c r="P523" i="5"/>
  <c r="O523" i="5"/>
  <c r="O522" i="5" s="1"/>
  <c r="N523" i="5"/>
  <c r="M523" i="5"/>
  <c r="L523" i="5"/>
  <c r="K523" i="5"/>
  <c r="K522" i="5" s="1"/>
  <c r="J523" i="5"/>
  <c r="I523" i="5"/>
  <c r="H523" i="5"/>
  <c r="G523" i="5"/>
  <c r="G522" i="5" s="1"/>
  <c r="F523" i="5"/>
  <c r="E523" i="5"/>
  <c r="D523" i="5"/>
  <c r="AA522" i="5"/>
  <c r="W522" i="5"/>
  <c r="D521" i="5"/>
  <c r="D520" i="5"/>
  <c r="D519" i="5"/>
  <c r="D518" i="5"/>
  <c r="D517" i="5"/>
  <c r="D516" i="5"/>
  <c r="D515" i="5"/>
  <c r="D514" i="5"/>
  <c r="AA513" i="5"/>
  <c r="Z513" i="5"/>
  <c r="Y513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D512" i="5"/>
  <c r="D511" i="5"/>
  <c r="D510" i="5"/>
  <c r="D509" i="5"/>
  <c r="D508" i="5"/>
  <c r="AA507" i="5"/>
  <c r="Z507" i="5"/>
  <c r="Y507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D506" i="5"/>
  <c r="D505" i="5"/>
  <c r="D504" i="5"/>
  <c r="D503" i="5"/>
  <c r="D502" i="5"/>
  <c r="D501" i="5"/>
  <c r="D500" i="5"/>
  <c r="D499" i="5"/>
  <c r="AA498" i="5"/>
  <c r="Z498" i="5"/>
  <c r="Y498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D497" i="5"/>
  <c r="D496" i="5"/>
  <c r="D495" i="5"/>
  <c r="AA494" i="5"/>
  <c r="Z494" i="5"/>
  <c r="Y494" i="5"/>
  <c r="X494" i="5"/>
  <c r="W494" i="5"/>
  <c r="W493" i="5" s="1"/>
  <c r="V494" i="5"/>
  <c r="U494" i="5"/>
  <c r="T494" i="5"/>
  <c r="S494" i="5"/>
  <c r="S493" i="5" s="1"/>
  <c r="R494" i="5"/>
  <c r="Q494" i="5"/>
  <c r="P494" i="5"/>
  <c r="O494" i="5"/>
  <c r="O493" i="5" s="1"/>
  <c r="N494" i="5"/>
  <c r="M494" i="5"/>
  <c r="L494" i="5"/>
  <c r="K494" i="5"/>
  <c r="K493" i="5" s="1"/>
  <c r="J494" i="5"/>
  <c r="I494" i="5"/>
  <c r="H494" i="5"/>
  <c r="G494" i="5"/>
  <c r="G493" i="5" s="1"/>
  <c r="F494" i="5"/>
  <c r="E494" i="5"/>
  <c r="D494" i="5"/>
  <c r="AA493" i="5"/>
  <c r="Z493" i="5"/>
  <c r="V493" i="5"/>
  <c r="R493" i="5"/>
  <c r="N493" i="5"/>
  <c r="J493" i="5"/>
  <c r="F493" i="5"/>
  <c r="D491" i="5"/>
  <c r="AA490" i="5"/>
  <c r="Z490" i="5"/>
  <c r="Y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D490" i="5"/>
  <c r="D489" i="5"/>
  <c r="D488" i="5"/>
  <c r="D487" i="5"/>
  <c r="D486" i="5"/>
  <c r="D485" i="5"/>
  <c r="D484" i="5"/>
  <c r="D483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1" i="5"/>
  <c r="AA480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D479" i="5"/>
  <c r="AA478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D477" i="5"/>
  <c r="AA476" i="5"/>
  <c r="Z476" i="5"/>
  <c r="Y476" i="5"/>
  <c r="X476" i="5"/>
  <c r="W476" i="5"/>
  <c r="V476" i="5"/>
  <c r="V475" i="5" s="1"/>
  <c r="U476" i="5"/>
  <c r="T476" i="5"/>
  <c r="S476" i="5"/>
  <c r="R476" i="5"/>
  <c r="Q476" i="5"/>
  <c r="P476" i="5"/>
  <c r="O476" i="5"/>
  <c r="N476" i="5"/>
  <c r="N475" i="5" s="1"/>
  <c r="M476" i="5"/>
  <c r="M475" i="5" s="1"/>
  <c r="L476" i="5"/>
  <c r="K476" i="5"/>
  <c r="J476" i="5"/>
  <c r="J475" i="5" s="1"/>
  <c r="I476" i="5"/>
  <c r="H476" i="5"/>
  <c r="G476" i="5"/>
  <c r="F476" i="5"/>
  <c r="F475" i="5" s="1"/>
  <c r="E476" i="5"/>
  <c r="D476" i="5"/>
  <c r="Z475" i="5"/>
  <c r="W475" i="5"/>
  <c r="R475" i="5"/>
  <c r="O475" i="5"/>
  <c r="G475" i="5"/>
  <c r="E475" i="5"/>
  <c r="D474" i="5"/>
  <c r="D473" i="5"/>
  <c r="D472" i="5"/>
  <c r="D471" i="5"/>
  <c r="AA470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69" i="5"/>
  <c r="D468" i="5"/>
  <c r="D467" i="5"/>
  <c r="D466" i="5"/>
  <c r="AA465" i="5"/>
  <c r="Z465" i="5"/>
  <c r="Y465" i="5"/>
  <c r="X465" i="5"/>
  <c r="W465" i="5"/>
  <c r="W460" i="5" s="1"/>
  <c r="W459" i="5" s="1"/>
  <c r="V465" i="5"/>
  <c r="U465" i="5"/>
  <c r="T465" i="5"/>
  <c r="S465" i="5"/>
  <c r="S460" i="5" s="1"/>
  <c r="R465" i="5"/>
  <c r="Q465" i="5"/>
  <c r="P465" i="5"/>
  <c r="O465" i="5"/>
  <c r="O460" i="5" s="1"/>
  <c r="O459" i="5" s="1"/>
  <c r="N465" i="5"/>
  <c r="M465" i="5"/>
  <c r="L465" i="5"/>
  <c r="K465" i="5"/>
  <c r="K460" i="5" s="1"/>
  <c r="J465" i="5"/>
  <c r="I465" i="5"/>
  <c r="H465" i="5"/>
  <c r="G465" i="5"/>
  <c r="G460" i="5" s="1"/>
  <c r="G459" i="5" s="1"/>
  <c r="F465" i="5"/>
  <c r="E465" i="5"/>
  <c r="D464" i="5"/>
  <c r="D463" i="5"/>
  <c r="D461" i="5" s="1"/>
  <c r="D462" i="5"/>
  <c r="AA461" i="5"/>
  <c r="Z461" i="5"/>
  <c r="Y461" i="5"/>
  <c r="Y460" i="5" s="1"/>
  <c r="X461" i="5"/>
  <c r="X460" i="5" s="1"/>
  <c r="W461" i="5"/>
  <c r="V461" i="5"/>
  <c r="U461" i="5"/>
  <c r="U460" i="5" s="1"/>
  <c r="T461" i="5"/>
  <c r="T460" i="5" s="1"/>
  <c r="S461" i="5"/>
  <c r="R461" i="5"/>
  <c r="Q461" i="5"/>
  <c r="Q460" i="5" s="1"/>
  <c r="P461" i="5"/>
  <c r="O461" i="5"/>
  <c r="N461" i="5"/>
  <c r="M461" i="5"/>
  <c r="M460" i="5" s="1"/>
  <c r="L461" i="5"/>
  <c r="K461" i="5"/>
  <c r="J461" i="5"/>
  <c r="J460" i="5" s="1"/>
  <c r="J459" i="5" s="1"/>
  <c r="I461" i="5"/>
  <c r="I460" i="5" s="1"/>
  <c r="H461" i="5"/>
  <c r="G461" i="5"/>
  <c r="F461" i="5"/>
  <c r="E461" i="5"/>
  <c r="E460" i="5" s="1"/>
  <c r="E459" i="5" s="1"/>
  <c r="Z460" i="5"/>
  <c r="R460" i="5"/>
  <c r="R459" i="5" s="1"/>
  <c r="P460" i="5"/>
  <c r="L460" i="5"/>
  <c r="H460" i="5"/>
  <c r="D457" i="5"/>
  <c r="D456" i="5"/>
  <c r="AA455" i="5"/>
  <c r="Z455" i="5"/>
  <c r="Y455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D454" i="5"/>
  <c r="D452" i="5" s="1"/>
  <c r="D453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1" i="5"/>
  <c r="D450" i="5"/>
  <c r="D449" i="5"/>
  <c r="D448" i="5"/>
  <c r="D447" i="5"/>
  <c r="AA446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5" i="5"/>
  <c r="D444" i="5"/>
  <c r="D443" i="5"/>
  <c r="D442" i="5"/>
  <c r="AA441" i="5"/>
  <c r="AA440" i="5" s="1"/>
  <c r="Z441" i="5"/>
  <c r="Y441" i="5"/>
  <c r="Y440" i="5" s="1"/>
  <c r="X441" i="5"/>
  <c r="W441" i="5"/>
  <c r="V441" i="5"/>
  <c r="U441" i="5"/>
  <c r="T441" i="5"/>
  <c r="S441" i="5"/>
  <c r="S440" i="5" s="1"/>
  <c r="R441" i="5"/>
  <c r="Q441" i="5"/>
  <c r="P441" i="5"/>
  <c r="O441" i="5"/>
  <c r="O440" i="5" s="1"/>
  <c r="N441" i="5"/>
  <c r="M441" i="5"/>
  <c r="M440" i="5" s="1"/>
  <c r="L441" i="5"/>
  <c r="K441" i="5"/>
  <c r="K440" i="5" s="1"/>
  <c r="J441" i="5"/>
  <c r="I441" i="5"/>
  <c r="H441" i="5"/>
  <c r="G441" i="5"/>
  <c r="G440" i="5" s="1"/>
  <c r="F441" i="5"/>
  <c r="E441" i="5"/>
  <c r="W440" i="5"/>
  <c r="D439" i="5"/>
  <c r="AA438" i="5"/>
  <c r="Z438" i="5"/>
  <c r="Y438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D437" i="5"/>
  <c r="AA436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D435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D433" i="5"/>
  <c r="AA432" i="5"/>
  <c r="Z432" i="5"/>
  <c r="Y432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D431" i="5"/>
  <c r="D430" i="5"/>
  <c r="AA429" i="5"/>
  <c r="AA428" i="5" s="1"/>
  <c r="Z429" i="5"/>
  <c r="Y429" i="5"/>
  <c r="Y428" i="5" s="1"/>
  <c r="X429" i="5"/>
  <c r="W429" i="5"/>
  <c r="W428" i="5" s="1"/>
  <c r="V429" i="5"/>
  <c r="U429" i="5"/>
  <c r="T429" i="5"/>
  <c r="S429" i="5"/>
  <c r="S428" i="5" s="1"/>
  <c r="R429" i="5"/>
  <c r="Q429" i="5"/>
  <c r="P429" i="5"/>
  <c r="O429" i="5"/>
  <c r="O428" i="5" s="1"/>
  <c r="N429" i="5"/>
  <c r="M429" i="5"/>
  <c r="L429" i="5"/>
  <c r="K429" i="5"/>
  <c r="K428" i="5" s="1"/>
  <c r="J429" i="5"/>
  <c r="I429" i="5"/>
  <c r="H429" i="5"/>
  <c r="G429" i="5"/>
  <c r="G428" i="5" s="1"/>
  <c r="F429" i="5"/>
  <c r="E429" i="5"/>
  <c r="Q428" i="5"/>
  <c r="D427" i="5"/>
  <c r="D426" i="5"/>
  <c r="D425" i="5"/>
  <c r="AA424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3" i="5"/>
  <c r="D422" i="5"/>
  <c r="D421" i="5"/>
  <c r="D420" i="5"/>
  <c r="D419" i="5"/>
  <c r="D418" i="5"/>
  <c r="D417" i="5"/>
  <c r="D416" i="5"/>
  <c r="AA415" i="5"/>
  <c r="Z415" i="5"/>
  <c r="Z414" i="5" s="1"/>
  <c r="Y415" i="5"/>
  <c r="X415" i="5"/>
  <c r="W415" i="5"/>
  <c r="V415" i="5"/>
  <c r="V414" i="5" s="1"/>
  <c r="U415" i="5"/>
  <c r="T415" i="5"/>
  <c r="S415" i="5"/>
  <c r="R415" i="5"/>
  <c r="R414" i="5" s="1"/>
  <c r="Q415" i="5"/>
  <c r="P415" i="5"/>
  <c r="O415" i="5"/>
  <c r="N415" i="5"/>
  <c r="N414" i="5" s="1"/>
  <c r="M415" i="5"/>
  <c r="L415" i="5"/>
  <c r="L414" i="5" s="1"/>
  <c r="K415" i="5"/>
  <c r="J415" i="5"/>
  <c r="J414" i="5" s="1"/>
  <c r="I415" i="5"/>
  <c r="H415" i="5"/>
  <c r="G415" i="5"/>
  <c r="F415" i="5"/>
  <c r="F414" i="5" s="1"/>
  <c r="E415" i="5"/>
  <c r="Y414" i="5"/>
  <c r="U414" i="5"/>
  <c r="T414" i="5"/>
  <c r="Q414" i="5"/>
  <c r="P414" i="5"/>
  <c r="O414" i="5"/>
  <c r="M414" i="5"/>
  <c r="I414" i="5"/>
  <c r="H414" i="5"/>
  <c r="E414" i="5"/>
  <c r="D413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D411" i="5"/>
  <c r="D410" i="5"/>
  <c r="AA409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8" i="5"/>
  <c r="D407" i="5"/>
  <c r="D406" i="5"/>
  <c r="D405" i="5"/>
  <c r="D404" i="5"/>
  <c r="D403" i="5"/>
  <c r="D402" i="5"/>
  <c r="D399" i="5" s="1"/>
  <c r="D401" i="5"/>
  <c r="D400" i="5"/>
  <c r="AA399" i="5"/>
  <c r="Z399" i="5"/>
  <c r="Z398" i="5" s="1"/>
  <c r="Y399" i="5"/>
  <c r="X399" i="5"/>
  <c r="W399" i="5"/>
  <c r="V399" i="5"/>
  <c r="V398" i="5" s="1"/>
  <c r="U399" i="5"/>
  <c r="T399" i="5"/>
  <c r="S399" i="5"/>
  <c r="R399" i="5"/>
  <c r="R398" i="5" s="1"/>
  <c r="Q399" i="5"/>
  <c r="P399" i="5"/>
  <c r="P398" i="5" s="1"/>
  <c r="O399" i="5"/>
  <c r="N399" i="5"/>
  <c r="N398" i="5" s="1"/>
  <c r="M399" i="5"/>
  <c r="L399" i="5"/>
  <c r="L398" i="5" s="1"/>
  <c r="K399" i="5"/>
  <c r="J399" i="5"/>
  <c r="J398" i="5" s="1"/>
  <c r="I399" i="5"/>
  <c r="H399" i="5"/>
  <c r="H398" i="5" s="1"/>
  <c r="G399" i="5"/>
  <c r="F399" i="5"/>
  <c r="F398" i="5" s="1"/>
  <c r="E399" i="5"/>
  <c r="T398" i="5"/>
  <c r="D396" i="5"/>
  <c r="AA395" i="5"/>
  <c r="Z395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D394" i="5"/>
  <c r="D393" i="5"/>
  <c r="D392" i="5"/>
  <c r="D391" i="5"/>
  <c r="D390" i="5"/>
  <c r="AA389" i="5"/>
  <c r="Z389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8" i="5"/>
  <c r="D387" i="5"/>
  <c r="D386" i="5"/>
  <c r="D385" i="5"/>
  <c r="D384" i="5"/>
  <c r="D383" i="5"/>
  <c r="D382" i="5"/>
  <c r="D381" i="5"/>
  <c r="D380" i="5"/>
  <c r="AA379" i="5"/>
  <c r="Z379" i="5"/>
  <c r="Y379" i="5"/>
  <c r="X379" i="5"/>
  <c r="W379" i="5"/>
  <c r="W378" i="5" s="1"/>
  <c r="V379" i="5"/>
  <c r="U379" i="5"/>
  <c r="T379" i="5"/>
  <c r="S379" i="5"/>
  <c r="R379" i="5"/>
  <c r="Q379" i="5"/>
  <c r="P379" i="5"/>
  <c r="O379" i="5"/>
  <c r="O378" i="5" s="1"/>
  <c r="N379" i="5"/>
  <c r="M379" i="5"/>
  <c r="L379" i="5"/>
  <c r="K379" i="5"/>
  <c r="K378" i="5" s="1"/>
  <c r="J379" i="5"/>
  <c r="I379" i="5"/>
  <c r="H379" i="5"/>
  <c r="G379" i="5"/>
  <c r="G378" i="5" s="1"/>
  <c r="F379" i="5"/>
  <c r="E379" i="5"/>
  <c r="AA378" i="5"/>
  <c r="S378" i="5"/>
  <c r="D377" i="5"/>
  <c r="AA376" i="5"/>
  <c r="Z376" i="5"/>
  <c r="Y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D375" i="5"/>
  <c r="D374" i="5"/>
  <c r="D373" i="5"/>
  <c r="D372" i="5"/>
  <c r="AA371" i="5"/>
  <c r="Z371" i="5"/>
  <c r="Y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0" i="5"/>
  <c r="D369" i="5"/>
  <c r="D368" i="5"/>
  <c r="AA367" i="5"/>
  <c r="Z367" i="5"/>
  <c r="Y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6" i="5"/>
  <c r="D365" i="5"/>
  <c r="D364" i="5"/>
  <c r="D363" i="5"/>
  <c r="D362" i="5"/>
  <c r="AA361" i="5"/>
  <c r="Z361" i="5"/>
  <c r="Y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0" i="5"/>
  <c r="D359" i="5"/>
  <c r="D358" i="5"/>
  <c r="D357" i="5"/>
  <c r="D356" i="5"/>
  <c r="D355" i="5"/>
  <c r="D354" i="5"/>
  <c r="D353" i="5"/>
  <c r="AA352" i="5"/>
  <c r="Z352" i="5"/>
  <c r="Z351" i="5" s="1"/>
  <c r="Y352" i="5"/>
  <c r="X352" i="5"/>
  <c r="W352" i="5"/>
  <c r="V352" i="5"/>
  <c r="V351" i="5" s="1"/>
  <c r="U352" i="5"/>
  <c r="T352" i="5"/>
  <c r="S352" i="5"/>
  <c r="R352" i="5"/>
  <c r="R351" i="5" s="1"/>
  <c r="Q352" i="5"/>
  <c r="P352" i="5"/>
  <c r="O352" i="5"/>
  <c r="N352" i="5"/>
  <c r="N351" i="5" s="1"/>
  <c r="M352" i="5"/>
  <c r="L352" i="5"/>
  <c r="K352" i="5"/>
  <c r="J352" i="5"/>
  <c r="J351" i="5" s="1"/>
  <c r="I352" i="5"/>
  <c r="H352" i="5"/>
  <c r="G352" i="5"/>
  <c r="F352" i="5"/>
  <c r="F351" i="5" s="1"/>
  <c r="E352" i="5"/>
  <c r="D349" i="5"/>
  <c r="AA348" i="5"/>
  <c r="Z348" i="5"/>
  <c r="Y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D347" i="5"/>
  <c r="AA346" i="5"/>
  <c r="Z346" i="5"/>
  <c r="Y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D345" i="5"/>
  <c r="AA344" i="5"/>
  <c r="Z344" i="5"/>
  <c r="Y344" i="5"/>
  <c r="X344" i="5"/>
  <c r="X341" i="5" s="1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D343" i="5"/>
  <c r="AA342" i="5"/>
  <c r="Z342" i="5"/>
  <c r="Z341" i="5" s="1"/>
  <c r="Y342" i="5"/>
  <c r="X342" i="5"/>
  <c r="W342" i="5"/>
  <c r="V342" i="5"/>
  <c r="V341" i="5" s="1"/>
  <c r="U342" i="5"/>
  <c r="T342" i="5"/>
  <c r="S342" i="5"/>
  <c r="R342" i="5"/>
  <c r="R341" i="5" s="1"/>
  <c r="Q342" i="5"/>
  <c r="P342" i="5"/>
  <c r="O342" i="5"/>
  <c r="N342" i="5"/>
  <c r="N341" i="5" s="1"/>
  <c r="M342" i="5"/>
  <c r="L342" i="5"/>
  <c r="K342" i="5"/>
  <c r="J342" i="5"/>
  <c r="J341" i="5" s="1"/>
  <c r="I342" i="5"/>
  <c r="H342" i="5"/>
  <c r="G342" i="5"/>
  <c r="F342" i="5"/>
  <c r="F341" i="5" s="1"/>
  <c r="E342" i="5"/>
  <c r="D342" i="5"/>
  <c r="D340" i="5"/>
  <c r="D339" i="5"/>
  <c r="D338" i="5"/>
  <c r="D337" i="5"/>
  <c r="D336" i="5"/>
  <c r="D335" i="5"/>
  <c r="D334" i="5"/>
  <c r="D333" i="5"/>
  <c r="D332" i="5"/>
  <c r="AA331" i="5"/>
  <c r="Z331" i="5"/>
  <c r="Y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0" i="5"/>
  <c r="D329" i="5"/>
  <c r="D328" i="5"/>
  <c r="D327" i="5"/>
  <c r="D326" i="5"/>
  <c r="D325" i="5"/>
  <c r="D324" i="5"/>
  <c r="D323" i="5"/>
  <c r="D322" i="5"/>
  <c r="AA321" i="5"/>
  <c r="Z321" i="5"/>
  <c r="Y321" i="5"/>
  <c r="X321" i="5"/>
  <c r="X320" i="5" s="1"/>
  <c r="W321" i="5"/>
  <c r="V321" i="5"/>
  <c r="V320" i="5" s="1"/>
  <c r="U321" i="5"/>
  <c r="T321" i="5"/>
  <c r="T320" i="5" s="1"/>
  <c r="S321" i="5"/>
  <c r="R321" i="5"/>
  <c r="Q321" i="5"/>
  <c r="P321" i="5"/>
  <c r="P320" i="5" s="1"/>
  <c r="O321" i="5"/>
  <c r="N321" i="5"/>
  <c r="N320" i="5" s="1"/>
  <c r="M321" i="5"/>
  <c r="L321" i="5"/>
  <c r="L320" i="5" s="1"/>
  <c r="K321" i="5"/>
  <c r="J321" i="5"/>
  <c r="J320" i="5" s="1"/>
  <c r="I321" i="5"/>
  <c r="H321" i="5"/>
  <c r="H320" i="5" s="1"/>
  <c r="G321" i="5"/>
  <c r="F321" i="5"/>
  <c r="F320" i="5" s="1"/>
  <c r="E321" i="5"/>
  <c r="D321" i="5"/>
  <c r="Z320" i="5"/>
  <c r="R320" i="5"/>
  <c r="D319" i="5"/>
  <c r="AA318" i="5"/>
  <c r="Z318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D317" i="5"/>
  <c r="AA316" i="5"/>
  <c r="Z316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D315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D312" i="5"/>
  <c r="AA311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D310" i="5"/>
  <c r="AA309" i="5"/>
  <c r="Z309" i="5"/>
  <c r="Y309" i="5"/>
  <c r="Y308" i="5" s="1"/>
  <c r="X309" i="5"/>
  <c r="W309" i="5"/>
  <c r="W308" i="5" s="1"/>
  <c r="V309" i="5"/>
  <c r="U309" i="5"/>
  <c r="T309" i="5"/>
  <c r="S309" i="5"/>
  <c r="R309" i="5"/>
  <c r="Q309" i="5"/>
  <c r="Q308" i="5" s="1"/>
  <c r="P309" i="5"/>
  <c r="O309" i="5"/>
  <c r="N309" i="5"/>
  <c r="M309" i="5"/>
  <c r="M308" i="5" s="1"/>
  <c r="L309" i="5"/>
  <c r="K309" i="5"/>
  <c r="K308" i="5" s="1"/>
  <c r="J309" i="5"/>
  <c r="I309" i="5"/>
  <c r="I308" i="5" s="1"/>
  <c r="H309" i="5"/>
  <c r="G309" i="5"/>
  <c r="F309" i="5"/>
  <c r="E309" i="5"/>
  <c r="E308" i="5" s="1"/>
  <c r="D309" i="5"/>
  <c r="AA308" i="5"/>
  <c r="U308" i="5"/>
  <c r="S308" i="5"/>
  <c r="O308" i="5"/>
  <c r="G308" i="5"/>
  <c r="D307" i="5"/>
  <c r="D306" i="5"/>
  <c r="D305" i="5"/>
  <c r="D304" i="5"/>
  <c r="D303" i="5"/>
  <c r="D302" i="5"/>
  <c r="D301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D299" i="5"/>
  <c r="D298" i="5"/>
  <c r="D297" i="5"/>
  <c r="D296" i="5"/>
  <c r="D295" i="5"/>
  <c r="D294" i="5"/>
  <c r="D293" i="5"/>
  <c r="AA292" i="5"/>
  <c r="AA291" i="5" s="1"/>
  <c r="Z292" i="5"/>
  <c r="Y292" i="5"/>
  <c r="Y291" i="5" s="1"/>
  <c r="X292" i="5"/>
  <c r="W292" i="5"/>
  <c r="W291" i="5" s="1"/>
  <c r="V292" i="5"/>
  <c r="U292" i="5"/>
  <c r="U291" i="5" s="1"/>
  <c r="T292" i="5"/>
  <c r="S292" i="5"/>
  <c r="S291" i="5" s="1"/>
  <c r="R292" i="5"/>
  <c r="Q292" i="5"/>
  <c r="P292" i="5"/>
  <c r="O292" i="5"/>
  <c r="O291" i="5" s="1"/>
  <c r="N292" i="5"/>
  <c r="M292" i="5"/>
  <c r="L292" i="5"/>
  <c r="K292" i="5"/>
  <c r="K291" i="5" s="1"/>
  <c r="J292" i="5"/>
  <c r="I292" i="5"/>
  <c r="I291" i="5" s="1"/>
  <c r="H292" i="5"/>
  <c r="G292" i="5"/>
  <c r="G291" i="5" s="1"/>
  <c r="F292" i="5"/>
  <c r="E292" i="5"/>
  <c r="Q291" i="5"/>
  <c r="M291" i="5"/>
  <c r="E291" i="5"/>
  <c r="D290" i="5"/>
  <c r="D289" i="5"/>
  <c r="AA288" i="5"/>
  <c r="Z288" i="5"/>
  <c r="Y288" i="5"/>
  <c r="X288" i="5"/>
  <c r="X284" i="5" s="1"/>
  <c r="W288" i="5"/>
  <c r="V288" i="5"/>
  <c r="U288" i="5"/>
  <c r="T288" i="5"/>
  <c r="T284" i="5" s="1"/>
  <c r="S288" i="5"/>
  <c r="R288" i="5"/>
  <c r="Q288" i="5"/>
  <c r="P288" i="5"/>
  <c r="P284" i="5" s="1"/>
  <c r="O288" i="5"/>
  <c r="N288" i="5"/>
  <c r="N284" i="5" s="1"/>
  <c r="M288" i="5"/>
  <c r="L288" i="5"/>
  <c r="L284" i="5" s="1"/>
  <c r="K288" i="5"/>
  <c r="J288" i="5"/>
  <c r="J284" i="5" s="1"/>
  <c r="I288" i="5"/>
  <c r="H288" i="5"/>
  <c r="H284" i="5" s="1"/>
  <c r="G288" i="5"/>
  <c r="F288" i="5"/>
  <c r="F284" i="5" s="1"/>
  <c r="E288" i="5"/>
  <c r="D287" i="5"/>
  <c r="D285" i="5" s="1"/>
  <c r="D286" i="5"/>
  <c r="AA285" i="5"/>
  <c r="AA284" i="5" s="1"/>
  <c r="Z285" i="5"/>
  <c r="Y285" i="5"/>
  <c r="Y284" i="5" s="1"/>
  <c r="X285" i="5"/>
  <c r="W285" i="5"/>
  <c r="W284" i="5" s="1"/>
  <c r="V285" i="5"/>
  <c r="U285" i="5"/>
  <c r="U284" i="5" s="1"/>
  <c r="T285" i="5"/>
  <c r="S285" i="5"/>
  <c r="S284" i="5" s="1"/>
  <c r="R285" i="5"/>
  <c r="Q285" i="5"/>
  <c r="Q284" i="5" s="1"/>
  <c r="P285" i="5"/>
  <c r="O285" i="5"/>
  <c r="N285" i="5"/>
  <c r="M285" i="5"/>
  <c r="M284" i="5" s="1"/>
  <c r="L285" i="5"/>
  <c r="K285" i="5"/>
  <c r="J285" i="5"/>
  <c r="I285" i="5"/>
  <c r="I284" i="5" s="1"/>
  <c r="H285" i="5"/>
  <c r="G285" i="5"/>
  <c r="G284" i="5" s="1"/>
  <c r="F285" i="5"/>
  <c r="E285" i="5"/>
  <c r="E284" i="5" s="1"/>
  <c r="K284" i="5"/>
  <c r="D283" i="5"/>
  <c r="D281" i="5" s="1"/>
  <c r="D282" i="5"/>
  <c r="AA281" i="5"/>
  <c r="Z281" i="5"/>
  <c r="Y281" i="5"/>
  <c r="Y277" i="5" s="1"/>
  <c r="X281" i="5"/>
  <c r="W281" i="5"/>
  <c r="V281" i="5"/>
  <c r="U281" i="5"/>
  <c r="U277" i="5" s="1"/>
  <c r="T281" i="5"/>
  <c r="S281" i="5"/>
  <c r="R281" i="5"/>
  <c r="Q281" i="5"/>
  <c r="Q277" i="5" s="1"/>
  <c r="P281" i="5"/>
  <c r="O281" i="5"/>
  <c r="N281" i="5"/>
  <c r="M281" i="5"/>
  <c r="M277" i="5" s="1"/>
  <c r="L281" i="5"/>
  <c r="K281" i="5"/>
  <c r="J281" i="5"/>
  <c r="I281" i="5"/>
  <c r="I277" i="5" s="1"/>
  <c r="H281" i="5"/>
  <c r="G281" i="5"/>
  <c r="F281" i="5"/>
  <c r="E281" i="5"/>
  <c r="E277" i="5" s="1"/>
  <c r="D280" i="5"/>
  <c r="D279" i="5"/>
  <c r="AA278" i="5"/>
  <c r="Z278" i="5"/>
  <c r="Y278" i="5"/>
  <c r="X278" i="5"/>
  <c r="W278" i="5"/>
  <c r="V278" i="5"/>
  <c r="U278" i="5"/>
  <c r="T278" i="5"/>
  <c r="T277" i="5" s="1"/>
  <c r="S278" i="5"/>
  <c r="R278" i="5"/>
  <c r="Q278" i="5"/>
  <c r="P278" i="5"/>
  <c r="P277" i="5" s="1"/>
  <c r="O278" i="5"/>
  <c r="N278" i="5"/>
  <c r="M278" i="5"/>
  <c r="L278" i="5"/>
  <c r="L277" i="5" s="1"/>
  <c r="K278" i="5"/>
  <c r="J278" i="5"/>
  <c r="I278" i="5"/>
  <c r="H278" i="5"/>
  <c r="G278" i="5"/>
  <c r="F278" i="5"/>
  <c r="E278" i="5"/>
  <c r="X277" i="5"/>
  <c r="H277" i="5"/>
  <c r="D275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AA273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D272" i="5"/>
  <c r="D271" i="5"/>
  <c r="AA270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D269" i="5"/>
  <c r="D268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J262" i="5" s="1"/>
  <c r="I267" i="5"/>
  <c r="H267" i="5"/>
  <c r="G267" i="5"/>
  <c r="F267" i="5"/>
  <c r="F262" i="5" s="1"/>
  <c r="E267" i="5"/>
  <c r="D266" i="5"/>
  <c r="D265" i="5"/>
  <c r="D264" i="5"/>
  <c r="AA263" i="5"/>
  <c r="Z263" i="5"/>
  <c r="Y263" i="5"/>
  <c r="Y262" i="5" s="1"/>
  <c r="X263" i="5"/>
  <c r="W263" i="5"/>
  <c r="V263" i="5"/>
  <c r="U263" i="5"/>
  <c r="U262" i="5" s="1"/>
  <c r="T263" i="5"/>
  <c r="T262" i="5" s="1"/>
  <c r="S263" i="5"/>
  <c r="R263" i="5"/>
  <c r="Q263" i="5"/>
  <c r="Q262" i="5" s="1"/>
  <c r="P263" i="5"/>
  <c r="P262" i="5" s="1"/>
  <c r="O263" i="5"/>
  <c r="N263" i="5"/>
  <c r="M263" i="5"/>
  <c r="M262" i="5" s="1"/>
  <c r="L263" i="5"/>
  <c r="K263" i="5"/>
  <c r="J263" i="5"/>
  <c r="I263" i="5"/>
  <c r="I262" i="5" s="1"/>
  <c r="H263" i="5"/>
  <c r="H262" i="5" s="1"/>
  <c r="G263" i="5"/>
  <c r="F263" i="5"/>
  <c r="E263" i="5"/>
  <c r="E262" i="5" s="1"/>
  <c r="X262" i="5"/>
  <c r="W262" i="5"/>
  <c r="S262" i="5"/>
  <c r="O262" i="5"/>
  <c r="G262" i="5"/>
  <c r="D261" i="5"/>
  <c r="AA260" i="5"/>
  <c r="Z260" i="5"/>
  <c r="Y260" i="5"/>
  <c r="Y255" i="5" s="1"/>
  <c r="X260" i="5"/>
  <c r="W260" i="5"/>
  <c r="V260" i="5"/>
  <c r="U260" i="5"/>
  <c r="T260" i="5"/>
  <c r="S260" i="5"/>
  <c r="R260" i="5"/>
  <c r="Q260" i="5"/>
  <c r="Q255" i="5" s="1"/>
  <c r="P260" i="5"/>
  <c r="O260" i="5"/>
  <c r="N260" i="5"/>
  <c r="M260" i="5"/>
  <c r="M255" i="5" s="1"/>
  <c r="L260" i="5"/>
  <c r="K260" i="5"/>
  <c r="J260" i="5"/>
  <c r="I260" i="5"/>
  <c r="I255" i="5" s="1"/>
  <c r="H260" i="5"/>
  <c r="G260" i="5"/>
  <c r="F260" i="5"/>
  <c r="E260" i="5"/>
  <c r="D260" i="5"/>
  <c r="D259" i="5"/>
  <c r="D258" i="5"/>
  <c r="D257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P255" i="5" s="1"/>
  <c r="P254" i="5" s="1"/>
  <c r="O256" i="5"/>
  <c r="N256" i="5"/>
  <c r="M256" i="5"/>
  <c r="L256" i="5"/>
  <c r="K256" i="5"/>
  <c r="J256" i="5"/>
  <c r="I256" i="5"/>
  <c r="H256" i="5"/>
  <c r="G256" i="5"/>
  <c r="F256" i="5"/>
  <c r="E256" i="5"/>
  <c r="D256" i="5"/>
  <c r="AA255" i="5"/>
  <c r="K255" i="5"/>
  <c r="D253" i="5"/>
  <c r="D252" i="5"/>
  <c r="D251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49" i="5"/>
  <c r="D248" i="5"/>
  <c r="D247" i="5"/>
  <c r="D246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4" i="5"/>
  <c r="D243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1" i="5"/>
  <c r="D239" i="5" s="1"/>
  <c r="D240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P238" i="5"/>
  <c r="D237" i="5"/>
  <c r="D236" i="5"/>
  <c r="D235" i="5"/>
  <c r="D234" i="5"/>
  <c r="D233" i="5"/>
  <c r="D232" i="5"/>
  <c r="D231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29" i="5"/>
  <c r="D228" i="5"/>
  <c r="D227" i="5"/>
  <c r="D226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4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D222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D220" i="5"/>
  <c r="D219" i="5"/>
  <c r="D218" i="5"/>
  <c r="D217" i="5"/>
  <c r="D216" i="5"/>
  <c r="D215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3" i="5"/>
  <c r="D212" i="5"/>
  <c r="D211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09" i="5"/>
  <c r="D208" i="5"/>
  <c r="D207" i="5"/>
  <c r="D206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O204" i="5" s="1"/>
  <c r="N205" i="5"/>
  <c r="M205" i="5"/>
  <c r="L205" i="5"/>
  <c r="K205" i="5"/>
  <c r="K204" i="5" s="1"/>
  <c r="J205" i="5"/>
  <c r="I205" i="5"/>
  <c r="H205" i="5"/>
  <c r="G205" i="5"/>
  <c r="G204" i="5" s="1"/>
  <c r="F205" i="5"/>
  <c r="E205" i="5"/>
  <c r="Z204" i="5"/>
  <c r="V204" i="5"/>
  <c r="R204" i="5"/>
  <c r="N204" i="5"/>
  <c r="J204" i="5"/>
  <c r="F204" i="5"/>
  <c r="D203" i="5"/>
  <c r="D202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D200" i="5"/>
  <c r="D199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7" i="5"/>
  <c r="D195" i="5" s="1"/>
  <c r="D196" i="5"/>
  <c r="AA195" i="5"/>
  <c r="Z195" i="5"/>
  <c r="Y195" i="5"/>
  <c r="Y191" i="5" s="1"/>
  <c r="X195" i="5"/>
  <c r="W195" i="5"/>
  <c r="V195" i="5"/>
  <c r="U195" i="5"/>
  <c r="U191" i="5" s="1"/>
  <c r="T195" i="5"/>
  <c r="S195" i="5"/>
  <c r="R195" i="5"/>
  <c r="Q195" i="5"/>
  <c r="Q191" i="5" s="1"/>
  <c r="P195" i="5"/>
  <c r="O195" i="5"/>
  <c r="N195" i="5"/>
  <c r="M195" i="5"/>
  <c r="M191" i="5" s="1"/>
  <c r="L195" i="5"/>
  <c r="K195" i="5"/>
  <c r="J195" i="5"/>
  <c r="I195" i="5"/>
  <c r="I191" i="5" s="1"/>
  <c r="H195" i="5"/>
  <c r="G195" i="5"/>
  <c r="F195" i="5"/>
  <c r="E195" i="5"/>
  <c r="E191" i="5" s="1"/>
  <c r="D194" i="5"/>
  <c r="D193" i="5"/>
  <c r="AA192" i="5"/>
  <c r="AA191" i="5" s="1"/>
  <c r="Z192" i="5"/>
  <c r="Y192" i="5"/>
  <c r="X192" i="5"/>
  <c r="W192" i="5"/>
  <c r="W191" i="5" s="1"/>
  <c r="V192" i="5"/>
  <c r="V191" i="5" s="1"/>
  <c r="U192" i="5"/>
  <c r="T192" i="5"/>
  <c r="S192" i="5"/>
  <c r="S191" i="5" s="1"/>
  <c r="R192" i="5"/>
  <c r="Q192" i="5"/>
  <c r="P192" i="5"/>
  <c r="O192" i="5"/>
  <c r="O191" i="5" s="1"/>
  <c r="N192" i="5"/>
  <c r="N191" i="5" s="1"/>
  <c r="M192" i="5"/>
  <c r="L192" i="5"/>
  <c r="K192" i="5"/>
  <c r="K191" i="5" s="1"/>
  <c r="J192" i="5"/>
  <c r="I192" i="5"/>
  <c r="H192" i="5"/>
  <c r="G192" i="5"/>
  <c r="G191" i="5" s="1"/>
  <c r="F192" i="5"/>
  <c r="F191" i="5" s="1"/>
  <c r="E192" i="5"/>
  <c r="D189" i="5"/>
  <c r="D188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6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D184" i="5"/>
  <c r="D183" i="5"/>
  <c r="D182" i="5"/>
  <c r="D181" i="5"/>
  <c r="D180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8" i="5"/>
  <c r="D177" i="5"/>
  <c r="D176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4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D172" i="5"/>
  <c r="D171" i="5"/>
  <c r="D170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8" i="5"/>
  <c r="D167" i="5"/>
  <c r="D166" i="5"/>
  <c r="D165" i="5"/>
  <c r="D163" i="5" s="1"/>
  <c r="D164" i="5"/>
  <c r="AA163" i="5"/>
  <c r="AA162" i="5" s="1"/>
  <c r="Z163" i="5"/>
  <c r="Y163" i="5"/>
  <c r="X163" i="5"/>
  <c r="W163" i="5"/>
  <c r="W162" i="5" s="1"/>
  <c r="V163" i="5"/>
  <c r="U163" i="5"/>
  <c r="T163" i="5"/>
  <c r="S163" i="5"/>
  <c r="S162" i="5" s="1"/>
  <c r="R163" i="5"/>
  <c r="Q163" i="5"/>
  <c r="P163" i="5"/>
  <c r="O163" i="5"/>
  <c r="O162" i="5" s="1"/>
  <c r="N163" i="5"/>
  <c r="M163" i="5"/>
  <c r="L163" i="5"/>
  <c r="K163" i="5"/>
  <c r="K162" i="5" s="1"/>
  <c r="J163" i="5"/>
  <c r="I163" i="5"/>
  <c r="H163" i="5"/>
  <c r="G163" i="5"/>
  <c r="G162" i="5" s="1"/>
  <c r="F163" i="5"/>
  <c r="E163" i="5"/>
  <c r="V162" i="5"/>
  <c r="N162" i="5"/>
  <c r="F162" i="5"/>
  <c r="D161" i="5"/>
  <c r="D160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D157" i="5"/>
  <c r="D156" i="5"/>
  <c r="D155" i="5"/>
  <c r="D154" i="5"/>
  <c r="D153" i="5"/>
  <c r="D149" i="5" s="1"/>
  <c r="D152" i="5"/>
  <c r="D151" i="5"/>
  <c r="D150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8" i="5"/>
  <c r="D147" i="5"/>
  <c r="D146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4" i="5"/>
  <c r="D143" i="5"/>
  <c r="D142" i="5"/>
  <c r="D141" i="5"/>
  <c r="D140" i="5"/>
  <c r="D139" i="5"/>
  <c r="D138" i="5"/>
  <c r="D137" i="5"/>
  <c r="D136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D134" i="5"/>
  <c r="D133" i="5"/>
  <c r="D132" i="5"/>
  <c r="D131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D129" i="5"/>
  <c r="D128" i="5"/>
  <c r="D127" i="5"/>
  <c r="D126" i="5"/>
  <c r="D125" i="5"/>
  <c r="D124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2" i="5"/>
  <c r="D121" i="5"/>
  <c r="D120" i="5"/>
  <c r="D119" i="5"/>
  <c r="D118" i="5"/>
  <c r="D117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5" i="5"/>
  <c r="D114" i="5"/>
  <c r="D113" i="5"/>
  <c r="D112" i="5"/>
  <c r="D111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09" i="5"/>
  <c r="D108" i="5"/>
  <c r="D107" i="5"/>
  <c r="D105" i="5" s="1"/>
  <c r="D106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4" i="5"/>
  <c r="D103" i="5"/>
  <c r="D102" i="5"/>
  <c r="D101" i="5"/>
  <c r="D100" i="5"/>
  <c r="AA99" i="5"/>
  <c r="AA98" i="5" s="1"/>
  <c r="Z99" i="5"/>
  <c r="Y99" i="5"/>
  <c r="X99" i="5"/>
  <c r="W99" i="5"/>
  <c r="W98" i="5" s="1"/>
  <c r="V99" i="5"/>
  <c r="U99" i="5"/>
  <c r="T99" i="5"/>
  <c r="S99" i="5"/>
  <c r="S98" i="5" s="1"/>
  <c r="R99" i="5"/>
  <c r="Q99" i="5"/>
  <c r="P99" i="5"/>
  <c r="O99" i="5"/>
  <c r="O98" i="5" s="1"/>
  <c r="N99" i="5"/>
  <c r="M99" i="5"/>
  <c r="L99" i="5"/>
  <c r="K99" i="5"/>
  <c r="K98" i="5" s="1"/>
  <c r="J99" i="5"/>
  <c r="I99" i="5"/>
  <c r="H99" i="5"/>
  <c r="G99" i="5"/>
  <c r="G98" i="5" s="1"/>
  <c r="F99" i="5"/>
  <c r="E99" i="5"/>
  <c r="V98" i="5"/>
  <c r="N98" i="5"/>
  <c r="F98" i="5"/>
  <c r="D97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D95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D93" i="5"/>
  <c r="D91" i="5" s="1"/>
  <c r="D92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0" i="5"/>
  <c r="D89" i="5"/>
  <c r="D88" i="5"/>
  <c r="D87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5" i="5"/>
  <c r="D84" i="5"/>
  <c r="D83" i="5"/>
  <c r="D82" i="5"/>
  <c r="D81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79" i="5"/>
  <c r="D78" i="5"/>
  <c r="D77" i="5"/>
  <c r="D76" i="5"/>
  <c r="D75" i="5"/>
  <c r="D74" i="5"/>
  <c r="D73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1" i="5"/>
  <c r="D70" i="5"/>
  <c r="D69" i="5"/>
  <c r="D68" i="5"/>
  <c r="D67" i="5"/>
  <c r="D66" i="5"/>
  <c r="AA65" i="5"/>
  <c r="Z65" i="5"/>
  <c r="Y65" i="5"/>
  <c r="Y64" i="5" s="1"/>
  <c r="X65" i="5"/>
  <c r="X64" i="5" s="1"/>
  <c r="W65" i="5"/>
  <c r="V65" i="5"/>
  <c r="U65" i="5"/>
  <c r="U64" i="5" s="1"/>
  <c r="T65" i="5"/>
  <c r="T64" i="5" s="1"/>
  <c r="S65" i="5"/>
  <c r="R65" i="5"/>
  <c r="Q65" i="5"/>
  <c r="Q64" i="5" s="1"/>
  <c r="P65" i="5"/>
  <c r="P64" i="5" s="1"/>
  <c r="O65" i="5"/>
  <c r="N65" i="5"/>
  <c r="M65" i="5"/>
  <c r="M64" i="5" s="1"/>
  <c r="L65" i="5"/>
  <c r="L64" i="5" s="1"/>
  <c r="K65" i="5"/>
  <c r="J65" i="5"/>
  <c r="I65" i="5"/>
  <c r="I64" i="5" s="1"/>
  <c r="H65" i="5"/>
  <c r="H64" i="5" s="1"/>
  <c r="G65" i="5"/>
  <c r="F65" i="5"/>
  <c r="E65" i="5"/>
  <c r="D65" i="5"/>
  <c r="D63" i="5"/>
  <c r="D62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D60" i="5"/>
  <c r="D59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7" i="5"/>
  <c r="D56" i="5"/>
  <c r="D55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3" i="5"/>
  <c r="D52" i="5"/>
  <c r="D51" i="5"/>
  <c r="D50" i="5"/>
  <c r="D49" i="5"/>
  <c r="D45" i="5" s="1"/>
  <c r="D48" i="5"/>
  <c r="D47" i="5"/>
  <c r="D46" i="5"/>
  <c r="AA45" i="5"/>
  <c r="Z45" i="5"/>
  <c r="Y45" i="5"/>
  <c r="X45" i="5"/>
  <c r="X44" i="5" s="1"/>
  <c r="W45" i="5"/>
  <c r="W44" i="5" s="1"/>
  <c r="V45" i="5"/>
  <c r="U45" i="5"/>
  <c r="T45" i="5"/>
  <c r="S45" i="5"/>
  <c r="R45" i="5"/>
  <c r="Q45" i="5"/>
  <c r="P45" i="5"/>
  <c r="P44" i="5" s="1"/>
  <c r="O45" i="5"/>
  <c r="O44" i="5" s="1"/>
  <c r="N45" i="5"/>
  <c r="M45" i="5"/>
  <c r="L45" i="5"/>
  <c r="K45" i="5"/>
  <c r="K44" i="5" s="1"/>
  <c r="J45" i="5"/>
  <c r="I45" i="5"/>
  <c r="H45" i="5"/>
  <c r="H44" i="5" s="1"/>
  <c r="G45" i="5"/>
  <c r="G44" i="5" s="1"/>
  <c r="F45" i="5"/>
  <c r="E45" i="5"/>
  <c r="AA44" i="5"/>
  <c r="S44" i="5"/>
  <c r="D42" i="5"/>
  <c r="D41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39" i="5"/>
  <c r="D38" i="5"/>
  <c r="D37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5" i="5"/>
  <c r="AA34" i="5"/>
  <c r="Z34" i="5"/>
  <c r="Y34" i="5"/>
  <c r="Y33" i="5" s="1"/>
  <c r="X34" i="5"/>
  <c r="W34" i="5"/>
  <c r="W33" i="5" s="1"/>
  <c r="V34" i="5"/>
  <c r="U34" i="5"/>
  <c r="U33" i="5" s="1"/>
  <c r="T34" i="5"/>
  <c r="S34" i="5"/>
  <c r="R34" i="5"/>
  <c r="Q34" i="5"/>
  <c r="P34" i="5"/>
  <c r="O34" i="5"/>
  <c r="O33" i="5" s="1"/>
  <c r="N34" i="5"/>
  <c r="M34" i="5"/>
  <c r="M33" i="5" s="1"/>
  <c r="L34" i="5"/>
  <c r="K34" i="5"/>
  <c r="J34" i="5"/>
  <c r="I34" i="5"/>
  <c r="I33" i="5" s="1"/>
  <c r="H34" i="5"/>
  <c r="G34" i="5"/>
  <c r="G33" i="5" s="1"/>
  <c r="F34" i="5"/>
  <c r="E34" i="5"/>
  <c r="D34" i="5"/>
  <c r="AA33" i="5"/>
  <c r="S33" i="5"/>
  <c r="Q33" i="5"/>
  <c r="K33" i="5"/>
  <c r="D32" i="5"/>
  <c r="D31" i="5"/>
  <c r="D30" i="5"/>
  <c r="D29" i="5"/>
  <c r="D28" i="5"/>
  <c r="D27" i="5"/>
  <c r="D26" i="5"/>
  <c r="AA25" i="5"/>
  <c r="Z25" i="5"/>
  <c r="Z24" i="5" s="1"/>
  <c r="Y25" i="5"/>
  <c r="X25" i="5"/>
  <c r="W25" i="5"/>
  <c r="V25" i="5"/>
  <c r="V24" i="5" s="1"/>
  <c r="U25" i="5"/>
  <c r="T25" i="5"/>
  <c r="S25" i="5"/>
  <c r="R25" i="5"/>
  <c r="R24" i="5" s="1"/>
  <c r="Q25" i="5"/>
  <c r="P25" i="5"/>
  <c r="O25" i="5"/>
  <c r="N25" i="5"/>
  <c r="N24" i="5" s="1"/>
  <c r="M25" i="5"/>
  <c r="M24" i="5" s="1"/>
  <c r="L25" i="5"/>
  <c r="K25" i="5"/>
  <c r="J25" i="5"/>
  <c r="I25" i="5"/>
  <c r="I24" i="5" s="1"/>
  <c r="H25" i="5"/>
  <c r="G25" i="5"/>
  <c r="F25" i="5"/>
  <c r="E25" i="5"/>
  <c r="E24" i="5" s="1"/>
  <c r="AA24" i="5"/>
  <c r="Y24" i="5"/>
  <c r="X24" i="5"/>
  <c r="W24" i="5"/>
  <c r="U24" i="5"/>
  <c r="T24" i="5"/>
  <c r="S24" i="5"/>
  <c r="Q24" i="5"/>
  <c r="P24" i="5"/>
  <c r="O24" i="5"/>
  <c r="L24" i="5"/>
  <c r="K24" i="5"/>
  <c r="J24" i="5"/>
  <c r="H24" i="5"/>
  <c r="G24" i="5"/>
  <c r="F24" i="5"/>
  <c r="D23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D21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D19" i="5"/>
  <c r="D18" i="5"/>
  <c r="D17" i="5"/>
  <c r="D16" i="5"/>
  <c r="D15" i="5"/>
  <c r="D14" i="5"/>
  <c r="D13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1" i="5"/>
  <c r="D10" i="5"/>
  <c r="D9" i="5"/>
  <c r="AA8" i="5"/>
  <c r="Z8" i="5"/>
  <c r="Y8" i="5"/>
  <c r="X8" i="5"/>
  <c r="X7" i="5" s="1"/>
  <c r="W8" i="5"/>
  <c r="V8" i="5"/>
  <c r="U8" i="5"/>
  <c r="T8" i="5"/>
  <c r="T7" i="5" s="1"/>
  <c r="S8" i="5"/>
  <c r="R8" i="5"/>
  <c r="Q8" i="5"/>
  <c r="P8" i="5"/>
  <c r="P7" i="5" s="1"/>
  <c r="O8" i="5"/>
  <c r="N8" i="5"/>
  <c r="M8" i="5"/>
  <c r="L8" i="5"/>
  <c r="L7" i="5" s="1"/>
  <c r="K8" i="5"/>
  <c r="J8" i="5"/>
  <c r="I8" i="5"/>
  <c r="H8" i="5"/>
  <c r="H7" i="5" s="1"/>
  <c r="G8" i="5"/>
  <c r="F8" i="5"/>
  <c r="E8" i="5"/>
  <c r="D8" i="5"/>
  <c r="O437" i="4"/>
  <c r="N437" i="4"/>
  <c r="M437" i="4"/>
  <c r="L437" i="4"/>
  <c r="K437" i="4"/>
  <c r="J437" i="4"/>
  <c r="I437" i="4"/>
  <c r="H437" i="4"/>
  <c r="G437" i="4"/>
  <c r="F437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O404" i="4"/>
  <c r="O403" i="4"/>
  <c r="O402" i="4"/>
  <c r="O401" i="4"/>
  <c r="O400" i="4" s="1"/>
  <c r="O399" i="4" s="1"/>
  <c r="N400" i="4"/>
  <c r="M400" i="4"/>
  <c r="L400" i="4"/>
  <c r="K400" i="4"/>
  <c r="J400" i="4"/>
  <c r="I400" i="4"/>
  <c r="H400" i="4"/>
  <c r="G400" i="4"/>
  <c r="F400" i="4"/>
  <c r="E400" i="4"/>
  <c r="D400" i="4"/>
  <c r="N399" i="4"/>
  <c r="M399" i="4"/>
  <c r="L399" i="4"/>
  <c r="K399" i="4"/>
  <c r="J399" i="4"/>
  <c r="I399" i="4"/>
  <c r="H399" i="4"/>
  <c r="G399" i="4"/>
  <c r="F399" i="4"/>
  <c r="E399" i="4"/>
  <c r="D399" i="4"/>
  <c r="O398" i="4"/>
  <c r="O397" i="4"/>
  <c r="O396" i="4"/>
  <c r="O395" i="4"/>
  <c r="O394" i="4" s="1"/>
  <c r="O393" i="4" s="1"/>
  <c r="O375" i="4" s="1"/>
  <c r="N394" i="4"/>
  <c r="M394" i="4"/>
  <c r="L394" i="4"/>
  <c r="K394" i="4"/>
  <c r="J394" i="4"/>
  <c r="I394" i="4"/>
  <c r="H394" i="4"/>
  <c r="G394" i="4"/>
  <c r="F394" i="4"/>
  <c r="E394" i="4"/>
  <c r="D394" i="4"/>
  <c r="N393" i="4"/>
  <c r="M393" i="4"/>
  <c r="L393" i="4"/>
  <c r="K393" i="4"/>
  <c r="J393" i="4"/>
  <c r="I393" i="4"/>
  <c r="H393" i="4"/>
  <c r="G393" i="4"/>
  <c r="F393" i="4"/>
  <c r="E393" i="4"/>
  <c r="D393" i="4"/>
  <c r="O392" i="4"/>
  <c r="O391" i="4"/>
  <c r="O390" i="4"/>
  <c r="O389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O386" i="4"/>
  <c r="O385" i="4"/>
  <c r="O384" i="4"/>
  <c r="O383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N375" i="4"/>
  <c r="M375" i="4"/>
  <c r="L375" i="4"/>
  <c r="K375" i="4"/>
  <c r="J375" i="4"/>
  <c r="I375" i="4"/>
  <c r="H375" i="4"/>
  <c r="G375" i="4"/>
  <c r="F375" i="4"/>
  <c r="E375" i="4"/>
  <c r="D375" i="4"/>
  <c r="O373" i="4"/>
  <c r="O372" i="4" s="1"/>
  <c r="O371" i="4" s="1"/>
  <c r="N372" i="4"/>
  <c r="M372" i="4"/>
  <c r="L372" i="4"/>
  <c r="K372" i="4"/>
  <c r="K371" i="4" s="1"/>
  <c r="J372" i="4"/>
  <c r="I372" i="4"/>
  <c r="H372" i="4"/>
  <c r="G372" i="4"/>
  <c r="G371" i="4" s="1"/>
  <c r="F372" i="4"/>
  <c r="E372" i="4"/>
  <c r="D372" i="4"/>
  <c r="N371" i="4"/>
  <c r="M371" i="4"/>
  <c r="L371" i="4"/>
  <c r="J371" i="4"/>
  <c r="I371" i="4"/>
  <c r="H371" i="4"/>
  <c r="F371" i="4"/>
  <c r="E371" i="4"/>
  <c r="D371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O367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O361" i="4"/>
  <c r="N361" i="4"/>
  <c r="M361" i="4"/>
  <c r="M360" i="4" s="1"/>
  <c r="L361" i="4"/>
  <c r="K361" i="4"/>
  <c r="J361" i="4"/>
  <c r="I361" i="4"/>
  <c r="I360" i="4" s="1"/>
  <c r="H361" i="4"/>
  <c r="G361" i="4"/>
  <c r="F361" i="4"/>
  <c r="E361" i="4"/>
  <c r="E360" i="4" s="1"/>
  <c r="D361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O346" i="4"/>
  <c r="O345" i="4"/>
  <c r="O344" i="4"/>
  <c r="N343" i="4"/>
  <c r="M343" i="4"/>
  <c r="L343" i="4"/>
  <c r="K343" i="4"/>
  <c r="J343" i="4"/>
  <c r="I343" i="4"/>
  <c r="H343" i="4"/>
  <c r="G343" i="4"/>
  <c r="F343" i="4"/>
  <c r="E343" i="4"/>
  <c r="D343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O315" i="4"/>
  <c r="O314" i="4"/>
  <c r="O313" i="4" s="1"/>
  <c r="O312" i="4" s="1"/>
  <c r="N313" i="4"/>
  <c r="N312" i="4" s="1"/>
  <c r="M313" i="4"/>
  <c r="L313" i="4"/>
  <c r="L312" i="4" s="1"/>
  <c r="K313" i="4"/>
  <c r="J313" i="4"/>
  <c r="J312" i="4" s="1"/>
  <c r="I313" i="4"/>
  <c r="H313" i="4"/>
  <c r="H312" i="4" s="1"/>
  <c r="G313" i="4"/>
  <c r="F313" i="4"/>
  <c r="E313" i="4"/>
  <c r="D313" i="4"/>
  <c r="D312" i="4" s="1"/>
  <c r="M312" i="4"/>
  <c r="K312" i="4"/>
  <c r="I312" i="4"/>
  <c r="G312" i="4"/>
  <c r="F312" i="4"/>
  <c r="E312" i="4"/>
  <c r="O307" i="4"/>
  <c r="N307" i="4"/>
  <c r="M307" i="4"/>
  <c r="M306" i="4" s="1"/>
  <c r="L307" i="4"/>
  <c r="K307" i="4"/>
  <c r="J307" i="4"/>
  <c r="I307" i="4"/>
  <c r="I306" i="4" s="1"/>
  <c r="H307" i="4"/>
  <c r="G307" i="4"/>
  <c r="F307" i="4"/>
  <c r="F306" i="4" s="1"/>
  <c r="E307" i="4"/>
  <c r="D307" i="4"/>
  <c r="H306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O291" i="4"/>
  <c r="O290" i="4" s="1"/>
  <c r="O288" i="4" s="1"/>
  <c r="N291" i="4"/>
  <c r="N290" i="4"/>
  <c r="M290" i="4"/>
  <c r="L290" i="4"/>
  <c r="K290" i="4"/>
  <c r="J290" i="4"/>
  <c r="I290" i="4"/>
  <c r="H290" i="4"/>
  <c r="G290" i="4"/>
  <c r="F290" i="4"/>
  <c r="E290" i="4"/>
  <c r="D290" i="4"/>
  <c r="N288" i="4"/>
  <c r="M288" i="4"/>
  <c r="L288" i="4"/>
  <c r="K288" i="4"/>
  <c r="J288" i="4"/>
  <c r="I288" i="4"/>
  <c r="H288" i="4"/>
  <c r="G288" i="4"/>
  <c r="F288" i="4"/>
  <c r="E288" i="4"/>
  <c r="D288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O281" i="4"/>
  <c r="N281" i="4"/>
  <c r="O280" i="4"/>
  <c r="O279" i="4" s="1"/>
  <c r="O272" i="4" s="1"/>
  <c r="N280" i="4"/>
  <c r="N279" i="4"/>
  <c r="M279" i="4"/>
  <c r="L279" i="4"/>
  <c r="K279" i="4"/>
  <c r="J279" i="4"/>
  <c r="I279" i="4"/>
  <c r="H279" i="4"/>
  <c r="G279" i="4"/>
  <c r="F279" i="4"/>
  <c r="E279" i="4"/>
  <c r="D279" i="4"/>
  <c r="O277" i="4"/>
  <c r="N277" i="4"/>
  <c r="O276" i="4"/>
  <c r="N276" i="4"/>
  <c r="O275" i="4"/>
  <c r="N275" i="4"/>
  <c r="O274" i="4"/>
  <c r="N274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N272" i="4"/>
  <c r="M272" i="4"/>
  <c r="L272" i="4"/>
  <c r="K272" i="4"/>
  <c r="J272" i="4"/>
  <c r="I272" i="4"/>
  <c r="H272" i="4"/>
  <c r="G272" i="4"/>
  <c r="F272" i="4"/>
  <c r="E272" i="4"/>
  <c r="D272" i="4"/>
  <c r="O270" i="4"/>
  <c r="O269" i="4" s="1"/>
  <c r="N270" i="4"/>
  <c r="N269" i="4" s="1"/>
  <c r="M269" i="4"/>
  <c r="L269" i="4"/>
  <c r="K269" i="4"/>
  <c r="J269" i="4"/>
  <c r="I269" i="4"/>
  <c r="H269" i="4"/>
  <c r="G269" i="4"/>
  <c r="F269" i="4"/>
  <c r="E269" i="4"/>
  <c r="D269" i="4"/>
  <c r="O268" i="4"/>
  <c r="O267" i="4" s="1"/>
  <c r="N268" i="4"/>
  <c r="N267" i="4" s="1"/>
  <c r="M267" i="4"/>
  <c r="L267" i="4"/>
  <c r="K267" i="4"/>
  <c r="J267" i="4"/>
  <c r="I267" i="4"/>
  <c r="H267" i="4"/>
  <c r="G267" i="4"/>
  <c r="F267" i="4"/>
  <c r="E267" i="4"/>
  <c r="D267" i="4"/>
  <c r="O262" i="4"/>
  <c r="N262" i="4"/>
  <c r="O261" i="4"/>
  <c r="N261" i="4"/>
  <c r="O260" i="4"/>
  <c r="N260" i="4"/>
  <c r="N259" i="4" s="1"/>
  <c r="M259" i="4"/>
  <c r="M258" i="4" s="1"/>
  <c r="L259" i="4"/>
  <c r="K259" i="4"/>
  <c r="J259" i="4"/>
  <c r="I259" i="4"/>
  <c r="I258" i="4" s="1"/>
  <c r="H259" i="4"/>
  <c r="G259" i="4"/>
  <c r="F259" i="4"/>
  <c r="E259" i="4"/>
  <c r="E258" i="4" s="1"/>
  <c r="D259" i="4"/>
  <c r="H258" i="4"/>
  <c r="O255" i="4"/>
  <c r="N255" i="4"/>
  <c r="O254" i="4"/>
  <c r="N254" i="4"/>
  <c r="M253" i="4"/>
  <c r="L253" i="4"/>
  <c r="K253" i="4"/>
  <c r="J253" i="4"/>
  <c r="I253" i="4"/>
  <c r="H253" i="4"/>
  <c r="G253" i="4"/>
  <c r="F253" i="4"/>
  <c r="E253" i="4"/>
  <c r="D253" i="4"/>
  <c r="O252" i="4"/>
  <c r="N252" i="4"/>
  <c r="O251" i="4"/>
  <c r="O250" i="4" s="1"/>
  <c r="N251" i="4"/>
  <c r="M250" i="4"/>
  <c r="M249" i="4" s="1"/>
  <c r="M248" i="4" s="1"/>
  <c r="L250" i="4"/>
  <c r="L249" i="4" s="1"/>
  <c r="K250" i="4"/>
  <c r="J250" i="4"/>
  <c r="I250" i="4"/>
  <c r="I249" i="4" s="1"/>
  <c r="H250" i="4"/>
  <c r="H249" i="4" s="1"/>
  <c r="G250" i="4"/>
  <c r="G249" i="4" s="1"/>
  <c r="F250" i="4"/>
  <c r="E250" i="4"/>
  <c r="E249" i="4" s="1"/>
  <c r="E248" i="4" s="1"/>
  <c r="D250" i="4"/>
  <c r="D249" i="4" s="1"/>
  <c r="K249" i="4"/>
  <c r="O245" i="4"/>
  <c r="N245" i="4"/>
  <c r="O244" i="4"/>
  <c r="N244" i="4"/>
  <c r="N243" i="4" s="1"/>
  <c r="N239" i="4" s="1"/>
  <c r="M243" i="4"/>
  <c r="M239" i="4" s="1"/>
  <c r="L243" i="4"/>
  <c r="L239" i="4" s="1"/>
  <c r="K243" i="4"/>
  <c r="J243" i="4"/>
  <c r="J239" i="4" s="1"/>
  <c r="I243" i="4"/>
  <c r="I239" i="4" s="1"/>
  <c r="H243" i="4"/>
  <c r="G243" i="4"/>
  <c r="F243" i="4"/>
  <c r="F239" i="4" s="1"/>
  <c r="E243" i="4"/>
  <c r="E239" i="4" s="1"/>
  <c r="D243" i="4"/>
  <c r="D239" i="4" s="1"/>
  <c r="D232" i="4" s="1"/>
  <c r="K239" i="4"/>
  <c r="H239" i="4"/>
  <c r="G239" i="4"/>
  <c r="O236" i="4"/>
  <c r="N236" i="4"/>
  <c r="O235" i="4"/>
  <c r="N235" i="4"/>
  <c r="M234" i="4"/>
  <c r="M233" i="4" s="1"/>
  <c r="M232" i="4" s="1"/>
  <c r="M231" i="4" s="1"/>
  <c r="L234" i="4"/>
  <c r="K234" i="4"/>
  <c r="J234" i="4"/>
  <c r="J233" i="4" s="1"/>
  <c r="I234" i="4"/>
  <c r="I233" i="4" s="1"/>
  <c r="I232" i="4" s="1"/>
  <c r="H234" i="4"/>
  <c r="G234" i="4"/>
  <c r="G233" i="4" s="1"/>
  <c r="G232" i="4" s="1"/>
  <c r="F234" i="4"/>
  <c r="F233" i="4" s="1"/>
  <c r="E234" i="4"/>
  <c r="E233" i="4" s="1"/>
  <c r="E232" i="4" s="1"/>
  <c r="D234" i="4"/>
  <c r="L233" i="4"/>
  <c r="K233" i="4"/>
  <c r="H233" i="4"/>
  <c r="H232" i="4" s="1"/>
  <c r="D233" i="4"/>
  <c r="K232" i="4"/>
  <c r="H230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H227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O217" i="4"/>
  <c r="N217" i="4"/>
  <c r="N216" i="4" s="1"/>
  <c r="M217" i="4"/>
  <c r="L217" i="4"/>
  <c r="L216" i="4" s="1"/>
  <c r="K217" i="4"/>
  <c r="J217" i="4"/>
  <c r="J216" i="4" s="1"/>
  <c r="I217" i="4"/>
  <c r="H217" i="4"/>
  <c r="H216" i="4" s="1"/>
  <c r="G217" i="4"/>
  <c r="F217" i="4"/>
  <c r="F216" i="4" s="1"/>
  <c r="E217" i="4"/>
  <c r="D217" i="4"/>
  <c r="D216" i="4" s="1"/>
  <c r="H215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F212" i="4"/>
  <c r="F211" i="4" s="1"/>
  <c r="E211" i="4"/>
  <c r="D211" i="4"/>
  <c r="F210" i="4"/>
  <c r="F209" i="4" s="1"/>
  <c r="F208" i="4" s="1"/>
  <c r="F207" i="4" s="1"/>
  <c r="E209" i="4"/>
  <c r="D209" i="4"/>
  <c r="O208" i="4"/>
  <c r="O207" i="4" s="1"/>
  <c r="N208" i="4"/>
  <c r="N207" i="4" s="1"/>
  <c r="M208" i="4"/>
  <c r="L208" i="4"/>
  <c r="L207" i="4" s="1"/>
  <c r="K208" i="4"/>
  <c r="J208" i="4"/>
  <c r="J207" i="4" s="1"/>
  <c r="I208" i="4"/>
  <c r="H208" i="4"/>
  <c r="H207" i="4" s="1"/>
  <c r="G208" i="4"/>
  <c r="E208" i="4"/>
  <c r="E207" i="4" s="1"/>
  <c r="M207" i="4"/>
  <c r="K207" i="4"/>
  <c r="G207" i="4"/>
  <c r="M206" i="4"/>
  <c r="M205" i="4"/>
  <c r="M204" i="4"/>
  <c r="M203" i="4"/>
  <c r="M202" i="4" s="1"/>
  <c r="O202" i="4"/>
  <c r="N202" i="4"/>
  <c r="L202" i="4"/>
  <c r="K202" i="4"/>
  <c r="J202" i="4"/>
  <c r="I202" i="4"/>
  <c r="H202" i="4"/>
  <c r="G202" i="4"/>
  <c r="F202" i="4"/>
  <c r="E202" i="4"/>
  <c r="D202" i="4"/>
  <c r="M201" i="4"/>
  <c r="M200" i="4"/>
  <c r="M199" i="4"/>
  <c r="M198" i="4"/>
  <c r="O197" i="4"/>
  <c r="O196" i="4" s="1"/>
  <c r="N197" i="4"/>
  <c r="L197" i="4"/>
  <c r="L196" i="4" s="1"/>
  <c r="K197" i="4"/>
  <c r="J197" i="4"/>
  <c r="J196" i="4" s="1"/>
  <c r="I197" i="4"/>
  <c r="H197" i="4"/>
  <c r="H196" i="4" s="1"/>
  <c r="G197" i="4"/>
  <c r="F197" i="4"/>
  <c r="F196" i="4" s="1"/>
  <c r="E197" i="4"/>
  <c r="D197" i="4"/>
  <c r="D196" i="4" s="1"/>
  <c r="N196" i="4"/>
  <c r="K196" i="4"/>
  <c r="I196" i="4"/>
  <c r="G196" i="4"/>
  <c r="E196" i="4"/>
  <c r="G195" i="4"/>
  <c r="G194" i="4" s="1"/>
  <c r="O194" i="4"/>
  <c r="N194" i="4"/>
  <c r="M194" i="4"/>
  <c r="L194" i="4"/>
  <c r="K194" i="4"/>
  <c r="J194" i="4"/>
  <c r="I194" i="4"/>
  <c r="H194" i="4"/>
  <c r="F194" i="4"/>
  <c r="E194" i="4"/>
  <c r="D194" i="4"/>
  <c r="G193" i="4"/>
  <c r="G192" i="4"/>
  <c r="O191" i="4"/>
  <c r="N191" i="4"/>
  <c r="M191" i="4"/>
  <c r="L191" i="4"/>
  <c r="L190" i="4" s="1"/>
  <c r="K191" i="4"/>
  <c r="J191" i="4"/>
  <c r="I191" i="4"/>
  <c r="H191" i="4"/>
  <c r="H190" i="4" s="1"/>
  <c r="F191" i="4"/>
  <c r="E191" i="4"/>
  <c r="D191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H182" i="4"/>
  <c r="H181" i="4"/>
  <c r="H179" i="4" s="1"/>
  <c r="H180" i="4"/>
  <c r="O179" i="4"/>
  <c r="N179" i="4"/>
  <c r="M179" i="4"/>
  <c r="L179" i="4"/>
  <c r="K179" i="4"/>
  <c r="J179" i="4"/>
  <c r="I179" i="4"/>
  <c r="G179" i="4"/>
  <c r="F179" i="4"/>
  <c r="E179" i="4"/>
  <c r="D179" i="4"/>
  <c r="H175" i="4"/>
  <c r="O174" i="4"/>
  <c r="N174" i="4"/>
  <c r="M174" i="4"/>
  <c r="L174" i="4"/>
  <c r="L173" i="4" s="1"/>
  <c r="K174" i="4"/>
  <c r="J174" i="4"/>
  <c r="J173" i="4" s="1"/>
  <c r="I174" i="4"/>
  <c r="H174" i="4"/>
  <c r="G174" i="4"/>
  <c r="F174" i="4"/>
  <c r="E174" i="4"/>
  <c r="D174" i="4"/>
  <c r="O173" i="4"/>
  <c r="N173" i="4"/>
  <c r="K173" i="4"/>
  <c r="F173" i="4"/>
  <c r="H172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O166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G150" i="4"/>
  <c r="G149" i="4" s="1"/>
  <c r="O149" i="4"/>
  <c r="N149" i="4"/>
  <c r="M149" i="4"/>
  <c r="L149" i="4"/>
  <c r="K149" i="4"/>
  <c r="J149" i="4"/>
  <c r="I149" i="4"/>
  <c r="H149" i="4"/>
  <c r="F149" i="4"/>
  <c r="E149" i="4"/>
  <c r="D149" i="4"/>
  <c r="G148" i="4"/>
  <c r="G147" i="4" s="1"/>
  <c r="G142" i="4" s="1"/>
  <c r="O147" i="4"/>
  <c r="N147" i="4"/>
  <c r="M147" i="4"/>
  <c r="L147" i="4"/>
  <c r="K147" i="4"/>
  <c r="K142" i="4" s="1"/>
  <c r="J147" i="4"/>
  <c r="I147" i="4"/>
  <c r="I142" i="4" s="1"/>
  <c r="H147" i="4"/>
  <c r="F147" i="4"/>
  <c r="E147" i="4"/>
  <c r="E142" i="4" s="1"/>
  <c r="D147" i="4"/>
  <c r="O142" i="4"/>
  <c r="N142" i="4"/>
  <c r="M142" i="4"/>
  <c r="J142" i="4"/>
  <c r="F142" i="4"/>
  <c r="H141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G139" i="4"/>
  <c r="G138" i="4" s="1"/>
  <c r="O138" i="4"/>
  <c r="N138" i="4"/>
  <c r="M138" i="4"/>
  <c r="L138" i="4"/>
  <c r="K138" i="4"/>
  <c r="J138" i="4"/>
  <c r="I138" i="4"/>
  <c r="H138" i="4"/>
  <c r="F138" i="4"/>
  <c r="E138" i="4"/>
  <c r="D138" i="4"/>
  <c r="G137" i="4"/>
  <c r="G136" i="4" s="1"/>
  <c r="O136" i="4"/>
  <c r="N136" i="4"/>
  <c r="M136" i="4"/>
  <c r="L136" i="4"/>
  <c r="K136" i="4"/>
  <c r="J136" i="4"/>
  <c r="I136" i="4"/>
  <c r="H136" i="4"/>
  <c r="F136" i="4"/>
  <c r="E136" i="4"/>
  <c r="D136" i="4"/>
  <c r="G135" i="4"/>
  <c r="G134" i="4" s="1"/>
  <c r="O134" i="4"/>
  <c r="N134" i="4"/>
  <c r="M134" i="4"/>
  <c r="L134" i="4"/>
  <c r="K134" i="4"/>
  <c r="J134" i="4"/>
  <c r="I134" i="4"/>
  <c r="H134" i="4"/>
  <c r="F134" i="4"/>
  <c r="E134" i="4"/>
  <c r="D134" i="4"/>
  <c r="G133" i="4"/>
  <c r="G131" i="4" s="1"/>
  <c r="G132" i="4"/>
  <c r="O131" i="4"/>
  <c r="N131" i="4"/>
  <c r="M131" i="4"/>
  <c r="L131" i="4"/>
  <c r="K131" i="4"/>
  <c r="J131" i="4"/>
  <c r="I131" i="4"/>
  <c r="H131" i="4"/>
  <c r="F131" i="4"/>
  <c r="E131" i="4"/>
  <c r="D131" i="4"/>
  <c r="G130" i="4"/>
  <c r="G129" i="4" s="1"/>
  <c r="O129" i="4"/>
  <c r="N129" i="4"/>
  <c r="M129" i="4"/>
  <c r="L129" i="4"/>
  <c r="L128" i="4" s="1"/>
  <c r="K129" i="4"/>
  <c r="J129" i="4"/>
  <c r="I129" i="4"/>
  <c r="H129" i="4"/>
  <c r="H128" i="4" s="1"/>
  <c r="F129" i="4"/>
  <c r="E129" i="4"/>
  <c r="D129" i="4"/>
  <c r="N128" i="4"/>
  <c r="N127" i="4" s="1"/>
  <c r="F128" i="4"/>
  <c r="F127" i="4" s="1"/>
  <c r="I126" i="4"/>
  <c r="I125" i="4" s="1"/>
  <c r="O125" i="4"/>
  <c r="N125" i="4"/>
  <c r="M125" i="4"/>
  <c r="L125" i="4"/>
  <c r="K125" i="4"/>
  <c r="J125" i="4"/>
  <c r="H125" i="4"/>
  <c r="G125" i="4"/>
  <c r="F125" i="4"/>
  <c r="E125" i="4"/>
  <c r="D125" i="4"/>
  <c r="I124" i="4"/>
  <c r="I123" i="4" s="1"/>
  <c r="O123" i="4"/>
  <c r="N123" i="4"/>
  <c r="M123" i="4"/>
  <c r="L123" i="4"/>
  <c r="K123" i="4"/>
  <c r="J123" i="4"/>
  <c r="H123" i="4"/>
  <c r="G123" i="4"/>
  <c r="F123" i="4"/>
  <c r="E123" i="4"/>
  <c r="D123" i="4"/>
  <c r="J122" i="4"/>
  <c r="J121" i="4" s="1"/>
  <c r="O121" i="4"/>
  <c r="N121" i="4"/>
  <c r="M121" i="4"/>
  <c r="L121" i="4"/>
  <c r="K121" i="4"/>
  <c r="I121" i="4"/>
  <c r="H121" i="4"/>
  <c r="G121" i="4"/>
  <c r="F121" i="4"/>
  <c r="E121" i="4"/>
  <c r="D121" i="4"/>
  <c r="J120" i="4"/>
  <c r="J119" i="4" s="1"/>
  <c r="O119" i="4"/>
  <c r="N119" i="4"/>
  <c r="M119" i="4"/>
  <c r="L119" i="4"/>
  <c r="L118" i="4" s="1"/>
  <c r="K119" i="4"/>
  <c r="I119" i="4"/>
  <c r="H119" i="4"/>
  <c r="G119" i="4"/>
  <c r="F119" i="4"/>
  <c r="E119" i="4"/>
  <c r="D119" i="4"/>
  <c r="G118" i="4"/>
  <c r="I117" i="4"/>
  <c r="I116" i="4"/>
  <c r="I115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I113" i="4"/>
  <c r="I112" i="4"/>
  <c r="I111" i="4"/>
  <c r="I110" i="4"/>
  <c r="O109" i="4"/>
  <c r="O108" i="4" s="1"/>
  <c r="N109" i="4"/>
  <c r="M109" i="4"/>
  <c r="L109" i="4"/>
  <c r="K109" i="4"/>
  <c r="K108" i="4" s="1"/>
  <c r="J109" i="4"/>
  <c r="H109" i="4"/>
  <c r="G109" i="4"/>
  <c r="F109" i="4"/>
  <c r="F108" i="4" s="1"/>
  <c r="E109" i="4"/>
  <c r="D109" i="4"/>
  <c r="N108" i="4"/>
  <c r="M108" i="4"/>
  <c r="L108" i="4"/>
  <c r="J108" i="4"/>
  <c r="H108" i="4"/>
  <c r="G108" i="4"/>
  <c r="E108" i="4"/>
  <c r="D108" i="4"/>
  <c r="J107" i="4"/>
  <c r="J106" i="4"/>
  <c r="O105" i="4"/>
  <c r="N105" i="4"/>
  <c r="M105" i="4"/>
  <c r="L105" i="4"/>
  <c r="K105" i="4"/>
  <c r="I105" i="4"/>
  <c r="H105" i="4"/>
  <c r="G105" i="4"/>
  <c r="F105" i="4"/>
  <c r="E105" i="4"/>
  <c r="D105" i="4"/>
  <c r="J104" i="4"/>
  <c r="J103" i="4"/>
  <c r="O102" i="4"/>
  <c r="N102" i="4"/>
  <c r="N101" i="4" s="1"/>
  <c r="M102" i="4"/>
  <c r="L102" i="4"/>
  <c r="K102" i="4"/>
  <c r="J102" i="4"/>
  <c r="I102" i="4"/>
  <c r="H102" i="4"/>
  <c r="G102" i="4"/>
  <c r="G101" i="4" s="1"/>
  <c r="F102" i="4"/>
  <c r="F101" i="4" s="1"/>
  <c r="E102" i="4"/>
  <c r="E101" i="4" s="1"/>
  <c r="D102" i="4"/>
  <c r="M101" i="4"/>
  <c r="I101" i="4"/>
  <c r="O98" i="4"/>
  <c r="N98" i="4"/>
  <c r="M98" i="4"/>
  <c r="L98" i="4"/>
  <c r="K98" i="4"/>
  <c r="J98" i="4"/>
  <c r="I98" i="4"/>
  <c r="H98" i="4"/>
  <c r="G98" i="4"/>
  <c r="F98" i="4"/>
  <c r="E98" i="4"/>
  <c r="D98" i="4"/>
  <c r="J97" i="4"/>
  <c r="J96" i="4"/>
  <c r="J95" i="4"/>
  <c r="O94" i="4"/>
  <c r="N94" i="4"/>
  <c r="M94" i="4"/>
  <c r="L94" i="4"/>
  <c r="K94" i="4"/>
  <c r="I94" i="4"/>
  <c r="H94" i="4"/>
  <c r="G94" i="4"/>
  <c r="F94" i="4"/>
  <c r="E94" i="4"/>
  <c r="D94" i="4"/>
  <c r="J93" i="4"/>
  <c r="J92" i="4"/>
  <c r="J91" i="4"/>
  <c r="J90" i="4" s="1"/>
  <c r="O90" i="4"/>
  <c r="O89" i="4" s="1"/>
  <c r="N90" i="4"/>
  <c r="M90" i="4"/>
  <c r="L90" i="4"/>
  <c r="K90" i="4"/>
  <c r="I90" i="4"/>
  <c r="I89" i="4" s="1"/>
  <c r="H90" i="4"/>
  <c r="G90" i="4"/>
  <c r="G89" i="4" s="1"/>
  <c r="F90" i="4"/>
  <c r="E90" i="4"/>
  <c r="D90" i="4"/>
  <c r="M89" i="4"/>
  <c r="F89" i="4"/>
  <c r="O86" i="4"/>
  <c r="N86" i="4"/>
  <c r="M86" i="4"/>
  <c r="J86" i="4"/>
  <c r="I86" i="4"/>
  <c r="H86" i="4"/>
  <c r="G86" i="4"/>
  <c r="F86" i="4"/>
  <c r="E86" i="4"/>
  <c r="D86" i="4"/>
  <c r="I85" i="4"/>
  <c r="I80" i="4" s="1"/>
  <c r="I84" i="4"/>
  <c r="I83" i="4"/>
  <c r="L82" i="4"/>
  <c r="L80" i="4" s="1"/>
  <c r="K81" i="4"/>
  <c r="K80" i="4" s="1"/>
  <c r="O80" i="4"/>
  <c r="N80" i="4"/>
  <c r="M80" i="4"/>
  <c r="J80" i="4"/>
  <c r="H80" i="4"/>
  <c r="G80" i="4"/>
  <c r="F80" i="4"/>
  <c r="E80" i="4"/>
  <c r="D80" i="4"/>
  <c r="I79" i="4"/>
  <c r="I78" i="4"/>
  <c r="I77" i="4"/>
  <c r="I76" i="4"/>
  <c r="L75" i="4"/>
  <c r="L73" i="4" s="1"/>
  <c r="K74" i="4"/>
  <c r="O73" i="4"/>
  <c r="N73" i="4"/>
  <c r="M73" i="4"/>
  <c r="K73" i="4"/>
  <c r="J73" i="4"/>
  <c r="H73" i="4"/>
  <c r="G73" i="4"/>
  <c r="F73" i="4"/>
  <c r="E73" i="4"/>
  <c r="D73" i="4"/>
  <c r="J72" i="4"/>
  <c r="J71" i="4" s="1"/>
  <c r="O71" i="4"/>
  <c r="N71" i="4"/>
  <c r="M71" i="4"/>
  <c r="L71" i="4"/>
  <c r="K71" i="4"/>
  <c r="I71" i="4"/>
  <c r="H71" i="4"/>
  <c r="G71" i="4"/>
  <c r="F71" i="4"/>
  <c r="E71" i="4"/>
  <c r="D71" i="4"/>
  <c r="J70" i="4"/>
  <c r="O69" i="4"/>
  <c r="N69" i="4"/>
  <c r="M69" i="4"/>
  <c r="L69" i="4"/>
  <c r="K69" i="4"/>
  <c r="J69" i="4"/>
  <c r="I69" i="4"/>
  <c r="H69" i="4"/>
  <c r="G69" i="4"/>
  <c r="G68" i="4" s="1"/>
  <c r="F69" i="4"/>
  <c r="E69" i="4"/>
  <c r="D69" i="4"/>
  <c r="N68" i="4"/>
  <c r="J68" i="4"/>
  <c r="H68" i="4"/>
  <c r="D68" i="4"/>
  <c r="J67" i="4"/>
  <c r="J66" i="4"/>
  <c r="O65" i="4"/>
  <c r="N65" i="4"/>
  <c r="M65" i="4"/>
  <c r="L65" i="4"/>
  <c r="K65" i="4"/>
  <c r="I65" i="4"/>
  <c r="H65" i="4"/>
  <c r="G65" i="4"/>
  <c r="F65" i="4"/>
  <c r="E65" i="4"/>
  <c r="D65" i="4"/>
  <c r="J64" i="4"/>
  <c r="J63" i="4"/>
  <c r="J62" i="4" s="1"/>
  <c r="O62" i="4"/>
  <c r="N62" i="4"/>
  <c r="M62" i="4"/>
  <c r="M61" i="4" s="1"/>
  <c r="L62" i="4"/>
  <c r="L61" i="4" s="1"/>
  <c r="K62" i="4"/>
  <c r="I62" i="4"/>
  <c r="I61" i="4" s="1"/>
  <c r="H62" i="4"/>
  <c r="G62" i="4"/>
  <c r="F62" i="4"/>
  <c r="E62" i="4"/>
  <c r="E61" i="4" s="1"/>
  <c r="D62" i="4"/>
  <c r="H61" i="4"/>
  <c r="O58" i="4"/>
  <c r="N58" i="4"/>
  <c r="M58" i="4"/>
  <c r="L58" i="4"/>
  <c r="K58" i="4"/>
  <c r="J58" i="4"/>
  <c r="I58" i="4"/>
  <c r="H58" i="4"/>
  <c r="G58" i="4"/>
  <c r="F58" i="4"/>
  <c r="E58" i="4"/>
  <c r="D58" i="4"/>
  <c r="O56" i="4"/>
  <c r="N56" i="4"/>
  <c r="M56" i="4"/>
  <c r="L56" i="4"/>
  <c r="K56" i="4"/>
  <c r="J56" i="4"/>
  <c r="I56" i="4"/>
  <c r="H56" i="4"/>
  <c r="G56" i="4"/>
  <c r="F56" i="4"/>
  <c r="E56" i="4"/>
  <c r="D56" i="4"/>
  <c r="O53" i="4"/>
  <c r="N53" i="4"/>
  <c r="M53" i="4"/>
  <c r="L53" i="4"/>
  <c r="K53" i="4"/>
  <c r="J53" i="4"/>
  <c r="I53" i="4"/>
  <c r="H53" i="4"/>
  <c r="G53" i="4"/>
  <c r="F53" i="4"/>
  <c r="E53" i="4"/>
  <c r="D53" i="4"/>
  <c r="O52" i="4"/>
  <c r="N52" i="4"/>
  <c r="M52" i="4"/>
  <c r="L52" i="4"/>
  <c r="K52" i="4"/>
  <c r="J52" i="4"/>
  <c r="I52" i="4"/>
  <c r="H52" i="4"/>
  <c r="G52" i="4"/>
  <c r="F52" i="4"/>
  <c r="E52" i="4"/>
  <c r="D52" i="4"/>
  <c r="O48" i="4"/>
  <c r="N48" i="4"/>
  <c r="M48" i="4"/>
  <c r="L48" i="4"/>
  <c r="K48" i="4"/>
  <c r="J48" i="4"/>
  <c r="I48" i="4"/>
  <c r="H48" i="4"/>
  <c r="G48" i="4"/>
  <c r="F48" i="4"/>
  <c r="E48" i="4"/>
  <c r="D48" i="4"/>
  <c r="O45" i="4"/>
  <c r="N45" i="4"/>
  <c r="M45" i="4"/>
  <c r="L45" i="4"/>
  <c r="K45" i="4"/>
  <c r="J45" i="4"/>
  <c r="I45" i="4"/>
  <c r="H45" i="4"/>
  <c r="G45" i="4"/>
  <c r="F45" i="4"/>
  <c r="E45" i="4"/>
  <c r="D45" i="4"/>
  <c r="O37" i="4"/>
  <c r="N37" i="4"/>
  <c r="M37" i="4"/>
  <c r="L37" i="4"/>
  <c r="K37" i="4"/>
  <c r="J37" i="4"/>
  <c r="I37" i="4"/>
  <c r="H37" i="4"/>
  <c r="G37" i="4"/>
  <c r="F37" i="4"/>
  <c r="E37" i="4"/>
  <c r="D37" i="4"/>
  <c r="O31" i="4"/>
  <c r="N31" i="4"/>
  <c r="M31" i="4"/>
  <c r="L31" i="4"/>
  <c r="K31" i="4"/>
  <c r="J31" i="4"/>
  <c r="I31" i="4"/>
  <c r="H31" i="4"/>
  <c r="G31" i="4"/>
  <c r="F31" i="4"/>
  <c r="E31" i="4"/>
  <c r="D31" i="4"/>
  <c r="O25" i="4"/>
  <c r="N25" i="4"/>
  <c r="M25" i="4"/>
  <c r="L25" i="4"/>
  <c r="K25" i="4"/>
  <c r="J25" i="4"/>
  <c r="I25" i="4"/>
  <c r="H25" i="4"/>
  <c r="G25" i="4"/>
  <c r="F25" i="4"/>
  <c r="E25" i="4"/>
  <c r="D25" i="4"/>
  <c r="O16" i="4"/>
  <c r="N16" i="4"/>
  <c r="N15" i="4" s="1"/>
  <c r="M16" i="4"/>
  <c r="L16" i="4"/>
  <c r="K16" i="4"/>
  <c r="J16" i="4"/>
  <c r="J15" i="4" s="1"/>
  <c r="I16" i="4"/>
  <c r="H16" i="4"/>
  <c r="H15" i="4" s="1"/>
  <c r="G16" i="4"/>
  <c r="F16" i="4"/>
  <c r="F15" i="4" s="1"/>
  <c r="E16" i="4"/>
  <c r="O15" i="4"/>
  <c r="M15" i="4"/>
  <c r="L15" i="4"/>
  <c r="K15" i="4"/>
  <c r="I15" i="4"/>
  <c r="G15" i="4"/>
  <c r="E15" i="4"/>
  <c r="O437" i="3"/>
  <c r="N437" i="3"/>
  <c r="M437" i="3"/>
  <c r="L437" i="3"/>
  <c r="K437" i="3"/>
  <c r="J437" i="3"/>
  <c r="I437" i="3"/>
  <c r="H437" i="3"/>
  <c r="G437" i="3"/>
  <c r="F437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O427" i="3"/>
  <c r="N427" i="3"/>
  <c r="M427" i="3"/>
  <c r="L427" i="3"/>
  <c r="K427" i="3"/>
  <c r="J427" i="3"/>
  <c r="I427" i="3"/>
  <c r="H427" i="3"/>
  <c r="G427" i="3"/>
  <c r="F427" i="3"/>
  <c r="E427" i="3"/>
  <c r="D427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O404" i="3"/>
  <c r="O403" i="3"/>
  <c r="O402" i="3"/>
  <c r="O401" i="3"/>
  <c r="O400" i="3" s="1"/>
  <c r="O399" i="3" s="1"/>
  <c r="N400" i="3"/>
  <c r="M400" i="3"/>
  <c r="L400" i="3"/>
  <c r="K400" i="3"/>
  <c r="K399" i="3" s="1"/>
  <c r="J400" i="3"/>
  <c r="I400" i="3"/>
  <c r="H400" i="3"/>
  <c r="G400" i="3"/>
  <c r="G399" i="3" s="1"/>
  <c r="F400" i="3"/>
  <c r="E400" i="3"/>
  <c r="D400" i="3"/>
  <c r="N399" i="3"/>
  <c r="M399" i="3"/>
  <c r="L399" i="3"/>
  <c r="J399" i="3"/>
  <c r="I399" i="3"/>
  <c r="H399" i="3"/>
  <c r="F399" i="3"/>
  <c r="E399" i="3"/>
  <c r="D399" i="3"/>
  <c r="O398" i="3"/>
  <c r="O397" i="3"/>
  <c r="O396" i="3"/>
  <c r="O395" i="3"/>
  <c r="O394" i="3" s="1"/>
  <c r="O393" i="3" s="1"/>
  <c r="N394" i="3"/>
  <c r="M394" i="3"/>
  <c r="M393" i="3" s="1"/>
  <c r="L394" i="3"/>
  <c r="K394" i="3"/>
  <c r="K393" i="3" s="1"/>
  <c r="J394" i="3"/>
  <c r="I394" i="3"/>
  <c r="I393" i="3" s="1"/>
  <c r="H394" i="3"/>
  <c r="G394" i="3"/>
  <c r="G393" i="3" s="1"/>
  <c r="G375" i="3" s="1"/>
  <c r="F394" i="3"/>
  <c r="E394" i="3"/>
  <c r="E393" i="3" s="1"/>
  <c r="D394" i="3"/>
  <c r="N393" i="3"/>
  <c r="L393" i="3"/>
  <c r="J393" i="3"/>
  <c r="H393" i="3"/>
  <c r="F393" i="3"/>
  <c r="D393" i="3"/>
  <c r="O392" i="3"/>
  <c r="O391" i="3"/>
  <c r="O390" i="3"/>
  <c r="O389" i="3"/>
  <c r="N388" i="3"/>
  <c r="M388" i="3"/>
  <c r="L388" i="3"/>
  <c r="K388" i="3"/>
  <c r="J388" i="3"/>
  <c r="I388" i="3"/>
  <c r="H388" i="3"/>
  <c r="G388" i="3"/>
  <c r="F388" i="3"/>
  <c r="E388" i="3"/>
  <c r="D388" i="3"/>
  <c r="O386" i="3"/>
  <c r="O385" i="3"/>
  <c r="O384" i="3"/>
  <c r="O383" i="3"/>
  <c r="N382" i="3"/>
  <c r="N381" i="3" s="1"/>
  <c r="N375" i="3" s="1"/>
  <c r="M382" i="3"/>
  <c r="L382" i="3"/>
  <c r="L381" i="3" s="1"/>
  <c r="L375" i="3" s="1"/>
  <c r="K382" i="3"/>
  <c r="J382" i="3"/>
  <c r="J381" i="3" s="1"/>
  <c r="J375" i="3" s="1"/>
  <c r="I382" i="3"/>
  <c r="H382" i="3"/>
  <c r="H381" i="3" s="1"/>
  <c r="H375" i="3" s="1"/>
  <c r="G382" i="3"/>
  <c r="F382" i="3"/>
  <c r="F381" i="3" s="1"/>
  <c r="F375" i="3" s="1"/>
  <c r="E382" i="3"/>
  <c r="D382" i="3"/>
  <c r="D381" i="3" s="1"/>
  <c r="D375" i="3" s="1"/>
  <c r="M381" i="3"/>
  <c r="K381" i="3"/>
  <c r="I381" i="3"/>
  <c r="G381" i="3"/>
  <c r="E381" i="3"/>
  <c r="O376" i="3"/>
  <c r="N376" i="3"/>
  <c r="M376" i="3"/>
  <c r="M375" i="3" s="1"/>
  <c r="L376" i="3"/>
  <c r="K376" i="3"/>
  <c r="K375" i="3" s="1"/>
  <c r="J376" i="3"/>
  <c r="I376" i="3"/>
  <c r="I375" i="3" s="1"/>
  <c r="H376" i="3"/>
  <c r="G376" i="3"/>
  <c r="F376" i="3"/>
  <c r="E376" i="3"/>
  <c r="E375" i="3" s="1"/>
  <c r="D376" i="3"/>
  <c r="O373" i="3"/>
  <c r="O372" i="3" s="1"/>
  <c r="O371" i="3" s="1"/>
  <c r="N372" i="3"/>
  <c r="M372" i="3"/>
  <c r="L372" i="3"/>
  <c r="L371" i="3" s="1"/>
  <c r="K372" i="3"/>
  <c r="K371" i="3" s="1"/>
  <c r="J372" i="3"/>
  <c r="I372" i="3"/>
  <c r="H372" i="3"/>
  <c r="G372" i="3"/>
  <c r="G371" i="3" s="1"/>
  <c r="F372" i="3"/>
  <c r="E372" i="3"/>
  <c r="D372" i="3"/>
  <c r="N371" i="3"/>
  <c r="M371" i="3"/>
  <c r="J371" i="3"/>
  <c r="I371" i="3"/>
  <c r="H371" i="3"/>
  <c r="F371" i="3"/>
  <c r="E371" i="3"/>
  <c r="D371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O367" i="3"/>
  <c r="O366" i="3" s="1"/>
  <c r="O365" i="3" s="1"/>
  <c r="N366" i="3"/>
  <c r="M366" i="3"/>
  <c r="L366" i="3"/>
  <c r="K366" i="3"/>
  <c r="J366" i="3"/>
  <c r="I366" i="3"/>
  <c r="H366" i="3"/>
  <c r="G366" i="3"/>
  <c r="F366" i="3"/>
  <c r="E366" i="3"/>
  <c r="D366" i="3"/>
  <c r="N365" i="3"/>
  <c r="M365" i="3"/>
  <c r="L365" i="3"/>
  <c r="K365" i="3"/>
  <c r="J365" i="3"/>
  <c r="I365" i="3"/>
  <c r="H365" i="3"/>
  <c r="G365" i="3"/>
  <c r="F365" i="3"/>
  <c r="E365" i="3"/>
  <c r="D365" i="3"/>
  <c r="O361" i="3"/>
  <c r="N361" i="3"/>
  <c r="M361" i="3"/>
  <c r="M360" i="3" s="1"/>
  <c r="L361" i="3"/>
  <c r="K361" i="3"/>
  <c r="K360" i="3" s="1"/>
  <c r="J361" i="3"/>
  <c r="I361" i="3"/>
  <c r="I360" i="3" s="1"/>
  <c r="H361" i="3"/>
  <c r="G361" i="3"/>
  <c r="G360" i="3" s="1"/>
  <c r="F361" i="3"/>
  <c r="E361" i="3"/>
  <c r="E360" i="3" s="1"/>
  <c r="D361" i="3"/>
  <c r="N360" i="3"/>
  <c r="J360" i="3"/>
  <c r="F360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O346" i="3"/>
  <c r="O345" i="3"/>
  <c r="O344" i="3"/>
  <c r="O343" i="3" s="1"/>
  <c r="N343" i="3"/>
  <c r="M343" i="3"/>
  <c r="L343" i="3"/>
  <c r="K343" i="3"/>
  <c r="J343" i="3"/>
  <c r="I343" i="3"/>
  <c r="H343" i="3"/>
  <c r="G343" i="3"/>
  <c r="F343" i="3"/>
  <c r="E343" i="3"/>
  <c r="D343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O315" i="3"/>
  <c r="O314" i="3"/>
  <c r="O313" i="3" s="1"/>
  <c r="O312" i="3" s="1"/>
  <c r="N313" i="3"/>
  <c r="N312" i="3" s="1"/>
  <c r="M313" i="3"/>
  <c r="L313" i="3"/>
  <c r="K313" i="3"/>
  <c r="J313" i="3"/>
  <c r="J312" i="3" s="1"/>
  <c r="I313" i="3"/>
  <c r="I312" i="3" s="1"/>
  <c r="H313" i="3"/>
  <c r="G313" i="3"/>
  <c r="F313" i="3"/>
  <c r="F312" i="3" s="1"/>
  <c r="E313" i="3"/>
  <c r="D313" i="3"/>
  <c r="M312" i="3"/>
  <c r="L312" i="3"/>
  <c r="K312" i="3"/>
  <c r="H312" i="3"/>
  <c r="G312" i="3"/>
  <c r="E312" i="3"/>
  <c r="D312" i="3"/>
  <c r="O307" i="3"/>
  <c r="N307" i="3"/>
  <c r="M307" i="3"/>
  <c r="L307" i="3"/>
  <c r="K307" i="3"/>
  <c r="J307" i="3"/>
  <c r="I307" i="3"/>
  <c r="H307" i="3"/>
  <c r="G307" i="3"/>
  <c r="G306" i="3" s="1"/>
  <c r="F307" i="3"/>
  <c r="E307" i="3"/>
  <c r="D307" i="3"/>
  <c r="M306" i="3"/>
  <c r="K306" i="3"/>
  <c r="E306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O291" i="3"/>
  <c r="O290" i="3" s="1"/>
  <c r="O288" i="3" s="1"/>
  <c r="N291" i="3"/>
  <c r="N290" i="3" s="1"/>
  <c r="N288" i="3" s="1"/>
  <c r="M290" i="3"/>
  <c r="L290" i="3"/>
  <c r="K290" i="3"/>
  <c r="K288" i="3" s="1"/>
  <c r="J290" i="3"/>
  <c r="I290" i="3"/>
  <c r="I288" i="3" s="1"/>
  <c r="H290" i="3"/>
  <c r="G290" i="3"/>
  <c r="G288" i="3" s="1"/>
  <c r="F290" i="3"/>
  <c r="E290" i="3"/>
  <c r="D290" i="3"/>
  <c r="M288" i="3"/>
  <c r="L288" i="3"/>
  <c r="J288" i="3"/>
  <c r="H288" i="3"/>
  <c r="F288" i="3"/>
  <c r="E288" i="3"/>
  <c r="D288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O281" i="3"/>
  <c r="N281" i="3"/>
  <c r="O280" i="3"/>
  <c r="O279" i="3" s="1"/>
  <c r="N280" i="3"/>
  <c r="M279" i="3"/>
  <c r="L279" i="3"/>
  <c r="K279" i="3"/>
  <c r="J279" i="3"/>
  <c r="I279" i="3"/>
  <c r="H279" i="3"/>
  <c r="G279" i="3"/>
  <c r="F279" i="3"/>
  <c r="E279" i="3"/>
  <c r="D279" i="3"/>
  <c r="O277" i="3"/>
  <c r="N277" i="3"/>
  <c r="O276" i="3"/>
  <c r="N276" i="3"/>
  <c r="O275" i="3"/>
  <c r="N275" i="3"/>
  <c r="O274" i="3"/>
  <c r="N274" i="3"/>
  <c r="M273" i="3"/>
  <c r="L273" i="3"/>
  <c r="L272" i="3" s="1"/>
  <c r="K273" i="3"/>
  <c r="J273" i="3"/>
  <c r="I273" i="3"/>
  <c r="H273" i="3"/>
  <c r="H272" i="3" s="1"/>
  <c r="G273" i="3"/>
  <c r="F273" i="3"/>
  <c r="E273" i="3"/>
  <c r="D273" i="3"/>
  <c r="D272" i="3" s="1"/>
  <c r="M272" i="3"/>
  <c r="K272" i="3"/>
  <c r="J272" i="3"/>
  <c r="I272" i="3"/>
  <c r="G272" i="3"/>
  <c r="F272" i="3"/>
  <c r="E272" i="3"/>
  <c r="O270" i="3"/>
  <c r="O269" i="3" s="1"/>
  <c r="N270" i="3"/>
  <c r="N269" i="3"/>
  <c r="M269" i="3"/>
  <c r="L269" i="3"/>
  <c r="K269" i="3"/>
  <c r="J269" i="3"/>
  <c r="I269" i="3"/>
  <c r="H269" i="3"/>
  <c r="G269" i="3"/>
  <c r="F269" i="3"/>
  <c r="E269" i="3"/>
  <c r="D269" i="3"/>
  <c r="O268" i="3"/>
  <c r="O267" i="3" s="1"/>
  <c r="N268" i="3"/>
  <c r="N267" i="3" s="1"/>
  <c r="M267" i="3"/>
  <c r="L267" i="3"/>
  <c r="K267" i="3"/>
  <c r="J267" i="3"/>
  <c r="I267" i="3"/>
  <c r="H267" i="3"/>
  <c r="G267" i="3"/>
  <c r="F267" i="3"/>
  <c r="E267" i="3"/>
  <c r="D267" i="3"/>
  <c r="O262" i="3"/>
  <c r="N262" i="3"/>
  <c r="O261" i="3"/>
  <c r="N261" i="3"/>
  <c r="O260" i="3"/>
  <c r="N260" i="3"/>
  <c r="O259" i="3"/>
  <c r="N259" i="3"/>
  <c r="N258" i="3" s="1"/>
  <c r="M259" i="3"/>
  <c r="L259" i="3"/>
  <c r="K259" i="3"/>
  <c r="J259" i="3"/>
  <c r="J258" i="3" s="1"/>
  <c r="I259" i="3"/>
  <c r="H259" i="3"/>
  <c r="G259" i="3"/>
  <c r="F259" i="3"/>
  <c r="F258" i="3" s="1"/>
  <c r="E259" i="3"/>
  <c r="D259" i="3"/>
  <c r="K258" i="3"/>
  <c r="G258" i="3"/>
  <c r="O255" i="3"/>
  <c r="N255" i="3"/>
  <c r="O254" i="3"/>
  <c r="O253" i="3" s="1"/>
  <c r="N254" i="3"/>
  <c r="N253" i="3" s="1"/>
  <c r="M253" i="3"/>
  <c r="L253" i="3"/>
  <c r="K253" i="3"/>
  <c r="J253" i="3"/>
  <c r="I253" i="3"/>
  <c r="H253" i="3"/>
  <c r="G253" i="3"/>
  <c r="F253" i="3"/>
  <c r="E253" i="3"/>
  <c r="D253" i="3"/>
  <c r="O252" i="3"/>
  <c r="N252" i="3"/>
  <c r="O251" i="3"/>
  <c r="N251" i="3"/>
  <c r="M250" i="3"/>
  <c r="L250" i="3"/>
  <c r="L249" i="3" s="1"/>
  <c r="K250" i="3"/>
  <c r="J250" i="3"/>
  <c r="I250" i="3"/>
  <c r="H250" i="3"/>
  <c r="H249" i="3" s="1"/>
  <c r="G250" i="3"/>
  <c r="F250" i="3"/>
  <c r="E250" i="3"/>
  <c r="D250" i="3"/>
  <c r="D249" i="3" s="1"/>
  <c r="M249" i="3"/>
  <c r="K249" i="3"/>
  <c r="J249" i="3"/>
  <c r="I249" i="3"/>
  <c r="G249" i="3"/>
  <c r="F249" i="3"/>
  <c r="E249" i="3"/>
  <c r="O245" i="3"/>
  <c r="N245" i="3"/>
  <c r="O244" i="3"/>
  <c r="N244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O236" i="3"/>
  <c r="N236" i="3"/>
  <c r="O235" i="3"/>
  <c r="N235" i="3"/>
  <c r="O234" i="3"/>
  <c r="N234" i="3"/>
  <c r="N233" i="3" s="1"/>
  <c r="N232" i="3" s="1"/>
  <c r="M234" i="3"/>
  <c r="L234" i="3"/>
  <c r="K234" i="3"/>
  <c r="K233" i="3" s="1"/>
  <c r="K232" i="3" s="1"/>
  <c r="J234" i="3"/>
  <c r="J233" i="3" s="1"/>
  <c r="J232" i="3" s="1"/>
  <c r="I234" i="3"/>
  <c r="H234" i="3"/>
  <c r="G234" i="3"/>
  <c r="F234" i="3"/>
  <c r="F233" i="3" s="1"/>
  <c r="F232" i="3" s="1"/>
  <c r="E234" i="3"/>
  <c r="D234" i="3"/>
  <c r="O233" i="3"/>
  <c r="M233" i="3"/>
  <c r="M232" i="3" s="1"/>
  <c r="L233" i="3"/>
  <c r="I233" i="3"/>
  <c r="I232" i="3" s="1"/>
  <c r="H233" i="3"/>
  <c r="H232" i="3" s="1"/>
  <c r="G233" i="3"/>
  <c r="E233" i="3"/>
  <c r="E232" i="3" s="1"/>
  <c r="D233" i="3"/>
  <c r="D232" i="3" s="1"/>
  <c r="O232" i="3"/>
  <c r="L232" i="3"/>
  <c r="G232" i="3"/>
  <c r="H230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H227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O217" i="3"/>
  <c r="N217" i="3"/>
  <c r="M217" i="3"/>
  <c r="L217" i="3"/>
  <c r="L216" i="3" s="1"/>
  <c r="K217" i="3"/>
  <c r="J217" i="3"/>
  <c r="I217" i="3"/>
  <c r="H217" i="3"/>
  <c r="H216" i="3" s="1"/>
  <c r="G217" i="3"/>
  <c r="F217" i="3"/>
  <c r="E217" i="3"/>
  <c r="D217" i="3"/>
  <c r="D216" i="3" s="1"/>
  <c r="N216" i="3"/>
  <c r="M216" i="3"/>
  <c r="J216" i="3"/>
  <c r="I216" i="3"/>
  <c r="F216" i="3"/>
  <c r="E216" i="3"/>
  <c r="H215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F212" i="3"/>
  <c r="F211" i="3" s="1"/>
  <c r="E211" i="3"/>
  <c r="D211" i="3"/>
  <c r="F210" i="3"/>
  <c r="F209" i="3" s="1"/>
  <c r="E209" i="3"/>
  <c r="E208" i="3" s="1"/>
  <c r="D209" i="3"/>
  <c r="O208" i="3"/>
  <c r="N208" i="3"/>
  <c r="M208" i="3"/>
  <c r="M207" i="3" s="1"/>
  <c r="L208" i="3"/>
  <c r="K208" i="3"/>
  <c r="K207" i="3" s="1"/>
  <c r="J208" i="3"/>
  <c r="I208" i="3"/>
  <c r="I207" i="3" s="1"/>
  <c r="H208" i="3"/>
  <c r="G208" i="3"/>
  <c r="O207" i="3"/>
  <c r="N207" i="3"/>
  <c r="L207" i="3"/>
  <c r="J207" i="3"/>
  <c r="H207" i="3"/>
  <c r="G207" i="3"/>
  <c r="M206" i="3"/>
  <c r="M205" i="3"/>
  <c r="M204" i="3"/>
  <c r="M203" i="3"/>
  <c r="O202" i="3"/>
  <c r="N202" i="3"/>
  <c r="L202" i="3"/>
  <c r="K202" i="3"/>
  <c r="J202" i="3"/>
  <c r="I202" i="3"/>
  <c r="H202" i="3"/>
  <c r="G202" i="3"/>
  <c r="F202" i="3"/>
  <c r="E202" i="3"/>
  <c r="D202" i="3"/>
  <c r="M201" i="3"/>
  <c r="M200" i="3"/>
  <c r="M199" i="3"/>
  <c r="M198" i="3"/>
  <c r="O197" i="3"/>
  <c r="O196" i="3" s="1"/>
  <c r="N197" i="3"/>
  <c r="L197" i="3"/>
  <c r="L196" i="3" s="1"/>
  <c r="K197" i="3"/>
  <c r="K196" i="3" s="1"/>
  <c r="J197" i="3"/>
  <c r="J196" i="3" s="1"/>
  <c r="I197" i="3"/>
  <c r="H197" i="3"/>
  <c r="H196" i="3" s="1"/>
  <c r="G197" i="3"/>
  <c r="F197" i="3"/>
  <c r="F196" i="3" s="1"/>
  <c r="E197" i="3"/>
  <c r="D197" i="3"/>
  <c r="D196" i="3" s="1"/>
  <c r="N196" i="3"/>
  <c r="I196" i="3"/>
  <c r="G196" i="3"/>
  <c r="E196" i="3"/>
  <c r="G195" i="3"/>
  <c r="G194" i="3" s="1"/>
  <c r="O194" i="3"/>
  <c r="N194" i="3"/>
  <c r="M194" i="3"/>
  <c r="L194" i="3"/>
  <c r="K194" i="3"/>
  <c r="J194" i="3"/>
  <c r="I194" i="3"/>
  <c r="H194" i="3"/>
  <c r="F194" i="3"/>
  <c r="E194" i="3"/>
  <c r="D194" i="3"/>
  <c r="G193" i="3"/>
  <c r="G192" i="3"/>
  <c r="O191" i="3"/>
  <c r="N191" i="3"/>
  <c r="M191" i="3"/>
  <c r="L191" i="3"/>
  <c r="K191" i="3"/>
  <c r="J191" i="3"/>
  <c r="I191" i="3"/>
  <c r="H191" i="3"/>
  <c r="F191" i="3"/>
  <c r="E191" i="3"/>
  <c r="D191" i="3"/>
  <c r="L190" i="3"/>
  <c r="H190" i="3"/>
  <c r="D190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H182" i="3"/>
  <c r="H181" i="3"/>
  <c r="H180" i="3"/>
  <c r="O179" i="3"/>
  <c r="N179" i="3"/>
  <c r="M179" i="3"/>
  <c r="L179" i="3"/>
  <c r="K179" i="3"/>
  <c r="J179" i="3"/>
  <c r="I179" i="3"/>
  <c r="G179" i="3"/>
  <c r="F179" i="3"/>
  <c r="E179" i="3"/>
  <c r="D179" i="3"/>
  <c r="H175" i="3"/>
  <c r="O174" i="3"/>
  <c r="N174" i="3"/>
  <c r="N173" i="3" s="1"/>
  <c r="M174" i="3"/>
  <c r="L174" i="3"/>
  <c r="L173" i="3" s="1"/>
  <c r="K174" i="3"/>
  <c r="J174" i="3"/>
  <c r="I174" i="3"/>
  <c r="H174" i="3"/>
  <c r="G174" i="3"/>
  <c r="F174" i="3"/>
  <c r="E174" i="3"/>
  <c r="D174" i="3"/>
  <c r="D173" i="3" s="1"/>
  <c r="M173" i="3"/>
  <c r="J173" i="3"/>
  <c r="I173" i="3"/>
  <c r="F173" i="3"/>
  <c r="H172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O167" i="3"/>
  <c r="N167" i="3"/>
  <c r="M167" i="3"/>
  <c r="M166" i="3" s="1"/>
  <c r="L167" i="3"/>
  <c r="K167" i="3"/>
  <c r="J167" i="3"/>
  <c r="J166" i="3" s="1"/>
  <c r="I167" i="3"/>
  <c r="I166" i="3" s="1"/>
  <c r="H167" i="3"/>
  <c r="G167" i="3"/>
  <c r="F167" i="3"/>
  <c r="F166" i="3" s="1"/>
  <c r="E167" i="3"/>
  <c r="D167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G150" i="3"/>
  <c r="G149" i="3" s="1"/>
  <c r="O149" i="3"/>
  <c r="N149" i="3"/>
  <c r="M149" i="3"/>
  <c r="L149" i="3"/>
  <c r="K149" i="3"/>
  <c r="J149" i="3"/>
  <c r="I149" i="3"/>
  <c r="H149" i="3"/>
  <c r="F149" i="3"/>
  <c r="E149" i="3"/>
  <c r="D149" i="3"/>
  <c r="G148" i="3"/>
  <c r="O147" i="3"/>
  <c r="N147" i="3"/>
  <c r="M147" i="3"/>
  <c r="L147" i="3"/>
  <c r="K147" i="3"/>
  <c r="K142" i="3" s="1"/>
  <c r="J147" i="3"/>
  <c r="I147" i="3"/>
  <c r="H147" i="3"/>
  <c r="G147" i="3"/>
  <c r="F147" i="3"/>
  <c r="E147" i="3"/>
  <c r="D147" i="3"/>
  <c r="O142" i="3"/>
  <c r="M142" i="3"/>
  <c r="L142" i="3"/>
  <c r="I142" i="3"/>
  <c r="H142" i="3"/>
  <c r="E142" i="3"/>
  <c r="D142" i="3"/>
  <c r="H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G139" i="3"/>
  <c r="G138" i="3" s="1"/>
  <c r="O138" i="3"/>
  <c r="N138" i="3"/>
  <c r="M138" i="3"/>
  <c r="L138" i="3"/>
  <c r="K138" i="3"/>
  <c r="J138" i="3"/>
  <c r="I138" i="3"/>
  <c r="H138" i="3"/>
  <c r="F138" i="3"/>
  <c r="E138" i="3"/>
  <c r="D138" i="3"/>
  <c r="G137" i="3"/>
  <c r="G136" i="3" s="1"/>
  <c r="O136" i="3"/>
  <c r="N136" i="3"/>
  <c r="M136" i="3"/>
  <c r="L136" i="3"/>
  <c r="K136" i="3"/>
  <c r="J136" i="3"/>
  <c r="I136" i="3"/>
  <c r="H136" i="3"/>
  <c r="F136" i="3"/>
  <c r="E136" i="3"/>
  <c r="D136" i="3"/>
  <c r="G135" i="3"/>
  <c r="G134" i="3" s="1"/>
  <c r="O134" i="3"/>
  <c r="N134" i="3"/>
  <c r="M134" i="3"/>
  <c r="L134" i="3"/>
  <c r="K134" i="3"/>
  <c r="J134" i="3"/>
  <c r="I134" i="3"/>
  <c r="H134" i="3"/>
  <c r="F134" i="3"/>
  <c r="E134" i="3"/>
  <c r="D134" i="3"/>
  <c r="G133" i="3"/>
  <c r="G131" i="3" s="1"/>
  <c r="G132" i="3"/>
  <c r="O131" i="3"/>
  <c r="N131" i="3"/>
  <c r="M131" i="3"/>
  <c r="L131" i="3"/>
  <c r="K131" i="3"/>
  <c r="J131" i="3"/>
  <c r="I131" i="3"/>
  <c r="H131" i="3"/>
  <c r="F131" i="3"/>
  <c r="E131" i="3"/>
  <c r="D131" i="3"/>
  <c r="G130" i="3"/>
  <c r="G129" i="3" s="1"/>
  <c r="O129" i="3"/>
  <c r="N129" i="3"/>
  <c r="N128" i="3" s="1"/>
  <c r="M129" i="3"/>
  <c r="L129" i="3"/>
  <c r="K129" i="3"/>
  <c r="J129" i="3"/>
  <c r="J128" i="3" s="1"/>
  <c r="I129" i="3"/>
  <c r="H129" i="3"/>
  <c r="F129" i="3"/>
  <c r="E129" i="3"/>
  <c r="D129" i="3"/>
  <c r="I126" i="3"/>
  <c r="I125" i="3" s="1"/>
  <c r="O125" i="3"/>
  <c r="N125" i="3"/>
  <c r="M125" i="3"/>
  <c r="L125" i="3"/>
  <c r="K125" i="3"/>
  <c r="J125" i="3"/>
  <c r="H125" i="3"/>
  <c r="G125" i="3"/>
  <c r="F125" i="3"/>
  <c r="E125" i="3"/>
  <c r="D125" i="3"/>
  <c r="I124" i="3"/>
  <c r="I123" i="3" s="1"/>
  <c r="O123" i="3"/>
  <c r="N123" i="3"/>
  <c r="M123" i="3"/>
  <c r="L123" i="3"/>
  <c r="K123" i="3"/>
  <c r="J123" i="3"/>
  <c r="H123" i="3"/>
  <c r="G123" i="3"/>
  <c r="F123" i="3"/>
  <c r="E123" i="3"/>
  <c r="D123" i="3"/>
  <c r="J122" i="3"/>
  <c r="J121" i="3" s="1"/>
  <c r="O121" i="3"/>
  <c r="N121" i="3"/>
  <c r="M121" i="3"/>
  <c r="L121" i="3"/>
  <c r="K121" i="3"/>
  <c r="I121" i="3"/>
  <c r="H121" i="3"/>
  <c r="G121" i="3"/>
  <c r="F121" i="3"/>
  <c r="E121" i="3"/>
  <c r="D121" i="3"/>
  <c r="J120" i="3"/>
  <c r="J119" i="3" s="1"/>
  <c r="J118" i="3" s="1"/>
  <c r="O119" i="3"/>
  <c r="N119" i="3"/>
  <c r="M119" i="3"/>
  <c r="L119" i="3"/>
  <c r="K119" i="3"/>
  <c r="I119" i="3"/>
  <c r="H119" i="3"/>
  <c r="H118" i="3" s="1"/>
  <c r="G119" i="3"/>
  <c r="F119" i="3"/>
  <c r="E119" i="3"/>
  <c r="D119" i="3"/>
  <c r="D118" i="3" s="1"/>
  <c r="L118" i="3"/>
  <c r="I117" i="3"/>
  <c r="I116" i="3"/>
  <c r="I115" i="3"/>
  <c r="I114" i="3" s="1"/>
  <c r="O114" i="3"/>
  <c r="N114" i="3"/>
  <c r="M114" i="3"/>
  <c r="L114" i="3"/>
  <c r="K114" i="3"/>
  <c r="J114" i="3"/>
  <c r="H114" i="3"/>
  <c r="G114" i="3"/>
  <c r="F114" i="3"/>
  <c r="E114" i="3"/>
  <c r="D114" i="3"/>
  <c r="I113" i="3"/>
  <c r="I112" i="3"/>
  <c r="I111" i="3"/>
  <c r="I110" i="3"/>
  <c r="O109" i="3"/>
  <c r="O108" i="3" s="1"/>
  <c r="N109" i="3"/>
  <c r="M109" i="3"/>
  <c r="L109" i="3"/>
  <c r="L108" i="3" s="1"/>
  <c r="K109" i="3"/>
  <c r="K108" i="3" s="1"/>
  <c r="J109" i="3"/>
  <c r="H109" i="3"/>
  <c r="G109" i="3"/>
  <c r="F109" i="3"/>
  <c r="F108" i="3" s="1"/>
  <c r="E109" i="3"/>
  <c r="E108" i="3" s="1"/>
  <c r="D109" i="3"/>
  <c r="N108" i="3"/>
  <c r="M108" i="3"/>
  <c r="J108" i="3"/>
  <c r="H108" i="3"/>
  <c r="G108" i="3"/>
  <c r="D108" i="3"/>
  <c r="J107" i="3"/>
  <c r="J105" i="3" s="1"/>
  <c r="J106" i="3"/>
  <c r="O105" i="3"/>
  <c r="N105" i="3"/>
  <c r="M105" i="3"/>
  <c r="M101" i="3" s="1"/>
  <c r="L105" i="3"/>
  <c r="K105" i="3"/>
  <c r="I105" i="3"/>
  <c r="H105" i="3"/>
  <c r="G105" i="3"/>
  <c r="F105" i="3"/>
  <c r="E105" i="3"/>
  <c r="D105" i="3"/>
  <c r="D101" i="3" s="1"/>
  <c r="J104" i="3"/>
  <c r="J103" i="3"/>
  <c r="O102" i="3"/>
  <c r="O101" i="3" s="1"/>
  <c r="N102" i="3"/>
  <c r="M102" i="3"/>
  <c r="L102" i="3"/>
  <c r="K102" i="3"/>
  <c r="I102" i="3"/>
  <c r="H102" i="3"/>
  <c r="G102" i="3"/>
  <c r="G101" i="3" s="1"/>
  <c r="F102" i="3"/>
  <c r="E102" i="3"/>
  <c r="D102" i="3"/>
  <c r="L101" i="3"/>
  <c r="K101" i="3"/>
  <c r="H101" i="3"/>
  <c r="O98" i="3"/>
  <c r="N98" i="3"/>
  <c r="M98" i="3"/>
  <c r="L98" i="3"/>
  <c r="K98" i="3"/>
  <c r="J98" i="3"/>
  <c r="I98" i="3"/>
  <c r="H98" i="3"/>
  <c r="G98" i="3"/>
  <c r="F98" i="3"/>
  <c r="E98" i="3"/>
  <c r="D98" i="3"/>
  <c r="J97" i="3"/>
  <c r="J96" i="3"/>
  <c r="J94" i="3" s="1"/>
  <c r="J95" i="3"/>
  <c r="O94" i="3"/>
  <c r="N94" i="3"/>
  <c r="N89" i="3" s="1"/>
  <c r="M94" i="3"/>
  <c r="L94" i="3"/>
  <c r="K94" i="3"/>
  <c r="I94" i="3"/>
  <c r="H94" i="3"/>
  <c r="G94" i="3"/>
  <c r="F94" i="3"/>
  <c r="E94" i="3"/>
  <c r="D94" i="3"/>
  <c r="J93" i="3"/>
  <c r="J92" i="3"/>
  <c r="J91" i="3"/>
  <c r="O90" i="3"/>
  <c r="N90" i="3"/>
  <c r="M90" i="3"/>
  <c r="M89" i="3" s="1"/>
  <c r="L90" i="3"/>
  <c r="K90" i="3"/>
  <c r="I90" i="3"/>
  <c r="H90" i="3"/>
  <c r="G90" i="3"/>
  <c r="G89" i="3" s="1"/>
  <c r="F90" i="3"/>
  <c r="E90" i="3"/>
  <c r="D90" i="3"/>
  <c r="O89" i="3"/>
  <c r="O86" i="3"/>
  <c r="N86" i="3"/>
  <c r="M86" i="3"/>
  <c r="J86" i="3"/>
  <c r="I86" i="3"/>
  <c r="H86" i="3"/>
  <c r="G86" i="3"/>
  <c r="F86" i="3"/>
  <c r="E86" i="3"/>
  <c r="D86" i="3"/>
  <c r="I85" i="3"/>
  <c r="I84" i="3"/>
  <c r="I83" i="3"/>
  <c r="L82" i="3"/>
  <c r="K81" i="3"/>
  <c r="K80" i="3" s="1"/>
  <c r="O80" i="3"/>
  <c r="N80" i="3"/>
  <c r="M80" i="3"/>
  <c r="L80" i="3"/>
  <c r="J80" i="3"/>
  <c r="H80" i="3"/>
  <c r="G80" i="3"/>
  <c r="F80" i="3"/>
  <c r="E80" i="3"/>
  <c r="D80" i="3"/>
  <c r="I79" i="3"/>
  <c r="I78" i="3"/>
  <c r="I77" i="3"/>
  <c r="I76" i="3"/>
  <c r="L75" i="3"/>
  <c r="K74" i="3"/>
  <c r="K73" i="3" s="1"/>
  <c r="O73" i="3"/>
  <c r="N73" i="3"/>
  <c r="M73" i="3"/>
  <c r="L73" i="3"/>
  <c r="J73" i="3"/>
  <c r="H73" i="3"/>
  <c r="G73" i="3"/>
  <c r="F73" i="3"/>
  <c r="E73" i="3"/>
  <c r="D73" i="3"/>
  <c r="J72" i="3"/>
  <c r="J71" i="3" s="1"/>
  <c r="O71" i="3"/>
  <c r="N71" i="3"/>
  <c r="M71" i="3"/>
  <c r="L71" i="3"/>
  <c r="K71" i="3"/>
  <c r="I71" i="3"/>
  <c r="H71" i="3"/>
  <c r="G71" i="3"/>
  <c r="F71" i="3"/>
  <c r="E71" i="3"/>
  <c r="D71" i="3"/>
  <c r="J70" i="3"/>
  <c r="J69" i="3" s="1"/>
  <c r="O69" i="3"/>
  <c r="N69" i="3"/>
  <c r="N68" i="3" s="1"/>
  <c r="M69" i="3"/>
  <c r="L69" i="3"/>
  <c r="K69" i="3"/>
  <c r="I69" i="3"/>
  <c r="H69" i="3"/>
  <c r="G69" i="3"/>
  <c r="F69" i="3"/>
  <c r="F68" i="3" s="1"/>
  <c r="E69" i="3"/>
  <c r="D69" i="3"/>
  <c r="J67" i="3"/>
  <c r="J66" i="3"/>
  <c r="O65" i="3"/>
  <c r="N65" i="3"/>
  <c r="M65" i="3"/>
  <c r="M61" i="3" s="1"/>
  <c r="L65" i="3"/>
  <c r="K65" i="3"/>
  <c r="I65" i="3"/>
  <c r="H65" i="3"/>
  <c r="G65" i="3"/>
  <c r="F65" i="3"/>
  <c r="E65" i="3"/>
  <c r="D65" i="3"/>
  <c r="J64" i="3"/>
  <c r="J63" i="3"/>
  <c r="O62" i="3"/>
  <c r="N62" i="3"/>
  <c r="M62" i="3"/>
  <c r="L62" i="3"/>
  <c r="K62" i="3"/>
  <c r="J62" i="3"/>
  <c r="I62" i="3"/>
  <c r="H62" i="3"/>
  <c r="G62" i="3"/>
  <c r="F62" i="3"/>
  <c r="F61" i="3" s="1"/>
  <c r="E62" i="3"/>
  <c r="D62" i="3"/>
  <c r="O61" i="3"/>
  <c r="N61" i="3"/>
  <c r="O58" i="3"/>
  <c r="N58" i="3"/>
  <c r="M58" i="3"/>
  <c r="L58" i="3"/>
  <c r="K58" i="3"/>
  <c r="J58" i="3"/>
  <c r="I58" i="3"/>
  <c r="H58" i="3"/>
  <c r="G58" i="3"/>
  <c r="F58" i="3"/>
  <c r="E58" i="3"/>
  <c r="D58" i="3"/>
  <c r="O56" i="3"/>
  <c r="N56" i="3"/>
  <c r="M56" i="3"/>
  <c r="L56" i="3"/>
  <c r="K56" i="3"/>
  <c r="J56" i="3"/>
  <c r="I56" i="3"/>
  <c r="H56" i="3"/>
  <c r="G56" i="3"/>
  <c r="F56" i="3"/>
  <c r="E56" i="3"/>
  <c r="D56" i="3"/>
  <c r="O53" i="3"/>
  <c r="N53" i="3"/>
  <c r="M53" i="3"/>
  <c r="L53" i="3"/>
  <c r="K53" i="3"/>
  <c r="J53" i="3"/>
  <c r="I53" i="3"/>
  <c r="H53" i="3"/>
  <c r="G53" i="3"/>
  <c r="F53" i="3"/>
  <c r="F52" i="3" s="1"/>
  <c r="E53" i="3"/>
  <c r="E52" i="3" s="1"/>
  <c r="D53" i="3"/>
  <c r="D52" i="3" s="1"/>
  <c r="O52" i="3"/>
  <c r="N52" i="3"/>
  <c r="M52" i="3"/>
  <c r="L52" i="3"/>
  <c r="K52" i="3"/>
  <c r="J52" i="3"/>
  <c r="I52" i="3"/>
  <c r="H52" i="3"/>
  <c r="G52" i="3"/>
  <c r="O48" i="3"/>
  <c r="N48" i="3"/>
  <c r="M48" i="3"/>
  <c r="L48" i="3"/>
  <c r="K48" i="3"/>
  <c r="J48" i="3"/>
  <c r="I48" i="3"/>
  <c r="H48" i="3"/>
  <c r="G48" i="3"/>
  <c r="F48" i="3"/>
  <c r="E48" i="3"/>
  <c r="D48" i="3"/>
  <c r="O45" i="3"/>
  <c r="N45" i="3"/>
  <c r="M45" i="3"/>
  <c r="L45" i="3"/>
  <c r="K45" i="3"/>
  <c r="J45" i="3"/>
  <c r="I45" i="3"/>
  <c r="H45" i="3"/>
  <c r="G45" i="3"/>
  <c r="F45" i="3"/>
  <c r="E45" i="3"/>
  <c r="D45" i="3"/>
  <c r="O37" i="3"/>
  <c r="N37" i="3"/>
  <c r="M37" i="3"/>
  <c r="L37" i="3"/>
  <c r="K37" i="3"/>
  <c r="J37" i="3"/>
  <c r="I37" i="3"/>
  <c r="H37" i="3"/>
  <c r="G37" i="3"/>
  <c r="F37" i="3"/>
  <c r="E37" i="3"/>
  <c r="D37" i="3"/>
  <c r="O31" i="3"/>
  <c r="N31" i="3"/>
  <c r="M31" i="3"/>
  <c r="L31" i="3"/>
  <c r="K31" i="3"/>
  <c r="J31" i="3"/>
  <c r="I31" i="3"/>
  <c r="H31" i="3"/>
  <c r="G31" i="3"/>
  <c r="F31" i="3"/>
  <c r="E31" i="3"/>
  <c r="D31" i="3"/>
  <c r="O25" i="3"/>
  <c r="N25" i="3"/>
  <c r="M25" i="3"/>
  <c r="L25" i="3"/>
  <c r="K25" i="3"/>
  <c r="J25" i="3"/>
  <c r="I25" i="3"/>
  <c r="H25" i="3"/>
  <c r="G25" i="3"/>
  <c r="F25" i="3"/>
  <c r="E25" i="3"/>
  <c r="D25" i="3"/>
  <c r="O16" i="3"/>
  <c r="O15" i="3" s="1"/>
  <c r="N16" i="3"/>
  <c r="N15" i="3" s="1"/>
  <c r="M16" i="3"/>
  <c r="L16" i="3"/>
  <c r="L15" i="3" s="1"/>
  <c r="K16" i="3"/>
  <c r="J16" i="3"/>
  <c r="J15" i="3" s="1"/>
  <c r="I16" i="3"/>
  <c r="H16" i="3"/>
  <c r="H15" i="3" s="1"/>
  <c r="G16" i="3"/>
  <c r="G15" i="3" s="1"/>
  <c r="F16" i="3"/>
  <c r="F15" i="3" s="1"/>
  <c r="E16" i="3"/>
  <c r="M15" i="3"/>
  <c r="K15" i="3"/>
  <c r="I15" i="3"/>
  <c r="E15" i="3"/>
  <c r="D159" i="10" l="1"/>
  <c r="D158" i="10" s="1"/>
  <c r="D135" i="10"/>
  <c r="D45" i="10"/>
  <c r="D65" i="9"/>
  <c r="E98" i="9"/>
  <c r="D149" i="9"/>
  <c r="D110" i="9"/>
  <c r="D99" i="9"/>
  <c r="D45" i="9"/>
  <c r="D145" i="8"/>
  <c r="G64" i="13"/>
  <c r="D65" i="13"/>
  <c r="D110" i="13"/>
  <c r="F64" i="13"/>
  <c r="G162" i="12"/>
  <c r="G98" i="12"/>
  <c r="D145" i="12"/>
  <c r="D80" i="12"/>
  <c r="F64" i="12"/>
  <c r="G98" i="11"/>
  <c r="D80" i="11"/>
  <c r="D116" i="11"/>
  <c r="E44" i="6"/>
  <c r="D179" i="6"/>
  <c r="E162" i="6"/>
  <c r="E98" i="6"/>
  <c r="D8" i="6"/>
  <c r="G61" i="3"/>
  <c r="J68" i="3"/>
  <c r="G68" i="3"/>
  <c r="G173" i="3"/>
  <c r="E190" i="3"/>
  <c r="J190" i="3"/>
  <c r="N190" i="3"/>
  <c r="N189" i="3" s="1"/>
  <c r="M197" i="3"/>
  <c r="M202" i="3"/>
  <c r="G216" i="3"/>
  <c r="K216" i="3"/>
  <c r="O216" i="3"/>
  <c r="K128" i="4"/>
  <c r="O128" i="4"/>
  <c r="O127" i="4" s="1"/>
  <c r="I190" i="4"/>
  <c r="D145" i="5"/>
  <c r="N262" i="5"/>
  <c r="R262" i="5"/>
  <c r="V262" i="5"/>
  <c r="Z262" i="5"/>
  <c r="H291" i="5"/>
  <c r="L291" i="5"/>
  <c r="P291" i="5"/>
  <c r="T291" i="5"/>
  <c r="X291" i="5"/>
  <c r="E341" i="5"/>
  <c r="I341" i="5"/>
  <c r="M341" i="5"/>
  <c r="Q341" i="5"/>
  <c r="U341" i="5"/>
  <c r="Y341" i="5"/>
  <c r="X398" i="5"/>
  <c r="AA460" i="5"/>
  <c r="D581" i="5"/>
  <c r="G581" i="5"/>
  <c r="O581" i="5"/>
  <c r="S581" i="5"/>
  <c r="W581" i="5"/>
  <c r="AA581" i="5"/>
  <c r="E599" i="5"/>
  <c r="I599" i="5"/>
  <c r="M599" i="5"/>
  <c r="Q599" i="5"/>
  <c r="U599" i="5"/>
  <c r="Y599" i="5"/>
  <c r="G685" i="5"/>
  <c r="K685" i="5"/>
  <c r="O685" i="5"/>
  <c r="S685" i="5"/>
  <c r="W685" i="5"/>
  <c r="AA685" i="5"/>
  <c r="R713" i="5"/>
  <c r="J713" i="5"/>
  <c r="D770" i="5"/>
  <c r="D769" i="5" s="1"/>
  <c r="L33" i="6"/>
  <c r="T33" i="6"/>
  <c r="D159" i="6"/>
  <c r="D158" i="6" s="1"/>
  <c r="K162" i="6"/>
  <c r="F162" i="6"/>
  <c r="D208" i="3"/>
  <c r="D207" i="3" s="1"/>
  <c r="N250" i="3"/>
  <c r="N249" i="3" s="1"/>
  <c r="O388" i="3"/>
  <c r="D101" i="4"/>
  <c r="H101" i="4"/>
  <c r="G7" i="5"/>
  <c r="D169" i="5"/>
  <c r="E255" i="5"/>
  <c r="E254" i="5" s="1"/>
  <c r="U255" i="5"/>
  <c r="U254" i="5" s="1"/>
  <c r="I254" i="5"/>
  <c r="D308" i="5"/>
  <c r="H308" i="5"/>
  <c r="L308" i="5"/>
  <c r="D409" i="5"/>
  <c r="D681" i="5"/>
  <c r="L685" i="5"/>
  <c r="D753" i="5"/>
  <c r="D752" i="5" s="1"/>
  <c r="G7" i="6"/>
  <c r="K7" i="6"/>
  <c r="O7" i="6"/>
  <c r="H98" i="6"/>
  <c r="L98" i="6"/>
  <c r="P98" i="6"/>
  <c r="K190" i="6"/>
  <c r="R191" i="6"/>
  <c r="V191" i="6"/>
  <c r="Z191" i="6"/>
  <c r="E173" i="3"/>
  <c r="E166" i="3" s="1"/>
  <c r="I190" i="3"/>
  <c r="M190" i="3"/>
  <c r="O250" i="3"/>
  <c r="O249" i="3" s="1"/>
  <c r="G248" i="3"/>
  <c r="G231" i="3" s="1"/>
  <c r="K248" i="3"/>
  <c r="K231" i="3" s="1"/>
  <c r="I306" i="3"/>
  <c r="O382" i="3"/>
  <c r="J65" i="4"/>
  <c r="O118" i="4"/>
  <c r="H189" i="4"/>
  <c r="L189" i="4"/>
  <c r="G191" i="4"/>
  <c r="O190" i="4"/>
  <c r="O189" i="4" s="1"/>
  <c r="M197" i="4"/>
  <c r="I207" i="4"/>
  <c r="F232" i="4"/>
  <c r="H238" i="5"/>
  <c r="L238" i="5"/>
  <c r="T238" i="5"/>
  <c r="X238" i="5"/>
  <c r="R284" i="5"/>
  <c r="V284" i="5"/>
  <c r="Z284" i="5"/>
  <c r="H341" i="5"/>
  <c r="E428" i="5"/>
  <c r="I428" i="5"/>
  <c r="G593" i="5"/>
  <c r="S593" i="5"/>
  <c r="S599" i="5"/>
  <c r="AA599" i="5"/>
  <c r="D661" i="5"/>
  <c r="X698" i="5"/>
  <c r="E698" i="5"/>
  <c r="U698" i="5"/>
  <c r="D36" i="6"/>
  <c r="D33" i="6" s="1"/>
  <c r="D72" i="6"/>
  <c r="D225" i="6"/>
  <c r="O254" i="6"/>
  <c r="Q262" i="6"/>
  <c r="U262" i="6"/>
  <c r="O68" i="3"/>
  <c r="J90" i="3"/>
  <c r="J89" i="3" s="1"/>
  <c r="F142" i="3"/>
  <c r="N279" i="3"/>
  <c r="N89" i="4"/>
  <c r="I128" i="4"/>
  <c r="I127" i="4" s="1"/>
  <c r="M128" i="4"/>
  <c r="M127" i="4" s="1"/>
  <c r="K216" i="4"/>
  <c r="O216" i="4"/>
  <c r="O234" i="4"/>
  <c r="O233" i="4" s="1"/>
  <c r="N250" i="4"/>
  <c r="D306" i="4"/>
  <c r="G360" i="4"/>
  <c r="D187" i="5"/>
  <c r="D198" i="5"/>
  <c r="D214" i="5"/>
  <c r="G255" i="5"/>
  <c r="G254" i="5" s="1"/>
  <c r="O255" i="5"/>
  <c r="O254" i="5" s="1"/>
  <c r="S255" i="5"/>
  <c r="S254" i="5" s="1"/>
  <c r="W255" i="5"/>
  <c r="W254" i="5" s="1"/>
  <c r="G277" i="5"/>
  <c r="K277" i="5"/>
  <c r="O277" i="5"/>
  <c r="S277" i="5"/>
  <c r="W277" i="5"/>
  <c r="F308" i="5"/>
  <c r="J308" i="5"/>
  <c r="N308" i="5"/>
  <c r="D371" i="5"/>
  <c r="D389" i="5"/>
  <c r="G414" i="5"/>
  <c r="K414" i="5"/>
  <c r="S414" i="5"/>
  <c r="W414" i="5"/>
  <c r="AA414" i="5"/>
  <c r="X414" i="5"/>
  <c r="E440" i="5"/>
  <c r="I440" i="5"/>
  <c r="Q440" i="5"/>
  <c r="U440" i="5"/>
  <c r="H629" i="5"/>
  <c r="E644" i="5"/>
  <c r="I644" i="5"/>
  <c r="P698" i="5"/>
  <c r="M698" i="5"/>
  <c r="J698" i="5"/>
  <c r="D714" i="5"/>
  <c r="D720" i="5"/>
  <c r="N719" i="5"/>
  <c r="M255" i="6"/>
  <c r="M254" i="6" s="1"/>
  <c r="Q255" i="6"/>
  <c r="Q254" i="6" s="1"/>
  <c r="U255" i="6"/>
  <c r="U254" i="6" s="1"/>
  <c r="E284" i="6"/>
  <c r="I284" i="6"/>
  <c r="M284" i="6"/>
  <c r="Q284" i="6"/>
  <c r="U284" i="6"/>
  <c r="Y284" i="6"/>
  <c r="D288" i="6"/>
  <c r="E378" i="6"/>
  <c r="I378" i="6"/>
  <c r="M378" i="6"/>
  <c r="Q378" i="6"/>
  <c r="Y378" i="6"/>
  <c r="E460" i="6"/>
  <c r="I460" i="6"/>
  <c r="M460" i="6"/>
  <c r="G629" i="6"/>
  <c r="K629" i="6"/>
  <c r="O629" i="6"/>
  <c r="S629" i="6"/>
  <c r="W629" i="6"/>
  <c r="AA629" i="6"/>
  <c r="F629" i="6"/>
  <c r="J629" i="6"/>
  <c r="N629" i="6"/>
  <c r="R629" i="6"/>
  <c r="V629" i="6"/>
  <c r="Z629" i="6"/>
  <c r="E629" i="6"/>
  <c r="M629" i="6"/>
  <c r="U629" i="6"/>
  <c r="D673" i="6"/>
  <c r="D681" i="6"/>
  <c r="F685" i="6"/>
  <c r="D689" i="6"/>
  <c r="F698" i="6"/>
  <c r="J698" i="6"/>
  <c r="N698" i="6"/>
  <c r="R698" i="6"/>
  <c r="V698" i="6"/>
  <c r="F737" i="6"/>
  <c r="R737" i="6"/>
  <c r="V737" i="6"/>
  <c r="D744" i="6"/>
  <c r="H769" i="6"/>
  <c r="L769" i="6"/>
  <c r="T769" i="6"/>
  <c r="X769" i="6"/>
  <c r="O769" i="6"/>
  <c r="W769" i="6"/>
  <c r="D40" i="7"/>
  <c r="H204" i="7"/>
  <c r="E284" i="7"/>
  <c r="M284" i="7"/>
  <c r="D292" i="7"/>
  <c r="F475" i="7"/>
  <c r="J475" i="7"/>
  <c r="N475" i="7"/>
  <c r="R475" i="7"/>
  <c r="V475" i="7"/>
  <c r="Z475" i="7"/>
  <c r="Q475" i="7"/>
  <c r="D593" i="7"/>
  <c r="O593" i="7"/>
  <c r="D673" i="7"/>
  <c r="W698" i="7"/>
  <c r="AA698" i="7"/>
  <c r="K191" i="8"/>
  <c r="AA191" i="8"/>
  <c r="P351" i="8"/>
  <c r="P350" i="8" s="1"/>
  <c r="Q428" i="8"/>
  <c r="F475" i="8"/>
  <c r="J475" i="8"/>
  <c r="N475" i="8"/>
  <c r="R475" i="8"/>
  <c r="V475" i="8"/>
  <c r="D482" i="8"/>
  <c r="D594" i="8"/>
  <c r="D593" i="8" s="1"/>
  <c r="O593" i="8"/>
  <c r="D604" i="8"/>
  <c r="E629" i="8"/>
  <c r="I629" i="8"/>
  <c r="M629" i="8"/>
  <c r="Q629" i="8"/>
  <c r="U629" i="8"/>
  <c r="Y629" i="8"/>
  <c r="G629" i="8"/>
  <c r="K629" i="8"/>
  <c r="AA629" i="8"/>
  <c r="D720" i="8"/>
  <c r="E238" i="9"/>
  <c r="I238" i="9"/>
  <c r="M238" i="9"/>
  <c r="Q238" i="9"/>
  <c r="U238" i="9"/>
  <c r="Y238" i="9"/>
  <c r="D242" i="9"/>
  <c r="D321" i="9"/>
  <c r="D320" i="9" s="1"/>
  <c r="D379" i="9"/>
  <c r="D547" i="9"/>
  <c r="D645" i="9"/>
  <c r="E644" i="9"/>
  <c r="D655" i="9"/>
  <c r="H685" i="9"/>
  <c r="L685" i="9"/>
  <c r="P685" i="9"/>
  <c r="T685" i="9"/>
  <c r="X685" i="9"/>
  <c r="Y262" i="6"/>
  <c r="L277" i="6"/>
  <c r="T277" i="6"/>
  <c r="D321" i="6"/>
  <c r="E414" i="6"/>
  <c r="I414" i="6"/>
  <c r="M414" i="6"/>
  <c r="Q414" i="6"/>
  <c r="U414" i="6"/>
  <c r="Y414" i="6"/>
  <c r="D455" i="6"/>
  <c r="H475" i="6"/>
  <c r="L475" i="6"/>
  <c r="X475" i="6"/>
  <c r="D650" i="6"/>
  <c r="R713" i="6"/>
  <c r="P6" i="7"/>
  <c r="N7" i="7"/>
  <c r="R7" i="7"/>
  <c r="V7" i="7"/>
  <c r="V6" i="7" s="1"/>
  <c r="Z7" i="7"/>
  <c r="D33" i="7"/>
  <c r="H33" i="7"/>
  <c r="H6" i="7" s="1"/>
  <c r="L33" i="7"/>
  <c r="L6" i="7" s="1"/>
  <c r="P33" i="7"/>
  <c r="T33" i="7"/>
  <c r="T6" i="7" s="1"/>
  <c r="X33" i="7"/>
  <c r="X6" i="7" s="1"/>
  <c r="D54" i="7"/>
  <c r="D44" i="7" s="1"/>
  <c r="D58" i="7"/>
  <c r="D256" i="7"/>
  <c r="D255" i="7" s="1"/>
  <c r="G277" i="7"/>
  <c r="W277" i="7"/>
  <c r="F308" i="7"/>
  <c r="J308" i="7"/>
  <c r="N308" i="7"/>
  <c r="R308" i="7"/>
  <c r="V308" i="7"/>
  <c r="Z308" i="7"/>
  <c r="D367" i="7"/>
  <c r="N459" i="7"/>
  <c r="D461" i="7"/>
  <c r="G599" i="7"/>
  <c r="K599" i="7"/>
  <c r="O599" i="7"/>
  <c r="S599" i="7"/>
  <c r="W599" i="7"/>
  <c r="AA599" i="7"/>
  <c r="D668" i="7"/>
  <c r="P685" i="7"/>
  <c r="T685" i="7"/>
  <c r="X685" i="7"/>
  <c r="D704" i="7"/>
  <c r="D703" i="7" s="1"/>
  <c r="D714" i="7"/>
  <c r="D761" i="7"/>
  <c r="D54" i="8"/>
  <c r="N190" i="8"/>
  <c r="D245" i="8"/>
  <c r="H255" i="8"/>
  <c r="L255" i="8"/>
  <c r="P255" i="8"/>
  <c r="T255" i="8"/>
  <c r="X255" i="8"/>
  <c r="F277" i="8"/>
  <c r="N277" i="8"/>
  <c r="V277" i="8"/>
  <c r="Z277" i="8"/>
  <c r="H291" i="8"/>
  <c r="L291" i="8"/>
  <c r="P291" i="8"/>
  <c r="F308" i="8"/>
  <c r="J308" i="8"/>
  <c r="N308" i="8"/>
  <c r="D424" i="8"/>
  <c r="D577" i="8"/>
  <c r="D599" i="8"/>
  <c r="K599" i="8"/>
  <c r="O599" i="8"/>
  <c r="S599" i="8"/>
  <c r="W599" i="8"/>
  <c r="AA599" i="8"/>
  <c r="D761" i="8"/>
  <c r="E769" i="8"/>
  <c r="S33" i="9"/>
  <c r="W33" i="9"/>
  <c r="AA33" i="9"/>
  <c r="D72" i="9"/>
  <c r="D205" i="9"/>
  <c r="G238" i="9"/>
  <c r="G190" i="9" s="1"/>
  <c r="O238" i="9"/>
  <c r="W238" i="9"/>
  <c r="W190" i="9" s="1"/>
  <c r="D250" i="9"/>
  <c r="O460" i="9"/>
  <c r="AA460" i="9"/>
  <c r="D465" i="9"/>
  <c r="F475" i="9"/>
  <c r="J475" i="9"/>
  <c r="N475" i="9"/>
  <c r="R475" i="9"/>
  <c r="V475" i="9"/>
  <c r="Z475" i="9"/>
  <c r="F629" i="9"/>
  <c r="J629" i="9"/>
  <c r="N629" i="9"/>
  <c r="R629" i="9"/>
  <c r="V629" i="9"/>
  <c r="Z629" i="9"/>
  <c r="J341" i="6"/>
  <c r="V341" i="6"/>
  <c r="J428" i="6"/>
  <c r="G440" i="6"/>
  <c r="K440" i="6"/>
  <c r="O440" i="6"/>
  <c r="S440" i="6"/>
  <c r="W440" i="6"/>
  <c r="AA440" i="6"/>
  <c r="P475" i="6"/>
  <c r="D532" i="6"/>
  <c r="J581" i="6"/>
  <c r="D645" i="6"/>
  <c r="E644" i="6"/>
  <c r="I644" i="6"/>
  <c r="M644" i="6"/>
  <c r="Q644" i="6"/>
  <c r="G685" i="6"/>
  <c r="K685" i="6"/>
  <c r="O685" i="6"/>
  <c r="S685" i="6"/>
  <c r="W685" i="6"/>
  <c r="AA685" i="6"/>
  <c r="H737" i="6"/>
  <c r="M64" i="7"/>
  <c r="U64" i="7"/>
  <c r="D163" i="7"/>
  <c r="H191" i="7"/>
  <c r="L191" i="7"/>
  <c r="P191" i="7"/>
  <c r="X191" i="7"/>
  <c r="D201" i="7"/>
  <c r="H238" i="7"/>
  <c r="X238" i="7"/>
  <c r="D245" i="7"/>
  <c r="K397" i="7"/>
  <c r="D399" i="7"/>
  <c r="M428" i="7"/>
  <c r="Q428" i="7"/>
  <c r="G440" i="7"/>
  <c r="K440" i="7"/>
  <c r="O440" i="7"/>
  <c r="S440" i="7"/>
  <c r="AA440" i="7"/>
  <c r="M460" i="7"/>
  <c r="Y460" i="7"/>
  <c r="D577" i="7"/>
  <c r="D726" i="7"/>
  <c r="D198" i="8"/>
  <c r="O284" i="8"/>
  <c r="D321" i="8"/>
  <c r="N341" i="8"/>
  <c r="D415" i="8"/>
  <c r="D414" i="8" s="1"/>
  <c r="X428" i="8"/>
  <c r="Y440" i="8"/>
  <c r="N644" i="8"/>
  <c r="E685" i="8"/>
  <c r="I685" i="8"/>
  <c r="M685" i="8"/>
  <c r="Q685" i="8"/>
  <c r="U685" i="8"/>
  <c r="Y685" i="8"/>
  <c r="D714" i="8"/>
  <c r="D175" i="9"/>
  <c r="R191" i="9"/>
  <c r="D198" i="9"/>
  <c r="E254" i="9"/>
  <c r="F277" i="9"/>
  <c r="J277" i="9"/>
  <c r="N277" i="9"/>
  <c r="R277" i="9"/>
  <c r="V277" i="9"/>
  <c r="Z277" i="9"/>
  <c r="D371" i="9"/>
  <c r="D399" i="9"/>
  <c r="D398" i="9" s="1"/>
  <c r="R460" i="9"/>
  <c r="V460" i="9"/>
  <c r="D461" i="9"/>
  <c r="L475" i="9"/>
  <c r="T475" i="9"/>
  <c r="T459" i="9" s="1"/>
  <c r="X475" i="9"/>
  <c r="X459" i="9" s="1"/>
  <c r="N593" i="9"/>
  <c r="R593" i="9"/>
  <c r="V593" i="9"/>
  <c r="Z593" i="9"/>
  <c r="H291" i="6"/>
  <c r="L291" i="6"/>
  <c r="P291" i="6"/>
  <c r="T291" i="6"/>
  <c r="X291" i="6"/>
  <c r="D460" i="6"/>
  <c r="H460" i="6"/>
  <c r="L460" i="6"/>
  <c r="P460" i="6"/>
  <c r="T460" i="6"/>
  <c r="T459" i="6" s="1"/>
  <c r="X460" i="6"/>
  <c r="E493" i="6"/>
  <c r="I493" i="6"/>
  <c r="M493" i="6"/>
  <c r="Q493" i="6"/>
  <c r="U493" i="6"/>
  <c r="Y493" i="6"/>
  <c r="E522" i="6"/>
  <c r="I522" i="6"/>
  <c r="M522" i="6"/>
  <c r="Q522" i="6"/>
  <c r="U522" i="6"/>
  <c r="Y522" i="6"/>
  <c r="F593" i="6"/>
  <c r="J593" i="6"/>
  <c r="N593" i="6"/>
  <c r="R593" i="6"/>
  <c r="V593" i="6"/>
  <c r="Z593" i="6"/>
  <c r="H698" i="6"/>
  <c r="L698" i="6"/>
  <c r="P698" i="6"/>
  <c r="H719" i="6"/>
  <c r="L719" i="6"/>
  <c r="P719" i="6"/>
  <c r="T719" i="6"/>
  <c r="X719" i="6"/>
  <c r="D732" i="6"/>
  <c r="D731" i="6" s="1"/>
  <c r="D776" i="6"/>
  <c r="P284" i="7"/>
  <c r="T284" i="7"/>
  <c r="X284" i="7"/>
  <c r="U341" i="7"/>
  <c r="H341" i="7"/>
  <c r="P351" i="7"/>
  <c r="P350" i="7" s="1"/>
  <c r="H378" i="7"/>
  <c r="L378" i="7"/>
  <c r="R492" i="7"/>
  <c r="R599" i="7"/>
  <c r="V599" i="7"/>
  <c r="E685" i="7"/>
  <c r="I685" i="7"/>
  <c r="M685" i="7"/>
  <c r="Q685" i="7"/>
  <c r="U685" i="7"/>
  <c r="Y685" i="7"/>
  <c r="F698" i="7"/>
  <c r="N698" i="7"/>
  <c r="R698" i="7"/>
  <c r="D699" i="7"/>
  <c r="D720" i="7"/>
  <c r="D719" i="7" s="1"/>
  <c r="D61" i="8"/>
  <c r="D91" i="8"/>
  <c r="D116" i="8"/>
  <c r="D149" i="8"/>
  <c r="F255" i="8"/>
  <c r="F254" i="8" s="1"/>
  <c r="J255" i="8"/>
  <c r="J254" i="8" s="1"/>
  <c r="N255" i="8"/>
  <c r="N254" i="8" s="1"/>
  <c r="R255" i="8"/>
  <c r="R254" i="8" s="1"/>
  <c r="V255" i="8"/>
  <c r="Z255" i="8"/>
  <c r="Z254" i="8" s="1"/>
  <c r="O262" i="8"/>
  <c r="O254" i="8" s="1"/>
  <c r="S262" i="8"/>
  <c r="H277" i="8"/>
  <c r="L277" i="8"/>
  <c r="D308" i="8"/>
  <c r="H308" i="8"/>
  <c r="L308" i="8"/>
  <c r="P308" i="8"/>
  <c r="T308" i="8"/>
  <c r="X308" i="8"/>
  <c r="S378" i="8"/>
  <c r="D573" i="8"/>
  <c r="G644" i="8"/>
  <c r="Z644" i="8"/>
  <c r="H698" i="8"/>
  <c r="L698" i="8"/>
  <c r="P698" i="8"/>
  <c r="T698" i="8"/>
  <c r="X698" i="8"/>
  <c r="D726" i="8"/>
  <c r="E7" i="9"/>
  <c r="I7" i="9"/>
  <c r="M7" i="9"/>
  <c r="Q7" i="9"/>
  <c r="U7" i="9"/>
  <c r="D61" i="9"/>
  <c r="D86" i="9"/>
  <c r="D169" i="9"/>
  <c r="D245" i="9"/>
  <c r="K255" i="9"/>
  <c r="O255" i="9"/>
  <c r="S255" i="9"/>
  <c r="W255" i="9"/>
  <c r="AA255" i="9"/>
  <c r="G277" i="9"/>
  <c r="K277" i="9"/>
  <c r="D308" i="9"/>
  <c r="H308" i="9"/>
  <c r="T308" i="9"/>
  <c r="X308" i="9"/>
  <c r="O320" i="9"/>
  <c r="D446" i="9"/>
  <c r="D440" i="9" s="1"/>
  <c r="E460" i="9"/>
  <c r="I460" i="9"/>
  <c r="D532" i="9"/>
  <c r="D567" i="9"/>
  <c r="E685" i="9"/>
  <c r="I685" i="9"/>
  <c r="U685" i="9"/>
  <c r="Y685" i="9"/>
  <c r="E698" i="9"/>
  <c r="M698" i="9"/>
  <c r="U698" i="9"/>
  <c r="D706" i="9"/>
  <c r="R713" i="9"/>
  <c r="V719" i="9"/>
  <c r="Z719" i="9"/>
  <c r="F769" i="9"/>
  <c r="J769" i="9"/>
  <c r="N769" i="9"/>
  <c r="R769" i="9"/>
  <c r="V769" i="9"/>
  <c r="Z769" i="9"/>
  <c r="H769" i="9"/>
  <c r="T769" i="9"/>
  <c r="E44" i="10"/>
  <c r="I44" i="10"/>
  <c r="M44" i="10"/>
  <c r="Q44" i="10"/>
  <c r="U44" i="10"/>
  <c r="Y44" i="10"/>
  <c r="L238" i="10"/>
  <c r="T238" i="10"/>
  <c r="G262" i="10"/>
  <c r="W262" i="10"/>
  <c r="H277" i="10"/>
  <c r="L277" i="10"/>
  <c r="P277" i="10"/>
  <c r="T277" i="10"/>
  <c r="X277" i="10"/>
  <c r="H522" i="10"/>
  <c r="L522" i="10"/>
  <c r="P522" i="10"/>
  <c r="T522" i="10"/>
  <c r="X522" i="10"/>
  <c r="D581" i="10"/>
  <c r="X581" i="10"/>
  <c r="G581" i="10"/>
  <c r="K581" i="10"/>
  <c r="O581" i="10"/>
  <c r="S581" i="10"/>
  <c r="W581" i="10"/>
  <c r="AA581" i="10"/>
  <c r="E599" i="10"/>
  <c r="I599" i="10"/>
  <c r="D40" i="11"/>
  <c r="E44" i="11"/>
  <c r="I44" i="11"/>
  <c r="M44" i="11"/>
  <c r="Q44" i="11"/>
  <c r="U44" i="11"/>
  <c r="D58" i="11"/>
  <c r="F64" i="11"/>
  <c r="V64" i="11"/>
  <c r="L238" i="11"/>
  <c r="D256" i="11"/>
  <c r="H284" i="11"/>
  <c r="L284" i="11"/>
  <c r="P341" i="11"/>
  <c r="X341" i="11"/>
  <c r="E685" i="11"/>
  <c r="I685" i="11"/>
  <c r="M685" i="11"/>
  <c r="Q685" i="11"/>
  <c r="U685" i="11"/>
  <c r="D689" i="11"/>
  <c r="G769" i="11"/>
  <c r="K769" i="11"/>
  <c r="O769" i="11"/>
  <c r="S769" i="11"/>
  <c r="W769" i="11"/>
  <c r="AA769" i="11"/>
  <c r="G7" i="12"/>
  <c r="K7" i="12"/>
  <c r="O7" i="12"/>
  <c r="S7" i="12"/>
  <c r="W7" i="12"/>
  <c r="AA7" i="12"/>
  <c r="S44" i="12"/>
  <c r="D58" i="12"/>
  <c r="F98" i="12"/>
  <c r="J98" i="12"/>
  <c r="N98" i="12"/>
  <c r="R98" i="12"/>
  <c r="Z98" i="12"/>
  <c r="D135" i="12"/>
  <c r="I254" i="12"/>
  <c r="D255" i="12"/>
  <c r="J255" i="12"/>
  <c r="J254" i="12" s="1"/>
  <c r="N255" i="12"/>
  <c r="R255" i="12"/>
  <c r="R254" i="12" s="1"/>
  <c r="Z255" i="12"/>
  <c r="Z254" i="12" s="1"/>
  <c r="D341" i="12"/>
  <c r="H341" i="12"/>
  <c r="L341" i="12"/>
  <c r="P341" i="12"/>
  <c r="D461" i="12"/>
  <c r="D482" i="12"/>
  <c r="D547" i="12"/>
  <c r="M685" i="12"/>
  <c r="Q685" i="12"/>
  <c r="U685" i="12"/>
  <c r="Y685" i="12"/>
  <c r="I6" i="13"/>
  <c r="M6" i="13"/>
  <c r="Q6" i="13"/>
  <c r="U7" i="13"/>
  <c r="U6" i="13" s="1"/>
  <c r="Y7" i="13"/>
  <c r="Y6" i="13" s="1"/>
  <c r="D7" i="13"/>
  <c r="F7" i="13"/>
  <c r="J7" i="13"/>
  <c r="N7" i="13"/>
  <c r="R7" i="13"/>
  <c r="V7" i="13"/>
  <c r="Z7" i="13"/>
  <c r="D36" i="13"/>
  <c r="D72" i="13"/>
  <c r="J162" i="13"/>
  <c r="R162" i="13"/>
  <c r="V162" i="13"/>
  <c r="Z162" i="13"/>
  <c r="H238" i="13"/>
  <c r="L238" i="13"/>
  <c r="P238" i="13"/>
  <c r="T238" i="13"/>
  <c r="D255" i="13"/>
  <c r="G255" i="13"/>
  <c r="O255" i="13"/>
  <c r="O254" i="13" s="1"/>
  <c r="AA255" i="13"/>
  <c r="T262" i="13"/>
  <c r="G204" i="10"/>
  <c r="O204" i="10"/>
  <c r="W204" i="10"/>
  <c r="AA204" i="10"/>
  <c r="G255" i="10"/>
  <c r="K255" i="10"/>
  <c r="K254" i="10" s="1"/>
  <c r="O255" i="10"/>
  <c r="O254" i="10" s="1"/>
  <c r="S255" i="10"/>
  <c r="W255" i="10"/>
  <c r="AA255" i="10"/>
  <c r="AA254" i="10" s="1"/>
  <c r="F262" i="10"/>
  <c r="F254" i="10" s="1"/>
  <c r="J262" i="10"/>
  <c r="J254" i="10" s="1"/>
  <c r="N262" i="10"/>
  <c r="N254" i="10" s="1"/>
  <c r="R262" i="10"/>
  <c r="R254" i="10" s="1"/>
  <c r="V262" i="10"/>
  <c r="V254" i="10" s="1"/>
  <c r="Z262" i="10"/>
  <c r="Z254" i="10" s="1"/>
  <c r="R414" i="10"/>
  <c r="H493" i="10"/>
  <c r="L493" i="10"/>
  <c r="P493" i="10"/>
  <c r="T493" i="10"/>
  <c r="X493" i="10"/>
  <c r="D681" i="10"/>
  <c r="I719" i="10"/>
  <c r="M719" i="10"/>
  <c r="Q719" i="10"/>
  <c r="Y719" i="10"/>
  <c r="D45" i="11"/>
  <c r="D198" i="11"/>
  <c r="D230" i="11"/>
  <c r="E308" i="11"/>
  <c r="X460" i="11"/>
  <c r="V599" i="11"/>
  <c r="Z599" i="11"/>
  <c r="D704" i="11"/>
  <c r="D703" i="11" s="1"/>
  <c r="D714" i="11"/>
  <c r="D761" i="11"/>
  <c r="J64" i="12"/>
  <c r="N64" i="12"/>
  <c r="H204" i="12"/>
  <c r="L204" i="12"/>
  <c r="P204" i="12"/>
  <c r="F204" i="12"/>
  <c r="J204" i="12"/>
  <c r="J190" i="12" s="1"/>
  <c r="S238" i="12"/>
  <c r="W238" i="12"/>
  <c r="AA238" i="12"/>
  <c r="F238" i="12"/>
  <c r="J238" i="12"/>
  <c r="V238" i="12"/>
  <c r="V190" i="12" s="1"/>
  <c r="Z238" i="12"/>
  <c r="H308" i="12"/>
  <c r="L308" i="12"/>
  <c r="D542" i="12"/>
  <c r="D661" i="12"/>
  <c r="D673" i="12"/>
  <c r="J698" i="12"/>
  <c r="V698" i="12"/>
  <c r="Z698" i="12"/>
  <c r="D726" i="12"/>
  <c r="D761" i="12"/>
  <c r="M769" i="12"/>
  <c r="D770" i="12"/>
  <c r="W33" i="13"/>
  <c r="D135" i="13"/>
  <c r="D179" i="13"/>
  <c r="T190" i="13"/>
  <c r="X190" i="13"/>
  <c r="Q254" i="13"/>
  <c r="D761" i="9"/>
  <c r="P769" i="9"/>
  <c r="F64" i="10"/>
  <c r="J64" i="10"/>
  <c r="N64" i="10"/>
  <c r="R64" i="10"/>
  <c r="V64" i="10"/>
  <c r="Z64" i="10"/>
  <c r="E191" i="10"/>
  <c r="I191" i="10"/>
  <c r="M191" i="10"/>
  <c r="Q191" i="10"/>
  <c r="U191" i="10"/>
  <c r="Y191" i="10"/>
  <c r="D195" i="10"/>
  <c r="D205" i="10"/>
  <c r="D230" i="10"/>
  <c r="E262" i="10"/>
  <c r="I262" i="10"/>
  <c r="M262" i="10"/>
  <c r="Q262" i="10"/>
  <c r="U262" i="10"/>
  <c r="Y262" i="10"/>
  <c r="D263" i="10"/>
  <c r="E291" i="10"/>
  <c r="I291" i="10"/>
  <c r="M291" i="10"/>
  <c r="Q291" i="10"/>
  <c r="U291" i="10"/>
  <c r="Y291" i="10"/>
  <c r="F460" i="10"/>
  <c r="J460" i="10"/>
  <c r="N460" i="10"/>
  <c r="R460" i="10"/>
  <c r="V460" i="10"/>
  <c r="Z460" i="10"/>
  <c r="M475" i="10"/>
  <c r="V593" i="10"/>
  <c r="Z593" i="10"/>
  <c r="N698" i="10"/>
  <c r="D699" i="10"/>
  <c r="E709" i="10"/>
  <c r="F190" i="11"/>
  <c r="D205" i="11"/>
  <c r="D225" i="11"/>
  <c r="J341" i="11"/>
  <c r="F428" i="11"/>
  <c r="J428" i="11"/>
  <c r="N428" i="11"/>
  <c r="R428" i="11"/>
  <c r="R397" i="11" s="1"/>
  <c r="V428" i="11"/>
  <c r="V397" i="11" s="1"/>
  <c r="Z428" i="11"/>
  <c r="N644" i="11"/>
  <c r="Z644" i="11"/>
  <c r="K698" i="11"/>
  <c r="O698" i="11"/>
  <c r="S698" i="11"/>
  <c r="W698" i="11"/>
  <c r="D726" i="11"/>
  <c r="D25" i="12"/>
  <c r="D24" i="12" s="1"/>
  <c r="D198" i="12"/>
  <c r="AA262" i="12"/>
  <c r="H277" i="12"/>
  <c r="D321" i="12"/>
  <c r="D455" i="12"/>
  <c r="G522" i="12"/>
  <c r="D573" i="12"/>
  <c r="G581" i="12"/>
  <c r="D651" i="12"/>
  <c r="D650" i="12" s="1"/>
  <c r="N698" i="12"/>
  <c r="D704" i="12"/>
  <c r="D703" i="12" s="1"/>
  <c r="D720" i="12"/>
  <c r="E769" i="12"/>
  <c r="Q769" i="12"/>
  <c r="U769" i="12"/>
  <c r="D99" i="13"/>
  <c r="D130" i="13"/>
  <c r="H162" i="13"/>
  <c r="P162" i="13"/>
  <c r="X162" i="13"/>
  <c r="E238" i="13"/>
  <c r="D242" i="13"/>
  <c r="H255" i="13"/>
  <c r="P255" i="13"/>
  <c r="F7" i="10"/>
  <c r="F6" i="10" s="1"/>
  <c r="D54" i="10"/>
  <c r="D187" i="10"/>
  <c r="D225" i="10"/>
  <c r="G277" i="10"/>
  <c r="K277" i="10"/>
  <c r="O277" i="10"/>
  <c r="AA277" i="10"/>
  <c r="W284" i="10"/>
  <c r="AA284" i="10"/>
  <c r="I308" i="10"/>
  <c r="T378" i="10"/>
  <c r="G398" i="10"/>
  <c r="S398" i="10"/>
  <c r="W398" i="10"/>
  <c r="E428" i="10"/>
  <c r="I428" i="10"/>
  <c r="M428" i="10"/>
  <c r="Q428" i="10"/>
  <c r="U428" i="10"/>
  <c r="Y428" i="10"/>
  <c r="D461" i="10"/>
  <c r="K460" i="10"/>
  <c r="S460" i="10"/>
  <c r="AA460" i="10"/>
  <c r="D573" i="10"/>
  <c r="D685" i="10"/>
  <c r="H685" i="10"/>
  <c r="L685" i="10"/>
  <c r="P685" i="10"/>
  <c r="T685" i="10"/>
  <c r="X685" i="10"/>
  <c r="D54" i="11"/>
  <c r="D105" i="11"/>
  <c r="D159" i="11"/>
  <c r="D158" i="11" s="1"/>
  <c r="P190" i="11"/>
  <c r="D278" i="11"/>
  <c r="D285" i="11"/>
  <c r="P308" i="11"/>
  <c r="D399" i="11"/>
  <c r="F475" i="11"/>
  <c r="J475" i="11"/>
  <c r="N475" i="11"/>
  <c r="N459" i="11" s="1"/>
  <c r="R475" i="11"/>
  <c r="Z475" i="11"/>
  <c r="D498" i="11"/>
  <c r="D604" i="11"/>
  <c r="D599" i="11" s="1"/>
  <c r="J698" i="11"/>
  <c r="V698" i="11"/>
  <c r="Z698" i="11"/>
  <c r="D65" i="12"/>
  <c r="P64" i="12"/>
  <c r="D163" i="12"/>
  <c r="H162" i="12"/>
  <c r="L162" i="12"/>
  <c r="P162" i="12"/>
  <c r="X162" i="12"/>
  <c r="D179" i="12"/>
  <c r="D187" i="12"/>
  <c r="P191" i="12"/>
  <c r="X191" i="12"/>
  <c r="D250" i="12"/>
  <c r="D238" i="12" s="1"/>
  <c r="D190" i="12" s="1"/>
  <c r="D281" i="12"/>
  <c r="D277" i="12" s="1"/>
  <c r="O308" i="12"/>
  <c r="S308" i="12"/>
  <c r="W308" i="12"/>
  <c r="D577" i="12"/>
  <c r="D604" i="12"/>
  <c r="K698" i="12"/>
  <c r="O698" i="12"/>
  <c r="S698" i="12"/>
  <c r="W698" i="12"/>
  <c r="AA698" i="12"/>
  <c r="D732" i="12"/>
  <c r="D731" i="12" s="1"/>
  <c r="J43" i="13"/>
  <c r="R43" i="13"/>
  <c r="Z43" i="13"/>
  <c r="D250" i="13"/>
  <c r="J291" i="13"/>
  <c r="F599" i="13"/>
  <c r="J599" i="13"/>
  <c r="N599" i="13"/>
  <c r="R599" i="13"/>
  <c r="V599" i="13"/>
  <c r="Z599" i="13"/>
  <c r="E599" i="13"/>
  <c r="I599" i="13"/>
  <c r="M599" i="13"/>
  <c r="Q599" i="13"/>
  <c r="U599" i="13"/>
  <c r="Y599" i="13"/>
  <c r="G644" i="13"/>
  <c r="W644" i="13"/>
  <c r="D661" i="13"/>
  <c r="D668" i="13"/>
  <c r="D681" i="13"/>
  <c r="K698" i="13"/>
  <c r="S698" i="13"/>
  <c r="AA698" i="13"/>
  <c r="J191" i="14"/>
  <c r="N191" i="14"/>
  <c r="R191" i="14"/>
  <c r="V191" i="14"/>
  <c r="V190" i="14" s="1"/>
  <c r="Z191" i="14"/>
  <c r="E191" i="14"/>
  <c r="I191" i="14"/>
  <c r="M191" i="14"/>
  <c r="Q191" i="14"/>
  <c r="U191" i="14"/>
  <c r="Y191" i="14"/>
  <c r="D195" i="14"/>
  <c r="D214" i="14"/>
  <c r="D285" i="14"/>
  <c r="D341" i="14"/>
  <c r="H341" i="14"/>
  <c r="L341" i="14"/>
  <c r="T341" i="14"/>
  <c r="D352" i="14"/>
  <c r="R493" i="14"/>
  <c r="Z493" i="14"/>
  <c r="O493" i="14"/>
  <c r="D539" i="14"/>
  <c r="D547" i="14"/>
  <c r="D594" i="14"/>
  <c r="D593" i="14" s="1"/>
  <c r="G685" i="14"/>
  <c r="X713" i="14"/>
  <c r="D732" i="14"/>
  <c r="D731" i="14" s="1"/>
  <c r="K713" i="14"/>
  <c r="G713" i="14"/>
  <c r="W713" i="14"/>
  <c r="R7" i="15"/>
  <c r="AA33" i="15"/>
  <c r="J64" i="15"/>
  <c r="N64" i="15"/>
  <c r="R64" i="15"/>
  <c r="V64" i="15"/>
  <c r="D205" i="15"/>
  <c r="S254" i="15"/>
  <c r="T255" i="15"/>
  <c r="X255" i="15"/>
  <c r="D285" i="15"/>
  <c r="H284" i="15"/>
  <c r="L284" i="15"/>
  <c r="P284" i="15"/>
  <c r="T284" i="15"/>
  <c r="X284" i="15"/>
  <c r="E308" i="15"/>
  <c r="Q308" i="15"/>
  <c r="H428" i="15"/>
  <c r="L428" i="15"/>
  <c r="P428" i="15"/>
  <c r="D284" i="13"/>
  <c r="L284" i="13"/>
  <c r="P284" i="13"/>
  <c r="T284" i="13"/>
  <c r="X284" i="13"/>
  <c r="G291" i="13"/>
  <c r="K291" i="13"/>
  <c r="O291" i="13"/>
  <c r="S291" i="13"/>
  <c r="W291" i="13"/>
  <c r="AA291" i="13"/>
  <c r="E414" i="13"/>
  <c r="I414" i="13"/>
  <c r="M414" i="13"/>
  <c r="Q414" i="13"/>
  <c r="U414" i="13"/>
  <c r="Y414" i="13"/>
  <c r="E556" i="13"/>
  <c r="I556" i="13"/>
  <c r="D581" i="13"/>
  <c r="V581" i="13"/>
  <c r="V492" i="13" s="1"/>
  <c r="H581" i="13"/>
  <c r="L581" i="13"/>
  <c r="P581" i="13"/>
  <c r="T581" i="13"/>
  <c r="X581" i="13"/>
  <c r="F629" i="13"/>
  <c r="J629" i="13"/>
  <c r="N629" i="13"/>
  <c r="R629" i="13"/>
  <c r="V629" i="13"/>
  <c r="Z629" i="13"/>
  <c r="S644" i="13"/>
  <c r="H698" i="13"/>
  <c r="P698" i="13"/>
  <c r="X698" i="13"/>
  <c r="N698" i="13"/>
  <c r="V698" i="13"/>
  <c r="X190" i="14"/>
  <c r="D270" i="14"/>
  <c r="F308" i="14"/>
  <c r="J308" i="14"/>
  <c r="J276" i="14" s="1"/>
  <c r="N308" i="14"/>
  <c r="R308" i="14"/>
  <c r="V308" i="14"/>
  <c r="Z308" i="14"/>
  <c r="Z276" i="14" s="1"/>
  <c r="G493" i="14"/>
  <c r="V698" i="14"/>
  <c r="S698" i="14"/>
  <c r="Z698" i="14"/>
  <c r="D714" i="14"/>
  <c r="D761" i="14"/>
  <c r="D45" i="15"/>
  <c r="D80" i="15"/>
  <c r="D163" i="15"/>
  <c r="N162" i="15"/>
  <c r="R162" i="15"/>
  <c r="V162" i="15"/>
  <c r="D179" i="15"/>
  <c r="K191" i="15"/>
  <c r="AA191" i="15"/>
  <c r="E204" i="15"/>
  <c r="I204" i="15"/>
  <c r="M204" i="15"/>
  <c r="Q204" i="15"/>
  <c r="U204" i="15"/>
  <c r="Y204" i="15"/>
  <c r="F204" i="15"/>
  <c r="R204" i="15"/>
  <c r="G238" i="15"/>
  <c r="K238" i="15"/>
  <c r="O238" i="15"/>
  <c r="S238" i="15"/>
  <c r="W238" i="15"/>
  <c r="AA238" i="15"/>
  <c r="D270" i="15"/>
  <c r="H291" i="15"/>
  <c r="L291" i="15"/>
  <c r="P291" i="15"/>
  <c r="T291" i="15"/>
  <c r="X291" i="15"/>
  <c r="N341" i="15"/>
  <c r="R341" i="15"/>
  <c r="D341" i="15"/>
  <c r="H351" i="15"/>
  <c r="X351" i="15"/>
  <c r="D399" i="15"/>
  <c r="D189" i="17"/>
  <c r="D232" i="17"/>
  <c r="I284" i="13"/>
  <c r="M284" i="13"/>
  <c r="Y284" i="13"/>
  <c r="D361" i="13"/>
  <c r="D399" i="13"/>
  <c r="D398" i="13" s="1"/>
  <c r="H398" i="13"/>
  <c r="L398" i="13"/>
  <c r="P398" i="13"/>
  <c r="T398" i="13"/>
  <c r="X398" i="13"/>
  <c r="E460" i="13"/>
  <c r="U460" i="13"/>
  <c r="U459" i="13" s="1"/>
  <c r="D470" i="13"/>
  <c r="F475" i="13"/>
  <c r="R475" i="13"/>
  <c r="D594" i="13"/>
  <c r="D593" i="13" s="1"/>
  <c r="G593" i="13"/>
  <c r="K593" i="13"/>
  <c r="O593" i="13"/>
  <c r="S593" i="13"/>
  <c r="W593" i="13"/>
  <c r="O698" i="13"/>
  <c r="I698" i="13"/>
  <c r="M698" i="13"/>
  <c r="Q698" i="13"/>
  <c r="U698" i="13"/>
  <c r="D91" i="14"/>
  <c r="D105" i="14"/>
  <c r="D135" i="14"/>
  <c r="D159" i="14"/>
  <c r="D158" i="14" s="1"/>
  <c r="D230" i="14"/>
  <c r="J262" i="14"/>
  <c r="R262" i="14"/>
  <c r="R254" i="14" s="1"/>
  <c r="V262" i="14"/>
  <c r="Z262" i="14"/>
  <c r="AA284" i="14"/>
  <c r="K291" i="14"/>
  <c r="S291" i="14"/>
  <c r="AA291" i="14"/>
  <c r="D441" i="14"/>
  <c r="G522" i="14"/>
  <c r="K522" i="14"/>
  <c r="O522" i="14"/>
  <c r="AA522" i="14"/>
  <c r="T522" i="14"/>
  <c r="K556" i="14"/>
  <c r="AA556" i="14"/>
  <c r="G644" i="14"/>
  <c r="H644" i="14"/>
  <c r="L644" i="14"/>
  <c r="P644" i="14"/>
  <c r="T644" i="14"/>
  <c r="U644" i="14"/>
  <c r="Y644" i="14"/>
  <c r="K698" i="14"/>
  <c r="V713" i="14"/>
  <c r="D726" i="14"/>
  <c r="G769" i="14"/>
  <c r="K769" i="14"/>
  <c r="O769" i="14"/>
  <c r="S769" i="14"/>
  <c r="W769" i="14"/>
  <c r="AA769" i="14"/>
  <c r="D25" i="15"/>
  <c r="D24" i="15" s="1"/>
  <c r="I44" i="15"/>
  <c r="M44" i="15"/>
  <c r="Q44" i="15"/>
  <c r="D65" i="15"/>
  <c r="U64" i="15"/>
  <c r="D99" i="15"/>
  <c r="G98" i="15"/>
  <c r="AA98" i="15"/>
  <c r="D130" i="15"/>
  <c r="D145" i="15"/>
  <c r="L191" i="15"/>
  <c r="P191" i="15"/>
  <c r="T191" i="15"/>
  <c r="X191" i="15"/>
  <c r="V204" i="15"/>
  <c r="G262" i="15"/>
  <c r="G254" i="15" s="1"/>
  <c r="K262" i="15"/>
  <c r="O262" i="15"/>
  <c r="W262" i="15"/>
  <c r="AA262" i="15"/>
  <c r="G308" i="15"/>
  <c r="AA308" i="15"/>
  <c r="D389" i="15"/>
  <c r="H378" i="15"/>
  <c r="L378" i="15"/>
  <c r="P378" i="15"/>
  <c r="T398" i="15"/>
  <c r="N398" i="15"/>
  <c r="V398" i="15"/>
  <c r="Q428" i="15"/>
  <c r="D429" i="15"/>
  <c r="O698" i="15"/>
  <c r="D308" i="13"/>
  <c r="L308" i="13"/>
  <c r="T308" i="13"/>
  <c r="X308" i="13"/>
  <c r="M341" i="13"/>
  <c r="G398" i="13"/>
  <c r="K398" i="13"/>
  <c r="W398" i="13"/>
  <c r="F428" i="13"/>
  <c r="H440" i="13"/>
  <c r="L440" i="13"/>
  <c r="P440" i="13"/>
  <c r="T440" i="13"/>
  <c r="L522" i="13"/>
  <c r="P522" i="13"/>
  <c r="P492" i="13" s="1"/>
  <c r="T522" i="13"/>
  <c r="X522" i="13"/>
  <c r="X492" i="13" s="1"/>
  <c r="N522" i="13"/>
  <c r="L629" i="13"/>
  <c r="P629" i="13"/>
  <c r="T629" i="13"/>
  <c r="X629" i="13"/>
  <c r="K644" i="13"/>
  <c r="AA644" i="13"/>
  <c r="W698" i="13"/>
  <c r="D36" i="14"/>
  <c r="D80" i="14"/>
  <c r="J255" i="14"/>
  <c r="J254" i="14" s="1"/>
  <c r="N255" i="14"/>
  <c r="Z255" i="14"/>
  <c r="Z254" i="14" s="1"/>
  <c r="D300" i="14"/>
  <c r="D409" i="14"/>
  <c r="G440" i="14"/>
  <c r="O440" i="14"/>
  <c r="J581" i="14"/>
  <c r="R581" i="14"/>
  <c r="S713" i="14"/>
  <c r="N713" i="14"/>
  <c r="R713" i="14"/>
  <c r="F44" i="15"/>
  <c r="J44" i="15"/>
  <c r="N44" i="15"/>
  <c r="R44" i="15"/>
  <c r="V44" i="15"/>
  <c r="Z44" i="15"/>
  <c r="D61" i="15"/>
  <c r="D149" i="15"/>
  <c r="F162" i="15"/>
  <c r="D195" i="15"/>
  <c r="D210" i="15"/>
  <c r="L204" i="15"/>
  <c r="D242" i="15"/>
  <c r="D250" i="15"/>
  <c r="G284" i="15"/>
  <c r="K284" i="15"/>
  <c r="O284" i="15"/>
  <c r="S284" i="15"/>
  <c r="AA284" i="15"/>
  <c r="J291" i="15"/>
  <c r="N291" i="15"/>
  <c r="V291" i="15"/>
  <c r="D300" i="15"/>
  <c r="T351" i="15"/>
  <c r="D409" i="15"/>
  <c r="D455" i="15"/>
  <c r="D542" i="15"/>
  <c r="D655" i="15"/>
  <c r="D726" i="15"/>
  <c r="E61" i="17"/>
  <c r="J94" i="17"/>
  <c r="E108" i="17"/>
  <c r="J108" i="17"/>
  <c r="N108" i="17"/>
  <c r="I114" i="17"/>
  <c r="K190" i="17"/>
  <c r="K189" i="17" s="1"/>
  <c r="O190" i="17"/>
  <c r="O189" i="17" s="1"/>
  <c r="E190" i="17"/>
  <c r="E189" i="17" s="1"/>
  <c r="I190" i="17"/>
  <c r="I189" i="17" s="1"/>
  <c r="M190" i="17"/>
  <c r="N253" i="17"/>
  <c r="O259" i="17"/>
  <c r="E381" i="17"/>
  <c r="I381" i="17"/>
  <c r="M381" i="17"/>
  <c r="K44" i="18"/>
  <c r="G64" i="18"/>
  <c r="D242" i="18"/>
  <c r="I262" i="18"/>
  <c r="D270" i="18"/>
  <c r="F341" i="18"/>
  <c r="N341" i="18"/>
  <c r="Z341" i="18"/>
  <c r="D352" i="18"/>
  <c r="I351" i="18"/>
  <c r="Y351" i="18"/>
  <c r="D424" i="18"/>
  <c r="D494" i="18"/>
  <c r="P493" i="18"/>
  <c r="D507" i="18"/>
  <c r="M556" i="18"/>
  <c r="F599" i="18"/>
  <c r="AA629" i="18"/>
  <c r="G644" i="18"/>
  <c r="O644" i="18"/>
  <c r="W644" i="18"/>
  <c r="L698" i="18"/>
  <c r="D720" i="18"/>
  <c r="D769" i="18"/>
  <c r="P769" i="18"/>
  <c r="T769" i="18"/>
  <c r="H475" i="15"/>
  <c r="L475" i="15"/>
  <c r="P475" i="15"/>
  <c r="T475" i="15"/>
  <c r="X475" i="15"/>
  <c r="G493" i="15"/>
  <c r="K493" i="15"/>
  <c r="S493" i="15"/>
  <c r="W493" i="15"/>
  <c r="J522" i="15"/>
  <c r="D539" i="15"/>
  <c r="G581" i="15"/>
  <c r="K581" i="15"/>
  <c r="D594" i="15"/>
  <c r="J644" i="15"/>
  <c r="R713" i="15"/>
  <c r="D720" i="15"/>
  <c r="D719" i="15" s="1"/>
  <c r="D738" i="15"/>
  <c r="J62" i="17"/>
  <c r="J61" i="17" s="1"/>
  <c r="D166" i="17"/>
  <c r="L166" i="17"/>
  <c r="G189" i="17"/>
  <c r="K232" i="17"/>
  <c r="K249" i="17"/>
  <c r="O253" i="17"/>
  <c r="D258" i="17"/>
  <c r="H258" i="17"/>
  <c r="L258" i="17"/>
  <c r="J360" i="17"/>
  <c r="J44" i="18"/>
  <c r="R44" i="18"/>
  <c r="V44" i="18"/>
  <c r="Z44" i="18"/>
  <c r="Q64" i="18"/>
  <c r="Q98" i="18"/>
  <c r="K98" i="18"/>
  <c r="O98" i="18"/>
  <c r="D130" i="18"/>
  <c r="F98" i="18"/>
  <c r="J98" i="18"/>
  <c r="O262" i="18"/>
  <c r="W262" i="18"/>
  <c r="K378" i="18"/>
  <c r="AA378" i="18"/>
  <c r="F398" i="18"/>
  <c r="D415" i="18"/>
  <c r="H428" i="18"/>
  <c r="K581" i="18"/>
  <c r="S581" i="18"/>
  <c r="AA581" i="18"/>
  <c r="I581" i="18"/>
  <c r="D655" i="18"/>
  <c r="E685" i="18"/>
  <c r="I685" i="18"/>
  <c r="M685" i="18"/>
  <c r="Q685" i="18"/>
  <c r="U685" i="18"/>
  <c r="Y685" i="18"/>
  <c r="E769" i="18"/>
  <c r="Q769" i="18"/>
  <c r="U769" i="18"/>
  <c r="F556" i="15"/>
  <c r="N556" i="15"/>
  <c r="V556" i="15"/>
  <c r="L593" i="15"/>
  <c r="P593" i="15"/>
  <c r="T593" i="15"/>
  <c r="X593" i="15"/>
  <c r="D706" i="15"/>
  <c r="D732" i="15"/>
  <c r="D731" i="15" s="1"/>
  <c r="F68" i="17"/>
  <c r="F89" i="17"/>
  <c r="J102" i="17"/>
  <c r="L101" i="17"/>
  <c r="L118" i="17"/>
  <c r="J128" i="17"/>
  <c r="M197" i="17"/>
  <c r="M196" i="17" s="1"/>
  <c r="E216" i="17"/>
  <c r="I216" i="17"/>
  <c r="M216" i="17"/>
  <c r="H232" i="17"/>
  <c r="I248" i="17"/>
  <c r="D306" i="17"/>
  <c r="H306" i="17"/>
  <c r="L306" i="17"/>
  <c r="O388" i="17"/>
  <c r="F7" i="18"/>
  <c r="J7" i="18"/>
  <c r="R7" i="18"/>
  <c r="V7" i="18"/>
  <c r="Z7" i="18"/>
  <c r="D12" i="18"/>
  <c r="D58" i="18"/>
  <c r="D205" i="18"/>
  <c r="R204" i="18"/>
  <c r="H238" i="18"/>
  <c r="P238" i="18"/>
  <c r="T238" i="18"/>
  <c r="X238" i="18"/>
  <c r="K238" i="18"/>
  <c r="O238" i="18"/>
  <c r="K308" i="18"/>
  <c r="O308" i="18"/>
  <c r="S308" i="18"/>
  <c r="W308" i="18"/>
  <c r="AA308" i="18"/>
  <c r="Q341" i="18"/>
  <c r="U341" i="18"/>
  <c r="Y341" i="18"/>
  <c r="E351" i="18"/>
  <c r="D367" i="18"/>
  <c r="D482" i="18"/>
  <c r="V522" i="18"/>
  <c r="D542" i="18"/>
  <c r="D550" i="18"/>
  <c r="K644" i="18"/>
  <c r="S644" i="18"/>
  <c r="AA644" i="18"/>
  <c r="D692" i="18"/>
  <c r="D685" i="18" s="1"/>
  <c r="Y459" i="15"/>
  <c r="L460" i="15"/>
  <c r="L459" i="15" s="1"/>
  <c r="R644" i="15"/>
  <c r="G685" i="15"/>
  <c r="K685" i="15"/>
  <c r="S685" i="15"/>
  <c r="W685" i="15"/>
  <c r="AA685" i="15"/>
  <c r="D704" i="15"/>
  <c r="D703" i="15" s="1"/>
  <c r="G713" i="15"/>
  <c r="W713" i="15"/>
  <c r="I769" i="15"/>
  <c r="Q769" i="15"/>
  <c r="Y769" i="15"/>
  <c r="K128" i="17"/>
  <c r="I207" i="17"/>
  <c r="M207" i="17"/>
  <c r="E208" i="17"/>
  <c r="E207" i="17" s="1"/>
  <c r="I360" i="17"/>
  <c r="M360" i="17"/>
  <c r="O381" i="17"/>
  <c r="F375" i="17"/>
  <c r="J375" i="17"/>
  <c r="N375" i="17"/>
  <c r="G375" i="17"/>
  <c r="K375" i="17"/>
  <c r="E162" i="18"/>
  <c r="M162" i="18"/>
  <c r="U162" i="18"/>
  <c r="D179" i="18"/>
  <c r="D195" i="18"/>
  <c r="R191" i="18"/>
  <c r="T284" i="18"/>
  <c r="X284" i="18"/>
  <c r="M291" i="18"/>
  <c r="D321" i="18"/>
  <c r="E378" i="18"/>
  <c r="M378" i="18"/>
  <c r="Q378" i="18"/>
  <c r="U378" i="18"/>
  <c r="N398" i="18"/>
  <c r="R398" i="18"/>
  <c r="V398" i="18"/>
  <c r="R440" i="18"/>
  <c r="D455" i="18"/>
  <c r="U581" i="18"/>
  <c r="D588" i="18"/>
  <c r="D726" i="18"/>
  <c r="D58" i="5"/>
  <c r="D80" i="5"/>
  <c r="E64" i="5"/>
  <c r="E33" i="5"/>
  <c r="D36" i="5"/>
  <c r="D25" i="5"/>
  <c r="D24" i="5" s="1"/>
  <c r="I109" i="4"/>
  <c r="I108" i="4" s="1"/>
  <c r="G190" i="4"/>
  <c r="G189" i="4" s="1"/>
  <c r="E89" i="4"/>
  <c r="H173" i="4"/>
  <c r="H166" i="4" s="1"/>
  <c r="D173" i="4"/>
  <c r="D166" i="4" s="1"/>
  <c r="D190" i="4"/>
  <c r="D189" i="4" s="1"/>
  <c r="E68" i="3"/>
  <c r="G142" i="3"/>
  <c r="O381" i="3"/>
  <c r="O375" i="3" s="1"/>
  <c r="M196" i="4"/>
  <c r="N166" i="3"/>
  <c r="H189" i="3"/>
  <c r="D61" i="3"/>
  <c r="H61" i="3"/>
  <c r="L68" i="3"/>
  <c r="K68" i="3"/>
  <c r="I109" i="3"/>
  <c r="I108" i="3" s="1"/>
  <c r="G118" i="3"/>
  <c r="I128" i="3"/>
  <c r="I127" i="3" s="1"/>
  <c r="M128" i="3"/>
  <c r="M127" i="3" s="1"/>
  <c r="K128" i="3"/>
  <c r="O128" i="3"/>
  <c r="O127" i="3" s="1"/>
  <c r="F128" i="3"/>
  <c r="F127" i="3" s="1"/>
  <c r="M196" i="3"/>
  <c r="M189" i="3" s="1"/>
  <c r="F248" i="3"/>
  <c r="J248" i="3"/>
  <c r="D258" i="3"/>
  <c r="H258" i="3"/>
  <c r="L258" i="3"/>
  <c r="O273" i="3"/>
  <c r="J61" i="4"/>
  <c r="K68" i="4"/>
  <c r="O68" i="4"/>
  <c r="F68" i="4"/>
  <c r="E68" i="4"/>
  <c r="J94" i="4"/>
  <c r="K101" i="4"/>
  <c r="O101" i="4"/>
  <c r="K118" i="4"/>
  <c r="N118" i="4"/>
  <c r="D118" i="4"/>
  <c r="H118" i="4"/>
  <c r="E173" i="4"/>
  <c r="E166" i="4" s="1"/>
  <c r="K190" i="4"/>
  <c r="K189" i="4" s="1"/>
  <c r="E190" i="4"/>
  <c r="E189" i="4" s="1"/>
  <c r="J190" i="4"/>
  <c r="J189" i="4" s="1"/>
  <c r="N190" i="4"/>
  <c r="N189" i="4" s="1"/>
  <c r="N234" i="4"/>
  <c r="N233" i="4" s="1"/>
  <c r="N232" i="4" s="1"/>
  <c r="O243" i="4"/>
  <c r="O239" i="4" s="1"/>
  <c r="N253" i="4"/>
  <c r="O343" i="4"/>
  <c r="E44" i="5"/>
  <c r="I44" i="5"/>
  <c r="M44" i="5"/>
  <c r="Q44" i="5"/>
  <c r="U44" i="5"/>
  <c r="Y44" i="5"/>
  <c r="G64" i="5"/>
  <c r="K64" i="5"/>
  <c r="O64" i="5"/>
  <c r="S64" i="5"/>
  <c r="W64" i="5"/>
  <c r="AA64" i="5"/>
  <c r="D123" i="5"/>
  <c r="S204" i="5"/>
  <c r="W204" i="5"/>
  <c r="AA204" i="5"/>
  <c r="D225" i="5"/>
  <c r="G238" i="5"/>
  <c r="K238" i="5"/>
  <c r="O238" i="5"/>
  <c r="S238" i="5"/>
  <c r="W238" i="5"/>
  <c r="AA238" i="5"/>
  <c r="D267" i="5"/>
  <c r="K262" i="5"/>
  <c r="AA262" i="5"/>
  <c r="D278" i="5"/>
  <c r="O284" i="5"/>
  <c r="G320" i="5"/>
  <c r="K320" i="5"/>
  <c r="O320" i="5"/>
  <c r="S320" i="5"/>
  <c r="W320" i="5"/>
  <c r="AA320" i="5"/>
  <c r="D361" i="5"/>
  <c r="H378" i="5"/>
  <c r="L378" i="5"/>
  <c r="P378" i="5"/>
  <c r="T378" i="5"/>
  <c r="X378" i="5"/>
  <c r="M428" i="5"/>
  <c r="U428" i="5"/>
  <c r="H428" i="5"/>
  <c r="L428" i="5"/>
  <c r="P428" i="5"/>
  <c r="T428" i="5"/>
  <c r="X428" i="5"/>
  <c r="N460" i="5"/>
  <c r="N459" i="5" s="1"/>
  <c r="H493" i="5"/>
  <c r="L493" i="5"/>
  <c r="P493" i="5"/>
  <c r="X493" i="5"/>
  <c r="E581" i="5"/>
  <c r="I581" i="5"/>
  <c r="M581" i="5"/>
  <c r="Q581" i="5"/>
  <c r="U581" i="5"/>
  <c r="Y581" i="5"/>
  <c r="D599" i="5"/>
  <c r="H599" i="5"/>
  <c r="L599" i="5"/>
  <c r="P599" i="5"/>
  <c r="T599" i="5"/>
  <c r="X599" i="5"/>
  <c r="D668" i="5"/>
  <c r="O644" i="5"/>
  <c r="W644" i="5"/>
  <c r="T698" i="5"/>
  <c r="D706" i="5"/>
  <c r="E769" i="5"/>
  <c r="I769" i="5"/>
  <c r="M769" i="5"/>
  <c r="Q769" i="5"/>
  <c r="U769" i="5"/>
  <c r="Y769" i="5"/>
  <c r="H7" i="6"/>
  <c r="H6" i="6" s="1"/>
  <c r="L7" i="6"/>
  <c r="L6" i="6" s="1"/>
  <c r="P7" i="6"/>
  <c r="P6" i="6" s="1"/>
  <c r="T7" i="6"/>
  <c r="T6" i="6" s="1"/>
  <c r="X7" i="6"/>
  <c r="X6" i="6" s="1"/>
  <c r="D25" i="6"/>
  <c r="D24" i="6" s="1"/>
  <c r="D45" i="6"/>
  <c r="Z698" i="6"/>
  <c r="K61" i="3"/>
  <c r="E61" i="3"/>
  <c r="I61" i="3"/>
  <c r="G60" i="3"/>
  <c r="E101" i="3"/>
  <c r="I101" i="3"/>
  <c r="N101" i="3"/>
  <c r="M118" i="3"/>
  <c r="N127" i="3"/>
  <c r="E128" i="3"/>
  <c r="E127" i="3" s="1"/>
  <c r="J142" i="3"/>
  <c r="J127" i="3" s="1"/>
  <c r="N142" i="3"/>
  <c r="K173" i="3"/>
  <c r="K166" i="3" s="1"/>
  <c r="O173" i="3"/>
  <c r="O166" i="3" s="1"/>
  <c r="E258" i="3"/>
  <c r="E248" i="3" s="1"/>
  <c r="E231" i="3" s="1"/>
  <c r="I258" i="3"/>
  <c r="I248" i="3" s="1"/>
  <c r="I231" i="3" s="1"/>
  <c r="M258" i="3"/>
  <c r="M248" i="3" s="1"/>
  <c r="M231" i="3" s="1"/>
  <c r="D306" i="3"/>
  <c r="H306" i="3"/>
  <c r="L306" i="3"/>
  <c r="D360" i="3"/>
  <c r="H360" i="3"/>
  <c r="L360" i="3"/>
  <c r="D61" i="4"/>
  <c r="G61" i="4"/>
  <c r="K61" i="4"/>
  <c r="O61" i="4"/>
  <c r="L101" i="4"/>
  <c r="H142" i="4"/>
  <c r="L142" i="4"/>
  <c r="F166" i="4"/>
  <c r="F190" i="4"/>
  <c r="F189" i="4" s="1"/>
  <c r="F305" i="4"/>
  <c r="K360" i="4"/>
  <c r="F360" i="4"/>
  <c r="J360" i="4"/>
  <c r="N360" i="4"/>
  <c r="O360" i="4"/>
  <c r="G6" i="5"/>
  <c r="K7" i="5"/>
  <c r="K6" i="5" s="1"/>
  <c r="O7" i="5"/>
  <c r="O6" i="5" s="1"/>
  <c r="S7" i="5"/>
  <c r="S6" i="5" s="1"/>
  <c r="W7" i="5"/>
  <c r="W6" i="5" s="1"/>
  <c r="AA7" i="5"/>
  <c r="AA6" i="5" s="1"/>
  <c r="F33" i="5"/>
  <c r="J33" i="5"/>
  <c r="N33" i="5"/>
  <c r="R33" i="5"/>
  <c r="V33" i="5"/>
  <c r="Z33" i="5"/>
  <c r="E162" i="5"/>
  <c r="I162" i="5"/>
  <c r="M162" i="5"/>
  <c r="Q162" i="5"/>
  <c r="U162" i="5"/>
  <c r="Y162" i="5"/>
  <c r="J162" i="5"/>
  <c r="R162" i="5"/>
  <c r="Z162" i="5"/>
  <c r="E204" i="5"/>
  <c r="I204" i="5"/>
  <c r="M204" i="5"/>
  <c r="Q204" i="5"/>
  <c r="U204" i="5"/>
  <c r="Y204" i="5"/>
  <c r="K254" i="5"/>
  <c r="L255" i="5"/>
  <c r="L262" i="5"/>
  <c r="L276" i="5"/>
  <c r="P308" i="5"/>
  <c r="T308" i="5"/>
  <c r="X308" i="5"/>
  <c r="D341" i="5"/>
  <c r="L341" i="5"/>
  <c r="P341" i="5"/>
  <c r="P276" i="5" s="1"/>
  <c r="T341" i="5"/>
  <c r="D352" i="5"/>
  <c r="G351" i="5"/>
  <c r="G350" i="5" s="1"/>
  <c r="K351" i="5"/>
  <c r="K350" i="5" s="1"/>
  <c r="O351" i="5"/>
  <c r="O350" i="5" s="1"/>
  <c r="S351" i="5"/>
  <c r="S350" i="5" s="1"/>
  <c r="W351" i="5"/>
  <c r="W350" i="5" s="1"/>
  <c r="AA351" i="5"/>
  <c r="AA350" i="5" s="1"/>
  <c r="H351" i="5"/>
  <c r="H350" i="5" s="1"/>
  <c r="L351" i="5"/>
  <c r="L350" i="5" s="1"/>
  <c r="P351" i="5"/>
  <c r="P350" i="5" s="1"/>
  <c r="T351" i="5"/>
  <c r="T350" i="5" s="1"/>
  <c r="X351" i="5"/>
  <c r="X350" i="5" s="1"/>
  <c r="H440" i="5"/>
  <c r="L440" i="5"/>
  <c r="P440" i="5"/>
  <c r="T440" i="5"/>
  <c r="X440" i="5"/>
  <c r="M459" i="5"/>
  <c r="K475" i="5"/>
  <c r="K459" i="5" s="1"/>
  <c r="S475" i="5"/>
  <c r="S459" i="5" s="1"/>
  <c r="AA475" i="5"/>
  <c r="AA459" i="5" s="1"/>
  <c r="D482" i="5"/>
  <c r="E493" i="5"/>
  <c r="I493" i="5"/>
  <c r="M493" i="5"/>
  <c r="Q493" i="5"/>
  <c r="U493" i="5"/>
  <c r="Y493" i="5"/>
  <c r="D539" i="5"/>
  <c r="D547" i="5"/>
  <c r="D557" i="5"/>
  <c r="E556" i="5"/>
  <c r="I556" i="5"/>
  <c r="M556" i="5"/>
  <c r="Q556" i="5"/>
  <c r="U556" i="5"/>
  <c r="Y556" i="5"/>
  <c r="D567" i="5"/>
  <c r="F556" i="5"/>
  <c r="J556" i="5"/>
  <c r="N556" i="5"/>
  <c r="R556" i="5"/>
  <c r="V556" i="5"/>
  <c r="Z556" i="5"/>
  <c r="P593" i="5"/>
  <c r="T593" i="5"/>
  <c r="X593" i="5"/>
  <c r="G599" i="5"/>
  <c r="O599" i="5"/>
  <c r="W599" i="5"/>
  <c r="D692" i="5"/>
  <c r="Q698" i="5"/>
  <c r="D699" i="5"/>
  <c r="F698" i="5"/>
  <c r="N698" i="5"/>
  <c r="V698" i="5"/>
  <c r="Z698" i="5"/>
  <c r="E719" i="5"/>
  <c r="I719" i="5"/>
  <c r="M719" i="5"/>
  <c r="Q719" i="5"/>
  <c r="U719" i="5"/>
  <c r="Y719" i="5"/>
  <c r="D726" i="5"/>
  <c r="G737" i="5"/>
  <c r="K737" i="5"/>
  <c r="O737" i="5"/>
  <c r="S737" i="5"/>
  <c r="W737" i="5"/>
  <c r="AA737" i="5"/>
  <c r="H769" i="5"/>
  <c r="L769" i="5"/>
  <c r="P769" i="5"/>
  <c r="T769" i="5"/>
  <c r="X769" i="5"/>
  <c r="J769" i="5"/>
  <c r="R769" i="5"/>
  <c r="Z769" i="5"/>
  <c r="D58" i="6"/>
  <c r="M68" i="3"/>
  <c r="D68" i="3"/>
  <c r="H68" i="3"/>
  <c r="I73" i="3"/>
  <c r="I68" i="3" s="1"/>
  <c r="I80" i="3"/>
  <c r="E89" i="3"/>
  <c r="I89" i="3"/>
  <c r="F101" i="3"/>
  <c r="E118" i="3"/>
  <c r="N118" i="3"/>
  <c r="D166" i="3"/>
  <c r="L166" i="3"/>
  <c r="G166" i="3"/>
  <c r="D189" i="3"/>
  <c r="L189" i="3"/>
  <c r="J189" i="3"/>
  <c r="E189" i="3"/>
  <c r="I189" i="3"/>
  <c r="E207" i="3"/>
  <c r="F306" i="3"/>
  <c r="F305" i="3" s="1"/>
  <c r="J306" i="3"/>
  <c r="J305" i="3" s="1"/>
  <c r="N306" i="3"/>
  <c r="N305" i="3" s="1"/>
  <c r="M68" i="4"/>
  <c r="L68" i="4"/>
  <c r="L60" i="4" s="1"/>
  <c r="H127" i="4"/>
  <c r="D128" i="4"/>
  <c r="D142" i="4"/>
  <c r="L166" i="4"/>
  <c r="G173" i="4"/>
  <c r="G166" i="4" s="1"/>
  <c r="J232" i="4"/>
  <c r="N258" i="4"/>
  <c r="F258" i="4"/>
  <c r="D258" i="4"/>
  <c r="L258" i="4"/>
  <c r="L306" i="4"/>
  <c r="G306" i="4"/>
  <c r="K306" i="4"/>
  <c r="D40" i="5"/>
  <c r="D86" i="5"/>
  <c r="D116" i="5"/>
  <c r="J191" i="5"/>
  <c r="R191" i="5"/>
  <c r="Z191" i="5"/>
  <c r="D242" i="5"/>
  <c r="D250" i="5"/>
  <c r="M254" i="5"/>
  <c r="Y254" i="5"/>
  <c r="D263" i="5"/>
  <c r="D262" i="5" s="1"/>
  <c r="AA277" i="5"/>
  <c r="F277" i="5"/>
  <c r="J277" i="5"/>
  <c r="N277" i="5"/>
  <c r="R277" i="5"/>
  <c r="V277" i="5"/>
  <c r="Z277" i="5"/>
  <c r="D288" i="5"/>
  <c r="D284" i="5" s="1"/>
  <c r="E320" i="5"/>
  <c r="E276" i="5" s="1"/>
  <c r="I320" i="5"/>
  <c r="M320" i="5"/>
  <c r="Q320" i="5"/>
  <c r="Q276" i="5" s="1"/>
  <c r="U320" i="5"/>
  <c r="U276" i="5" s="1"/>
  <c r="Y320" i="5"/>
  <c r="Y276" i="5" s="1"/>
  <c r="F378" i="5"/>
  <c r="F350" i="5" s="1"/>
  <c r="J378" i="5"/>
  <c r="J350" i="5" s="1"/>
  <c r="N378" i="5"/>
  <c r="N350" i="5" s="1"/>
  <c r="R378" i="5"/>
  <c r="R350" i="5" s="1"/>
  <c r="V378" i="5"/>
  <c r="V350" i="5" s="1"/>
  <c r="Z378" i="5"/>
  <c r="Z350" i="5" s="1"/>
  <c r="E378" i="5"/>
  <c r="I378" i="5"/>
  <c r="M378" i="5"/>
  <c r="Q378" i="5"/>
  <c r="U378" i="5"/>
  <c r="Y378" i="5"/>
  <c r="L397" i="5"/>
  <c r="D424" i="5"/>
  <c r="D429" i="5"/>
  <c r="I475" i="5"/>
  <c r="I459" i="5" s="1"/>
  <c r="U475" i="5"/>
  <c r="U459" i="5" s="1"/>
  <c r="Y475" i="5"/>
  <c r="Y459" i="5" s="1"/>
  <c r="D542" i="5"/>
  <c r="K593" i="5"/>
  <c r="O593" i="5"/>
  <c r="W593" i="5"/>
  <c r="AA593" i="5"/>
  <c r="E593" i="5"/>
  <c r="I593" i="5"/>
  <c r="M593" i="5"/>
  <c r="Q593" i="5"/>
  <c r="U593" i="5"/>
  <c r="Y593" i="5"/>
  <c r="O629" i="5"/>
  <c r="W629" i="5"/>
  <c r="D685" i="5"/>
  <c r="U713" i="5"/>
  <c r="H713" i="5"/>
  <c r="L713" i="5"/>
  <c r="P713" i="5"/>
  <c r="X713" i="5"/>
  <c r="D761" i="5"/>
  <c r="E33" i="6"/>
  <c r="E6" i="6" s="1"/>
  <c r="I33" i="6"/>
  <c r="I6" i="6" s="1"/>
  <c r="M33" i="6"/>
  <c r="M6" i="6" s="1"/>
  <c r="Q33" i="6"/>
  <c r="Q6" i="6" s="1"/>
  <c r="U33" i="6"/>
  <c r="U6" i="6" s="1"/>
  <c r="Y33" i="6"/>
  <c r="Y6" i="6" s="1"/>
  <c r="F44" i="6"/>
  <c r="J44" i="6"/>
  <c r="N44" i="6"/>
  <c r="R44" i="6"/>
  <c r="V44" i="6"/>
  <c r="Z44" i="6"/>
  <c r="H44" i="6"/>
  <c r="L44" i="6"/>
  <c r="P44" i="6"/>
  <c r="T44" i="6"/>
  <c r="X44" i="6"/>
  <c r="D65" i="6"/>
  <c r="G64" i="6"/>
  <c r="K64" i="6"/>
  <c r="O64" i="6"/>
  <c r="S64" i="6"/>
  <c r="W64" i="6"/>
  <c r="AA64" i="6"/>
  <c r="E64" i="6"/>
  <c r="E43" i="6" s="1"/>
  <c r="I64" i="6"/>
  <c r="I43" i="6" s="1"/>
  <c r="M64" i="6"/>
  <c r="Q64" i="6"/>
  <c r="Q43" i="6" s="1"/>
  <c r="U64" i="6"/>
  <c r="U43" i="6" s="1"/>
  <c r="Y64" i="6"/>
  <c r="Y43" i="6" s="1"/>
  <c r="D80" i="6"/>
  <c r="L61" i="3"/>
  <c r="L60" i="3" s="1"/>
  <c r="L14" i="3" s="1"/>
  <c r="J65" i="3"/>
  <c r="J61" i="3" s="1"/>
  <c r="D89" i="3"/>
  <c r="H89" i="3"/>
  <c r="J102" i="3"/>
  <c r="K118" i="3"/>
  <c r="O118" i="3"/>
  <c r="F118" i="3"/>
  <c r="D128" i="3"/>
  <c r="D127" i="3" s="1"/>
  <c r="H128" i="3"/>
  <c r="H127" i="3" s="1"/>
  <c r="L128" i="3"/>
  <c r="H179" i="3"/>
  <c r="H173" i="3" s="1"/>
  <c r="H166" i="3" s="1"/>
  <c r="G191" i="3"/>
  <c r="F190" i="3"/>
  <c r="F189" i="3" s="1"/>
  <c r="K190" i="3"/>
  <c r="K189" i="3" s="1"/>
  <c r="O190" i="3"/>
  <c r="O189" i="3" s="1"/>
  <c r="O258" i="3"/>
  <c r="N273" i="3"/>
  <c r="O360" i="3"/>
  <c r="G305" i="3"/>
  <c r="K305" i="3"/>
  <c r="F61" i="4"/>
  <c r="I173" i="4"/>
  <c r="I166" i="4" s="1"/>
  <c r="M173" i="4"/>
  <c r="M166" i="4" s="1"/>
  <c r="M190" i="4"/>
  <c r="E216" i="4"/>
  <c r="I216" i="4"/>
  <c r="M216" i="4"/>
  <c r="D248" i="4"/>
  <c r="I248" i="4"/>
  <c r="O253" i="4"/>
  <c r="O249" i="4" s="1"/>
  <c r="O259" i="4"/>
  <c r="G258" i="4"/>
  <c r="K258" i="4"/>
  <c r="M305" i="4"/>
  <c r="D360" i="4"/>
  <c r="H360" i="4"/>
  <c r="L360" i="4"/>
  <c r="E7" i="5"/>
  <c r="I7" i="5"/>
  <c r="I6" i="5" s="1"/>
  <c r="M7" i="5"/>
  <c r="M6" i="5" s="1"/>
  <c r="Q7" i="5"/>
  <c r="Q6" i="5" s="1"/>
  <c r="U7" i="5"/>
  <c r="U6" i="5" s="1"/>
  <c r="Y7" i="5"/>
  <c r="Y6" i="5" s="1"/>
  <c r="D12" i="5"/>
  <c r="D7" i="5" s="1"/>
  <c r="F7" i="5"/>
  <c r="F6" i="5" s="1"/>
  <c r="J7" i="5"/>
  <c r="J6" i="5" s="1"/>
  <c r="N7" i="5"/>
  <c r="N6" i="5" s="1"/>
  <c r="R7" i="5"/>
  <c r="R6" i="5" s="1"/>
  <c r="V7" i="5"/>
  <c r="V6" i="5" s="1"/>
  <c r="Z7" i="5"/>
  <c r="Z6" i="5" s="1"/>
  <c r="H33" i="5"/>
  <c r="H6" i="5" s="1"/>
  <c r="L33" i="5"/>
  <c r="L6" i="5" s="1"/>
  <c r="P33" i="5"/>
  <c r="P6" i="5" s="1"/>
  <c r="T33" i="5"/>
  <c r="T6" i="5" s="1"/>
  <c r="X33" i="5"/>
  <c r="X6" i="5" s="1"/>
  <c r="D54" i="5"/>
  <c r="L44" i="5"/>
  <c r="T44" i="5"/>
  <c r="F44" i="5"/>
  <c r="J44" i="5"/>
  <c r="N44" i="5"/>
  <c r="R44" i="5"/>
  <c r="V44" i="5"/>
  <c r="Z44" i="5"/>
  <c r="I98" i="5"/>
  <c r="M98" i="5"/>
  <c r="Q98" i="5"/>
  <c r="U98" i="5"/>
  <c r="Y98" i="5"/>
  <c r="J98" i="5"/>
  <c r="R98" i="5"/>
  <c r="Z98" i="5"/>
  <c r="H162" i="5"/>
  <c r="L162" i="5"/>
  <c r="P162" i="5"/>
  <c r="T162" i="5"/>
  <c r="X162" i="5"/>
  <c r="D192" i="5"/>
  <c r="D230" i="5"/>
  <c r="F238" i="5"/>
  <c r="F190" i="5" s="1"/>
  <c r="J238" i="5"/>
  <c r="N238" i="5"/>
  <c r="N190" i="5" s="1"/>
  <c r="R238" i="5"/>
  <c r="V238" i="5"/>
  <c r="V190" i="5" s="1"/>
  <c r="Z238" i="5"/>
  <c r="E238" i="5"/>
  <c r="I238" i="5"/>
  <c r="M238" i="5"/>
  <c r="Q238" i="5"/>
  <c r="U238" i="5"/>
  <c r="Y238" i="5"/>
  <c r="D245" i="5"/>
  <c r="F255" i="5"/>
  <c r="F254" i="5" s="1"/>
  <c r="J255" i="5"/>
  <c r="J254" i="5" s="1"/>
  <c r="N255" i="5"/>
  <c r="R255" i="5"/>
  <c r="V255" i="5"/>
  <c r="Z255" i="5"/>
  <c r="F291" i="5"/>
  <c r="J291" i="5"/>
  <c r="N291" i="5"/>
  <c r="R291" i="5"/>
  <c r="V291" i="5"/>
  <c r="Z291" i="5"/>
  <c r="R308" i="5"/>
  <c r="V308" i="5"/>
  <c r="Z308" i="5"/>
  <c r="E351" i="5"/>
  <c r="I351" i="5"/>
  <c r="M351" i="5"/>
  <c r="Q351" i="5"/>
  <c r="U351" i="5"/>
  <c r="Y351" i="5"/>
  <c r="D367" i="5"/>
  <c r="E398" i="5"/>
  <c r="E397" i="5" s="1"/>
  <c r="I398" i="5"/>
  <c r="I397" i="5" s="1"/>
  <c r="M398" i="5"/>
  <c r="M397" i="5" s="1"/>
  <c r="Q398" i="5"/>
  <c r="Q397" i="5" s="1"/>
  <c r="U398" i="5"/>
  <c r="U397" i="5" s="1"/>
  <c r="Y398" i="5"/>
  <c r="Y397" i="5" s="1"/>
  <c r="D398" i="5"/>
  <c r="D415" i="5"/>
  <c r="D414" i="5" s="1"/>
  <c r="F440" i="5"/>
  <c r="J440" i="5"/>
  <c r="N440" i="5"/>
  <c r="R440" i="5"/>
  <c r="V440" i="5"/>
  <c r="Z440" i="5"/>
  <c r="F460" i="5"/>
  <c r="F459" i="5" s="1"/>
  <c r="V460" i="5"/>
  <c r="V459" i="5" s="1"/>
  <c r="Z459" i="5"/>
  <c r="D513" i="5"/>
  <c r="L522" i="5"/>
  <c r="T522" i="5"/>
  <c r="G556" i="5"/>
  <c r="G492" i="5" s="1"/>
  <c r="K556" i="5"/>
  <c r="K492" i="5" s="1"/>
  <c r="O556" i="5"/>
  <c r="O492" i="5" s="1"/>
  <c r="O458" i="5" s="1"/>
  <c r="S556" i="5"/>
  <c r="S492" i="5" s="1"/>
  <c r="W556" i="5"/>
  <c r="W492" i="5" s="1"/>
  <c r="W458" i="5" s="1"/>
  <c r="AA556" i="5"/>
  <c r="AA492" i="5" s="1"/>
  <c r="H581" i="5"/>
  <c r="L581" i="5"/>
  <c r="P581" i="5"/>
  <c r="T581" i="5"/>
  <c r="X581" i="5"/>
  <c r="J581" i="5"/>
  <c r="R581" i="5"/>
  <c r="Z581" i="5"/>
  <c r="M644" i="5"/>
  <c r="U644" i="5"/>
  <c r="D655" i="5"/>
  <c r="D732" i="5"/>
  <c r="D731" i="5" s="1"/>
  <c r="N713" i="5"/>
  <c r="F713" i="5"/>
  <c r="V713" i="5"/>
  <c r="G6" i="6"/>
  <c r="K6" i="6"/>
  <c r="O6" i="6"/>
  <c r="S7" i="6"/>
  <c r="S6" i="6" s="1"/>
  <c r="W7" i="6"/>
  <c r="W6" i="6" s="1"/>
  <c r="AA7" i="6"/>
  <c r="AA6" i="6" s="1"/>
  <c r="F33" i="6"/>
  <c r="F6" i="6" s="1"/>
  <c r="J33" i="6"/>
  <c r="J6" i="6" s="1"/>
  <c r="N33" i="6"/>
  <c r="N6" i="6" s="1"/>
  <c r="R33" i="6"/>
  <c r="R6" i="6" s="1"/>
  <c r="V33" i="6"/>
  <c r="V6" i="6" s="1"/>
  <c r="Z33" i="6"/>
  <c r="Z6" i="6" s="1"/>
  <c r="D54" i="6"/>
  <c r="G44" i="6"/>
  <c r="K44" i="6"/>
  <c r="O44" i="6"/>
  <c r="S44" i="6"/>
  <c r="W44" i="6"/>
  <c r="AA44" i="6"/>
  <c r="H64" i="6"/>
  <c r="L64" i="6"/>
  <c r="P64" i="6"/>
  <c r="T64" i="6"/>
  <c r="X64" i="6"/>
  <c r="T698" i="6"/>
  <c r="X698" i="6"/>
  <c r="V459" i="7"/>
  <c r="V190" i="8"/>
  <c r="K98" i="6"/>
  <c r="S98" i="6"/>
  <c r="AA98" i="6"/>
  <c r="D123" i="6"/>
  <c r="D163" i="6"/>
  <c r="L162" i="6"/>
  <c r="P162" i="6"/>
  <c r="M162" i="6"/>
  <c r="D187" i="6"/>
  <c r="V238" i="6"/>
  <c r="E238" i="6"/>
  <c r="I238" i="6"/>
  <c r="M238" i="6"/>
  <c r="Q238" i="6"/>
  <c r="U238" i="6"/>
  <c r="Y238" i="6"/>
  <c r="D242" i="6"/>
  <c r="F262" i="6"/>
  <c r="F254" i="6" s="1"/>
  <c r="J262" i="6"/>
  <c r="J254" i="6" s="1"/>
  <c r="N262" i="6"/>
  <c r="N254" i="6" s="1"/>
  <c r="R262" i="6"/>
  <c r="R254" i="6" s="1"/>
  <c r="V262" i="6"/>
  <c r="V254" i="6" s="1"/>
  <c r="Z262" i="6"/>
  <c r="Z254" i="6" s="1"/>
  <c r="F320" i="6"/>
  <c r="J320" i="6"/>
  <c r="N320" i="6"/>
  <c r="R320" i="6"/>
  <c r="V320" i="6"/>
  <c r="Z320" i="6"/>
  <c r="E351" i="6"/>
  <c r="I351" i="6"/>
  <c r="M351" i="6"/>
  <c r="Q351" i="6"/>
  <c r="U351" i="6"/>
  <c r="Y351" i="6"/>
  <c r="D367" i="6"/>
  <c r="G350" i="6"/>
  <c r="K350" i="6"/>
  <c r="O350" i="6"/>
  <c r="S350" i="6"/>
  <c r="W350" i="6"/>
  <c r="AA350" i="6"/>
  <c r="D379" i="6"/>
  <c r="D378" i="6" s="1"/>
  <c r="E398" i="6"/>
  <c r="I398" i="6"/>
  <c r="M398" i="6"/>
  <c r="Q398" i="6"/>
  <c r="U398" i="6"/>
  <c r="Y398" i="6"/>
  <c r="D399" i="6"/>
  <c r="D398" i="6" s="1"/>
  <c r="H398" i="6"/>
  <c r="L398" i="6"/>
  <c r="P398" i="6"/>
  <c r="T398" i="6"/>
  <c r="X398" i="6"/>
  <c r="R398" i="6"/>
  <c r="V398" i="6"/>
  <c r="Q460" i="6"/>
  <c r="U460" i="6"/>
  <c r="Y460" i="6"/>
  <c r="F475" i="6"/>
  <c r="F459" i="6" s="1"/>
  <c r="J475" i="6"/>
  <c r="J459" i="6" s="1"/>
  <c r="N475" i="6"/>
  <c r="N459" i="6" s="1"/>
  <c r="R475" i="6"/>
  <c r="R459" i="6" s="1"/>
  <c r="V475" i="6"/>
  <c r="V459" i="6" s="1"/>
  <c r="Z475" i="6"/>
  <c r="Z459" i="6" s="1"/>
  <c r="E475" i="6"/>
  <c r="E459" i="6" s="1"/>
  <c r="I475" i="6"/>
  <c r="I459" i="6" s="1"/>
  <c r="M475" i="6"/>
  <c r="M459" i="6" s="1"/>
  <c r="Q475" i="6"/>
  <c r="U475" i="6"/>
  <c r="Y475" i="6"/>
  <c r="D482" i="6"/>
  <c r="D475" i="6" s="1"/>
  <c r="D577" i="6"/>
  <c r="G599" i="6"/>
  <c r="K599" i="6"/>
  <c r="O599" i="6"/>
  <c r="S599" i="6"/>
  <c r="W599" i="6"/>
  <c r="AA599" i="6"/>
  <c r="E713" i="6"/>
  <c r="M713" i="6"/>
  <c r="U713" i="6"/>
  <c r="G713" i="6"/>
  <c r="K713" i="6"/>
  <c r="O713" i="6"/>
  <c r="S713" i="6"/>
  <c r="W713" i="6"/>
  <c r="AA713" i="6"/>
  <c r="I6" i="7"/>
  <c r="F33" i="7"/>
  <c r="N33" i="7"/>
  <c r="N6" i="7" s="1"/>
  <c r="E44" i="7"/>
  <c r="I44" i="7"/>
  <c r="M44" i="7"/>
  <c r="Q44" i="7"/>
  <c r="U44" i="7"/>
  <c r="G44" i="7"/>
  <c r="K44" i="7"/>
  <c r="AA44" i="7"/>
  <c r="D72" i="7"/>
  <c r="L98" i="7"/>
  <c r="D149" i="7"/>
  <c r="E162" i="7"/>
  <c r="I162" i="7"/>
  <c r="M162" i="7"/>
  <c r="Q162" i="7"/>
  <c r="U162" i="7"/>
  <c r="Y162" i="7"/>
  <c r="D169" i="7"/>
  <c r="N162" i="7"/>
  <c r="V162" i="7"/>
  <c r="T191" i="7"/>
  <c r="D210" i="7"/>
  <c r="D239" i="7"/>
  <c r="G238" i="7"/>
  <c r="K238" i="7"/>
  <c r="O238" i="7"/>
  <c r="S238" i="7"/>
  <c r="S190" i="7" s="1"/>
  <c r="W238" i="7"/>
  <c r="AA238" i="7"/>
  <c r="G397" i="7"/>
  <c r="L493" i="7"/>
  <c r="H581" i="7"/>
  <c r="L581" i="7"/>
  <c r="P581" i="7"/>
  <c r="T581" i="7"/>
  <c r="X581" i="7"/>
  <c r="E629" i="7"/>
  <c r="I629" i="7"/>
  <c r="M629" i="7"/>
  <c r="Q629" i="7"/>
  <c r="U629" i="7"/>
  <c r="Y629" i="7"/>
  <c r="G629" i="7"/>
  <c r="K629" i="7"/>
  <c r="AA629" i="7"/>
  <c r="D661" i="7"/>
  <c r="D695" i="7"/>
  <c r="E737" i="7"/>
  <c r="I737" i="7"/>
  <c r="M737" i="7"/>
  <c r="Q737" i="7"/>
  <c r="U737" i="7"/>
  <c r="Y737" i="7"/>
  <c r="G769" i="7"/>
  <c r="K769" i="7"/>
  <c r="O769" i="7"/>
  <c r="S769" i="7"/>
  <c r="W769" i="7"/>
  <c r="AA769" i="7"/>
  <c r="D123" i="8"/>
  <c r="K162" i="8"/>
  <c r="S162" i="8"/>
  <c r="D179" i="8"/>
  <c r="N162" i="8"/>
  <c r="V162" i="8"/>
  <c r="D201" i="8"/>
  <c r="D210" i="8"/>
  <c r="D239" i="8"/>
  <c r="G238" i="8"/>
  <c r="K238" i="8"/>
  <c r="O238" i="8"/>
  <c r="S238" i="8"/>
  <c r="W238" i="8"/>
  <c r="AA238" i="8"/>
  <c r="E262" i="8"/>
  <c r="M262" i="8"/>
  <c r="Q262" i="8"/>
  <c r="U262" i="8"/>
  <c r="Y262" i="8"/>
  <c r="D270" i="8"/>
  <c r="H284" i="8"/>
  <c r="L284" i="8"/>
  <c r="P284" i="8"/>
  <c r="T284" i="8"/>
  <c r="X284" i="8"/>
  <c r="Q341" i="8"/>
  <c r="Y341" i="8"/>
  <c r="L341" i="8"/>
  <c r="F341" i="8"/>
  <c r="V341" i="8"/>
  <c r="T351" i="8"/>
  <c r="D361" i="8"/>
  <c r="L351" i="8"/>
  <c r="K378" i="8"/>
  <c r="W378" i="8"/>
  <c r="D409" i="8"/>
  <c r="E428" i="8"/>
  <c r="S428" i="8"/>
  <c r="AA428" i="8"/>
  <c r="H460" i="8"/>
  <c r="P460" i="8"/>
  <c r="X460" i="8"/>
  <c r="O493" i="8"/>
  <c r="F581" i="8"/>
  <c r="J581" i="8"/>
  <c r="N581" i="8"/>
  <c r="V581" i="8"/>
  <c r="Z581" i="8"/>
  <c r="G593" i="8"/>
  <c r="K593" i="8"/>
  <c r="S593" i="8"/>
  <c r="W593" i="8"/>
  <c r="AA593" i="8"/>
  <c r="N599" i="8"/>
  <c r="R599" i="8"/>
  <c r="R492" i="8" s="1"/>
  <c r="V599" i="8"/>
  <c r="Z599" i="8"/>
  <c r="E599" i="8"/>
  <c r="I599" i="8"/>
  <c r="M599" i="8"/>
  <c r="O644" i="8"/>
  <c r="S644" i="8"/>
  <c r="W644" i="8"/>
  <c r="AA644" i="8"/>
  <c r="J644" i="8"/>
  <c r="D695" i="8"/>
  <c r="D719" i="8"/>
  <c r="M98" i="6"/>
  <c r="D116" i="6"/>
  <c r="E190" i="6"/>
  <c r="U190" i="6"/>
  <c r="D201" i="6"/>
  <c r="G238" i="6"/>
  <c r="O238" i="6"/>
  <c r="W238" i="6"/>
  <c r="D245" i="6"/>
  <c r="J238" i="6"/>
  <c r="R238" i="6"/>
  <c r="Z238" i="6"/>
  <c r="D284" i="6"/>
  <c r="G308" i="6"/>
  <c r="K308" i="6"/>
  <c r="O308" i="6"/>
  <c r="S308" i="6"/>
  <c r="W308" i="6"/>
  <c r="AA308" i="6"/>
  <c r="G320" i="6"/>
  <c r="K320" i="6"/>
  <c r="O320" i="6"/>
  <c r="S320" i="6"/>
  <c r="W320" i="6"/>
  <c r="AA320" i="6"/>
  <c r="D331" i="6"/>
  <c r="D320" i="6" s="1"/>
  <c r="N341" i="6"/>
  <c r="R341" i="6"/>
  <c r="E341" i="6"/>
  <c r="I341" i="6"/>
  <c r="M341" i="6"/>
  <c r="Q341" i="6"/>
  <c r="U341" i="6"/>
  <c r="Y341" i="6"/>
  <c r="G341" i="6"/>
  <c r="K341" i="6"/>
  <c r="O341" i="6"/>
  <c r="S341" i="6"/>
  <c r="W341" i="6"/>
  <c r="AA341" i="6"/>
  <c r="D429" i="6"/>
  <c r="D428" i="6" s="1"/>
  <c r="G475" i="6"/>
  <c r="K475" i="6"/>
  <c r="K459" i="6" s="1"/>
  <c r="O475" i="6"/>
  <c r="S475" i="6"/>
  <c r="S459" i="6" s="1"/>
  <c r="W475" i="6"/>
  <c r="AA475" i="6"/>
  <c r="AA493" i="6"/>
  <c r="D513" i="6"/>
  <c r="D550" i="6"/>
  <c r="D567" i="6"/>
  <c r="H556" i="6"/>
  <c r="L556" i="6"/>
  <c r="P556" i="6"/>
  <c r="T556" i="6"/>
  <c r="X556" i="6"/>
  <c r="J556" i="6"/>
  <c r="R556" i="6"/>
  <c r="Z556" i="6"/>
  <c r="H581" i="6"/>
  <c r="L581" i="6"/>
  <c r="P581" i="6"/>
  <c r="T581" i="6"/>
  <c r="X581" i="6"/>
  <c r="H599" i="6"/>
  <c r="L599" i="6"/>
  <c r="P599" i="6"/>
  <c r="T599" i="6"/>
  <c r="X599" i="6"/>
  <c r="D692" i="6"/>
  <c r="D710" i="6"/>
  <c r="D709" i="6" s="1"/>
  <c r="D714" i="6"/>
  <c r="E6" i="7"/>
  <c r="Q6" i="7"/>
  <c r="D65" i="7"/>
  <c r="J98" i="7"/>
  <c r="V98" i="7"/>
  <c r="Z98" i="7"/>
  <c r="T98" i="7"/>
  <c r="N190" i="7"/>
  <c r="D204" i="7"/>
  <c r="H190" i="7"/>
  <c r="L204" i="7"/>
  <c r="P204" i="7"/>
  <c r="P190" i="7" s="1"/>
  <c r="T204" i="7"/>
  <c r="X204" i="7"/>
  <c r="F204" i="7"/>
  <c r="F190" i="7" s="1"/>
  <c r="J204" i="7"/>
  <c r="V204" i="7"/>
  <c r="V190" i="7" s="1"/>
  <c r="Z204" i="7"/>
  <c r="L238" i="7"/>
  <c r="H255" i="7"/>
  <c r="L255" i="7"/>
  <c r="P255" i="7"/>
  <c r="T255" i="7"/>
  <c r="X255" i="7"/>
  <c r="E262" i="7"/>
  <c r="M262" i="7"/>
  <c r="M254" i="7" s="1"/>
  <c r="Q262" i="7"/>
  <c r="U262" i="7"/>
  <c r="U254" i="7" s="1"/>
  <c r="Y262" i="7"/>
  <c r="D270" i="7"/>
  <c r="D278" i="7"/>
  <c r="H277" i="7"/>
  <c r="L277" i="7"/>
  <c r="P277" i="7"/>
  <c r="T277" i="7"/>
  <c r="X277" i="7"/>
  <c r="R276" i="7"/>
  <c r="H291" i="7"/>
  <c r="L291" i="7"/>
  <c r="P291" i="7"/>
  <c r="T291" i="7"/>
  <c r="X291" i="7"/>
  <c r="E320" i="7"/>
  <c r="I320" i="7"/>
  <c r="M320" i="7"/>
  <c r="Q320" i="7"/>
  <c r="U320" i="7"/>
  <c r="Y320" i="7"/>
  <c r="G351" i="7"/>
  <c r="K351" i="7"/>
  <c r="O351" i="7"/>
  <c r="S351" i="7"/>
  <c r="S350" i="7" s="1"/>
  <c r="W351" i="7"/>
  <c r="W350" i="7" s="1"/>
  <c r="AA351" i="7"/>
  <c r="D371" i="7"/>
  <c r="N350" i="7"/>
  <c r="E378" i="7"/>
  <c r="I378" i="7"/>
  <c r="M378" i="7"/>
  <c r="Q378" i="7"/>
  <c r="U378" i="7"/>
  <c r="Y378" i="7"/>
  <c r="D428" i="7"/>
  <c r="H428" i="7"/>
  <c r="L428" i="7"/>
  <c r="P428" i="7"/>
  <c r="T428" i="7"/>
  <c r="F428" i="7"/>
  <c r="J428" i="7"/>
  <c r="N428" i="7"/>
  <c r="N397" i="7" s="1"/>
  <c r="R428" i="7"/>
  <c r="V428" i="7"/>
  <c r="Z428" i="7"/>
  <c r="Z397" i="7" s="1"/>
  <c r="W428" i="7"/>
  <c r="W397" i="7" s="1"/>
  <c r="D498" i="7"/>
  <c r="D493" i="7" s="1"/>
  <c r="G522" i="7"/>
  <c r="K522" i="7"/>
  <c r="O522" i="7"/>
  <c r="W522" i="7"/>
  <c r="AA522" i="7"/>
  <c r="E556" i="7"/>
  <c r="I556" i="7"/>
  <c r="M556" i="7"/>
  <c r="Q556" i="7"/>
  <c r="U556" i="7"/>
  <c r="D567" i="7"/>
  <c r="D584" i="7"/>
  <c r="D645" i="7"/>
  <c r="Z644" i="7"/>
  <c r="K685" i="7"/>
  <c r="S685" i="7"/>
  <c r="W685" i="7"/>
  <c r="AA685" i="7"/>
  <c r="F685" i="7"/>
  <c r="R685" i="7"/>
  <c r="V685" i="7"/>
  <c r="F713" i="7"/>
  <c r="J713" i="7"/>
  <c r="N713" i="7"/>
  <c r="R713" i="7"/>
  <c r="V713" i="7"/>
  <c r="Z713" i="7"/>
  <c r="G713" i="7"/>
  <c r="W713" i="7"/>
  <c r="D753" i="7"/>
  <c r="D752" i="7" s="1"/>
  <c r="X713" i="7"/>
  <c r="L33" i="8"/>
  <c r="T33" i="8"/>
  <c r="D45" i="8"/>
  <c r="D58" i="8"/>
  <c r="E162" i="8"/>
  <c r="I162" i="8"/>
  <c r="M162" i="8"/>
  <c r="Q162" i="8"/>
  <c r="U162" i="8"/>
  <c r="Y162" i="8"/>
  <c r="X190" i="8"/>
  <c r="H204" i="8"/>
  <c r="H190" i="8" s="1"/>
  <c r="L204" i="8"/>
  <c r="P204" i="8"/>
  <c r="P190" i="8" s="1"/>
  <c r="T204" i="8"/>
  <c r="F204" i="8"/>
  <c r="F190" i="8" s="1"/>
  <c r="J204" i="8"/>
  <c r="Z204" i="8"/>
  <c r="L238" i="8"/>
  <c r="AA262" i="8"/>
  <c r="P277" i="8"/>
  <c r="T277" i="8"/>
  <c r="X277" i="8"/>
  <c r="G284" i="8"/>
  <c r="W284" i="8"/>
  <c r="M284" i="8"/>
  <c r="J291" i="8"/>
  <c r="J276" i="8" s="1"/>
  <c r="N291" i="8"/>
  <c r="R291" i="8"/>
  <c r="D300" i="8"/>
  <c r="R308" i="8"/>
  <c r="V308" i="8"/>
  <c r="Z308" i="8"/>
  <c r="H350" i="8"/>
  <c r="D352" i="8"/>
  <c r="S397" i="8"/>
  <c r="V459" i="8"/>
  <c r="Z475" i="8"/>
  <c r="Q475" i="8"/>
  <c r="E522" i="8"/>
  <c r="I522" i="8"/>
  <c r="M522" i="8"/>
  <c r="Q522" i="8"/>
  <c r="U522" i="8"/>
  <c r="Y522" i="8"/>
  <c r="D527" i="8"/>
  <c r="D539" i="8"/>
  <c r="U581" i="8"/>
  <c r="D588" i="8"/>
  <c r="Z593" i="8"/>
  <c r="D661" i="8"/>
  <c r="K685" i="8"/>
  <c r="S685" i="8"/>
  <c r="W685" i="8"/>
  <c r="AA685" i="8"/>
  <c r="F685" i="8"/>
  <c r="N685" i="8"/>
  <c r="R685" i="8"/>
  <c r="V685" i="8"/>
  <c r="D699" i="8"/>
  <c r="D145" i="6"/>
  <c r="G162" i="6"/>
  <c r="W162" i="6"/>
  <c r="J162" i="6"/>
  <c r="N162" i="6"/>
  <c r="R162" i="6"/>
  <c r="V162" i="6"/>
  <c r="Z162" i="6"/>
  <c r="M191" i="6"/>
  <c r="Q191" i="6"/>
  <c r="D195" i="6"/>
  <c r="G254" i="6"/>
  <c r="E277" i="6"/>
  <c r="I277" i="6"/>
  <c r="M277" i="6"/>
  <c r="Q277" i="6"/>
  <c r="U277" i="6"/>
  <c r="Y277" i="6"/>
  <c r="D281" i="6"/>
  <c r="D277" i="6" s="1"/>
  <c r="AA276" i="6"/>
  <c r="G276" i="6"/>
  <c r="O276" i="6"/>
  <c r="W276" i="6"/>
  <c r="F284" i="6"/>
  <c r="J284" i="6"/>
  <c r="N284" i="6"/>
  <c r="R284" i="6"/>
  <c r="V284" i="6"/>
  <c r="Z284" i="6"/>
  <c r="E291" i="6"/>
  <c r="I291" i="6"/>
  <c r="M291" i="6"/>
  <c r="Q291" i="6"/>
  <c r="U291" i="6"/>
  <c r="Y291" i="6"/>
  <c r="E308" i="6"/>
  <c r="M308" i="6"/>
  <c r="U308" i="6"/>
  <c r="D308" i="6"/>
  <c r="H308" i="6"/>
  <c r="L308" i="6"/>
  <c r="P308" i="6"/>
  <c r="T308" i="6"/>
  <c r="X308" i="6"/>
  <c r="F351" i="6"/>
  <c r="J351" i="6"/>
  <c r="N351" i="6"/>
  <c r="R351" i="6"/>
  <c r="V351" i="6"/>
  <c r="Z351" i="6"/>
  <c r="D371" i="6"/>
  <c r="F428" i="6"/>
  <c r="N428" i="6"/>
  <c r="V428" i="6"/>
  <c r="Z428" i="6"/>
  <c r="H428" i="6"/>
  <c r="L428" i="6"/>
  <c r="P428" i="6"/>
  <c r="T428" i="6"/>
  <c r="X428" i="6"/>
  <c r="K428" i="6"/>
  <c r="S428" i="6"/>
  <c r="W428" i="6"/>
  <c r="AA428" i="6"/>
  <c r="F440" i="6"/>
  <c r="J440" i="6"/>
  <c r="N440" i="6"/>
  <c r="R440" i="6"/>
  <c r="V440" i="6"/>
  <c r="Z440" i="6"/>
  <c r="L493" i="6"/>
  <c r="D522" i="6"/>
  <c r="L522" i="6"/>
  <c r="T522" i="6"/>
  <c r="F522" i="6"/>
  <c r="J522" i="6"/>
  <c r="N522" i="6"/>
  <c r="R522" i="6"/>
  <c r="V522" i="6"/>
  <c r="Z522" i="6"/>
  <c r="F581" i="6"/>
  <c r="N581" i="6"/>
  <c r="V581" i="6"/>
  <c r="Z581" i="6"/>
  <c r="K581" i="6"/>
  <c r="S581" i="6"/>
  <c r="AA581" i="6"/>
  <c r="E593" i="6"/>
  <c r="I593" i="6"/>
  <c r="M593" i="6"/>
  <c r="Q593" i="6"/>
  <c r="U593" i="6"/>
  <c r="Y593" i="6"/>
  <c r="G698" i="6"/>
  <c r="K698" i="6"/>
  <c r="O698" i="6"/>
  <c r="S698" i="6"/>
  <c r="W698" i="6"/>
  <c r="AA698" i="6"/>
  <c r="D726" i="6"/>
  <c r="D738" i="6"/>
  <c r="D737" i="6" s="1"/>
  <c r="H713" i="6"/>
  <c r="L737" i="6"/>
  <c r="L713" i="6" s="1"/>
  <c r="P737" i="6"/>
  <c r="P713" i="6" s="1"/>
  <c r="T737" i="6"/>
  <c r="T713" i="6" s="1"/>
  <c r="X737" i="6"/>
  <c r="X713" i="6" s="1"/>
  <c r="E769" i="6"/>
  <c r="I769" i="6"/>
  <c r="M769" i="6"/>
  <c r="Q769" i="6"/>
  <c r="U769" i="6"/>
  <c r="Y769" i="6"/>
  <c r="D773" i="6"/>
  <c r="D769" i="6" s="1"/>
  <c r="K769" i="6"/>
  <c r="S769" i="6"/>
  <c r="AA769" i="6"/>
  <c r="D25" i="7"/>
  <c r="D24" i="7" s="1"/>
  <c r="D130" i="7"/>
  <c r="D159" i="7"/>
  <c r="D158" i="7" s="1"/>
  <c r="L162" i="7"/>
  <c r="T162" i="7"/>
  <c r="D187" i="7"/>
  <c r="D195" i="7"/>
  <c r="D191" i="7" s="1"/>
  <c r="K204" i="7"/>
  <c r="K190" i="7" s="1"/>
  <c r="D250" i="7"/>
  <c r="O262" i="7"/>
  <c r="S262" i="7"/>
  <c r="AA262" i="7"/>
  <c r="E277" i="7"/>
  <c r="E276" i="7" s="1"/>
  <c r="M277" i="7"/>
  <c r="M276" i="7" s="1"/>
  <c r="U277" i="7"/>
  <c r="U276" i="7" s="1"/>
  <c r="D281" i="7"/>
  <c r="AA291" i="7"/>
  <c r="D308" i="7"/>
  <c r="H308" i="7"/>
  <c r="L308" i="7"/>
  <c r="P308" i="7"/>
  <c r="T308" i="7"/>
  <c r="X308" i="7"/>
  <c r="D321" i="7"/>
  <c r="D341" i="7"/>
  <c r="T341" i="7"/>
  <c r="N341" i="7"/>
  <c r="T351" i="7"/>
  <c r="D361" i="7"/>
  <c r="H351" i="7"/>
  <c r="H350" i="7" s="1"/>
  <c r="L351" i="7"/>
  <c r="L350" i="7" s="1"/>
  <c r="D409" i="7"/>
  <c r="D398" i="7" s="1"/>
  <c r="E428" i="7"/>
  <c r="S428" i="7"/>
  <c r="S397" i="7" s="1"/>
  <c r="AA428" i="7"/>
  <c r="AA397" i="7" s="1"/>
  <c r="Y440" i="7"/>
  <c r="H440" i="7"/>
  <c r="L440" i="7"/>
  <c r="P440" i="7"/>
  <c r="T440" i="7"/>
  <c r="X440" i="7"/>
  <c r="X397" i="7" s="1"/>
  <c r="O493" i="7"/>
  <c r="V581" i="7"/>
  <c r="Z581" i="7"/>
  <c r="G593" i="7"/>
  <c r="K593" i="7"/>
  <c r="S593" i="7"/>
  <c r="W593" i="7"/>
  <c r="AA593" i="7"/>
  <c r="Z599" i="7"/>
  <c r="E599" i="7"/>
  <c r="I599" i="7"/>
  <c r="M599" i="7"/>
  <c r="D651" i="7"/>
  <c r="D650" i="7" s="1"/>
  <c r="H698" i="7"/>
  <c r="L698" i="7"/>
  <c r="P698" i="7"/>
  <c r="T698" i="7"/>
  <c r="X698" i="7"/>
  <c r="K6" i="8"/>
  <c r="G7" i="8"/>
  <c r="O7" i="8"/>
  <c r="W7" i="8"/>
  <c r="N6" i="8"/>
  <c r="F64" i="8"/>
  <c r="J64" i="8"/>
  <c r="N64" i="8"/>
  <c r="R64" i="8"/>
  <c r="V64" i="8"/>
  <c r="Z64" i="8"/>
  <c r="D80" i="8"/>
  <c r="K64" i="8"/>
  <c r="S64" i="8"/>
  <c r="AA64" i="8"/>
  <c r="E98" i="8"/>
  <c r="I98" i="8"/>
  <c r="M98" i="8"/>
  <c r="Q98" i="8"/>
  <c r="U98" i="8"/>
  <c r="Y98" i="8"/>
  <c r="F98" i="8"/>
  <c r="J98" i="8"/>
  <c r="V98" i="8"/>
  <c r="Z98" i="8"/>
  <c r="D135" i="8"/>
  <c r="P98" i="8"/>
  <c r="T98" i="8"/>
  <c r="D163" i="8"/>
  <c r="G191" i="8"/>
  <c r="O191" i="8"/>
  <c r="W191" i="8"/>
  <c r="J191" i="8"/>
  <c r="Z191" i="8"/>
  <c r="G204" i="8"/>
  <c r="K204" i="8"/>
  <c r="K190" i="8" s="1"/>
  <c r="O204" i="8"/>
  <c r="S204" i="8"/>
  <c r="W204" i="8"/>
  <c r="AA204" i="8"/>
  <c r="AA190" i="8" s="1"/>
  <c r="D250" i="8"/>
  <c r="H262" i="8"/>
  <c r="H254" i="8" s="1"/>
  <c r="L262" i="8"/>
  <c r="L254" i="8" s="1"/>
  <c r="P262" i="8"/>
  <c r="P254" i="8" s="1"/>
  <c r="T262" i="8"/>
  <c r="T254" i="8" s="1"/>
  <c r="X262" i="8"/>
  <c r="X254" i="8" s="1"/>
  <c r="E277" i="8"/>
  <c r="M277" i="8"/>
  <c r="U277" i="8"/>
  <c r="D281" i="8"/>
  <c r="D292" i="8"/>
  <c r="E320" i="8"/>
  <c r="I320" i="8"/>
  <c r="M320" i="8"/>
  <c r="Q320" i="8"/>
  <c r="U320" i="8"/>
  <c r="U276" i="8" s="1"/>
  <c r="Y320" i="8"/>
  <c r="D399" i="8"/>
  <c r="D398" i="8" s="1"/>
  <c r="D461" i="8"/>
  <c r="E460" i="8"/>
  <c r="Q460" i="8"/>
  <c r="U460" i="8"/>
  <c r="D470" i="8"/>
  <c r="L493" i="8"/>
  <c r="H581" i="8"/>
  <c r="L581" i="8"/>
  <c r="P581" i="8"/>
  <c r="T581" i="8"/>
  <c r="X581" i="8"/>
  <c r="O698" i="8"/>
  <c r="D460" i="9"/>
  <c r="F698" i="9"/>
  <c r="N698" i="9"/>
  <c r="R698" i="9"/>
  <c r="V698" i="9"/>
  <c r="G190" i="6"/>
  <c r="O190" i="6"/>
  <c r="W190" i="6"/>
  <c r="D191" i="6"/>
  <c r="L191" i="6"/>
  <c r="T191" i="6"/>
  <c r="D205" i="6"/>
  <c r="I204" i="6"/>
  <c r="I190" i="6" s="1"/>
  <c r="M204" i="6"/>
  <c r="Q204" i="6"/>
  <c r="Y204" i="6"/>
  <c r="Y190" i="6" s="1"/>
  <c r="H238" i="6"/>
  <c r="H190" i="6" s="1"/>
  <c r="L238" i="6"/>
  <c r="P238" i="6"/>
  <c r="P190" i="6" s="1"/>
  <c r="T238" i="6"/>
  <c r="X238" i="6"/>
  <c r="X190" i="6" s="1"/>
  <c r="W254" i="6"/>
  <c r="Y255" i="6"/>
  <c r="Y254" i="6" s="1"/>
  <c r="D270" i="6"/>
  <c r="D262" i="6" s="1"/>
  <c r="D254" i="6" s="1"/>
  <c r="F277" i="6"/>
  <c r="J277" i="6"/>
  <c r="N277" i="6"/>
  <c r="R277" i="6"/>
  <c r="V277" i="6"/>
  <c r="Z277" i="6"/>
  <c r="S276" i="6"/>
  <c r="H351" i="6"/>
  <c r="H350" i="6" s="1"/>
  <c r="L351" i="6"/>
  <c r="L350" i="6" s="1"/>
  <c r="P351" i="6"/>
  <c r="T351" i="6"/>
  <c r="T350" i="6" s="1"/>
  <c r="X351" i="6"/>
  <c r="X350" i="6" s="1"/>
  <c r="F378" i="6"/>
  <c r="J378" i="6"/>
  <c r="N378" i="6"/>
  <c r="R378" i="6"/>
  <c r="V378" i="6"/>
  <c r="Z378" i="6"/>
  <c r="F397" i="6"/>
  <c r="AA459" i="6"/>
  <c r="G459" i="6"/>
  <c r="O459" i="6"/>
  <c r="W459" i="6"/>
  <c r="D459" i="6"/>
  <c r="H459" i="6"/>
  <c r="L459" i="6"/>
  <c r="P459" i="6"/>
  <c r="X459" i="6"/>
  <c r="D493" i="6"/>
  <c r="F599" i="6"/>
  <c r="J599" i="6"/>
  <c r="N599" i="6"/>
  <c r="R599" i="6"/>
  <c r="V599" i="6"/>
  <c r="Z599" i="6"/>
  <c r="E643" i="6"/>
  <c r="M643" i="6"/>
  <c r="U644" i="6"/>
  <c r="U643" i="6" s="1"/>
  <c r="D655" i="6"/>
  <c r="H644" i="6"/>
  <c r="L644" i="6"/>
  <c r="P644" i="6"/>
  <c r="P643" i="6" s="1"/>
  <c r="T644" i="6"/>
  <c r="X644" i="6"/>
  <c r="J685" i="6"/>
  <c r="N685" i="6"/>
  <c r="R685" i="6"/>
  <c r="V685" i="6"/>
  <c r="Z685" i="6"/>
  <c r="H685" i="6"/>
  <c r="L685" i="6"/>
  <c r="P685" i="6"/>
  <c r="T685" i="6"/>
  <c r="X685" i="6"/>
  <c r="D706" i="6"/>
  <c r="J737" i="6"/>
  <c r="Z737" i="6"/>
  <c r="D761" i="6"/>
  <c r="F769" i="6"/>
  <c r="J769" i="6"/>
  <c r="N769" i="6"/>
  <c r="R769" i="6"/>
  <c r="V769" i="6"/>
  <c r="Z769" i="6"/>
  <c r="U6" i="7"/>
  <c r="H64" i="7"/>
  <c r="P64" i="7"/>
  <c r="D123" i="7"/>
  <c r="K162" i="7"/>
  <c r="S162" i="7"/>
  <c r="D179" i="7"/>
  <c r="J191" i="7"/>
  <c r="Z191" i="7"/>
  <c r="F255" i="7"/>
  <c r="F254" i="7" s="1"/>
  <c r="N255" i="7"/>
  <c r="N254" i="7" s="1"/>
  <c r="R255" i="7"/>
  <c r="R254" i="7" s="1"/>
  <c r="V255" i="7"/>
  <c r="Z255" i="7"/>
  <c r="Z254" i="7" s="1"/>
  <c r="H262" i="7"/>
  <c r="L262" i="7"/>
  <c r="P262" i="7"/>
  <c r="T262" i="7"/>
  <c r="X262" i="7"/>
  <c r="K277" i="7"/>
  <c r="O277" i="7"/>
  <c r="S277" i="7"/>
  <c r="AA277" i="7"/>
  <c r="D285" i="7"/>
  <c r="J291" i="7"/>
  <c r="J276" i="7" s="1"/>
  <c r="N291" i="7"/>
  <c r="D300" i="7"/>
  <c r="I341" i="7"/>
  <c r="Q341" i="7"/>
  <c r="Y341" i="7"/>
  <c r="L341" i="7"/>
  <c r="F341" i="7"/>
  <c r="V341" i="7"/>
  <c r="D352" i="7"/>
  <c r="J460" i="7"/>
  <c r="R460" i="7"/>
  <c r="Z460" i="7"/>
  <c r="E460" i="7"/>
  <c r="Q460" i="7"/>
  <c r="Q459" i="7" s="1"/>
  <c r="U460" i="7"/>
  <c r="D470" i="7"/>
  <c r="E522" i="7"/>
  <c r="I522" i="7"/>
  <c r="M522" i="7"/>
  <c r="Q522" i="7"/>
  <c r="U522" i="7"/>
  <c r="Y522" i="7"/>
  <c r="D527" i="7"/>
  <c r="D539" i="7"/>
  <c r="U581" i="7"/>
  <c r="D588" i="7"/>
  <c r="Z593" i="7"/>
  <c r="N643" i="7"/>
  <c r="J644" i="7"/>
  <c r="D769" i="7"/>
  <c r="E33" i="8"/>
  <c r="E6" i="8" s="1"/>
  <c r="I33" i="8"/>
  <c r="I6" i="8" s="1"/>
  <c r="M33" i="8"/>
  <c r="M6" i="8" s="1"/>
  <c r="Q33" i="8"/>
  <c r="Q6" i="8" s="1"/>
  <c r="U33" i="8"/>
  <c r="U6" i="8" s="1"/>
  <c r="Y33" i="8"/>
  <c r="Y6" i="8" s="1"/>
  <c r="D36" i="8"/>
  <c r="D33" i="8" s="1"/>
  <c r="F33" i="8"/>
  <c r="F6" i="8" s="1"/>
  <c r="J33" i="8"/>
  <c r="J6" i="8" s="1"/>
  <c r="V33" i="8"/>
  <c r="V6" i="8" s="1"/>
  <c r="Z33" i="8"/>
  <c r="Z6" i="8" s="1"/>
  <c r="E64" i="8"/>
  <c r="I64" i="8"/>
  <c r="M64" i="8"/>
  <c r="Q64" i="8"/>
  <c r="U64" i="8"/>
  <c r="Y64" i="8"/>
  <c r="D72" i="8"/>
  <c r="D159" i="8"/>
  <c r="D158" i="8" s="1"/>
  <c r="L162" i="8"/>
  <c r="T162" i="8"/>
  <c r="L190" i="8"/>
  <c r="S190" i="8"/>
  <c r="D191" i="8"/>
  <c r="T190" i="8"/>
  <c r="E254" i="8"/>
  <c r="I254" i="8"/>
  <c r="M254" i="8"/>
  <c r="Q254" i="8"/>
  <c r="U254" i="8"/>
  <c r="Y254" i="8"/>
  <c r="D255" i="8"/>
  <c r="N276" i="8"/>
  <c r="T291" i="8"/>
  <c r="X291" i="8"/>
  <c r="M276" i="8"/>
  <c r="G351" i="8"/>
  <c r="K351" i="8"/>
  <c r="O351" i="8"/>
  <c r="S351" i="8"/>
  <c r="S350" i="8" s="1"/>
  <c r="W351" i="8"/>
  <c r="W350" i="8" s="1"/>
  <c r="AA351" i="8"/>
  <c r="N350" i="8"/>
  <c r="Z350" i="8"/>
  <c r="E378" i="8"/>
  <c r="I378" i="8"/>
  <c r="M378" i="8"/>
  <c r="Q378" i="8"/>
  <c r="U378" i="8"/>
  <c r="Y378" i="8"/>
  <c r="L398" i="8"/>
  <c r="T398" i="8"/>
  <c r="D428" i="8"/>
  <c r="H428" i="8"/>
  <c r="H397" i="8" s="1"/>
  <c r="L428" i="8"/>
  <c r="P428" i="8"/>
  <c r="T428" i="8"/>
  <c r="F428" i="8"/>
  <c r="J428" i="8"/>
  <c r="N428" i="8"/>
  <c r="R428" i="8"/>
  <c r="V428" i="8"/>
  <c r="Z428" i="8"/>
  <c r="Z397" i="8" s="1"/>
  <c r="W428" i="8"/>
  <c r="H440" i="8"/>
  <c r="L440" i="8"/>
  <c r="P440" i="8"/>
  <c r="T440" i="8"/>
  <c r="X440" i="8"/>
  <c r="X397" i="8" s="1"/>
  <c r="M460" i="8"/>
  <c r="D498" i="8"/>
  <c r="D493" i="8" s="1"/>
  <c r="G522" i="8"/>
  <c r="K522" i="8"/>
  <c r="O522" i="8"/>
  <c r="W522" i="8"/>
  <c r="AA522" i="8"/>
  <c r="E556" i="8"/>
  <c r="I556" i="8"/>
  <c r="M556" i="8"/>
  <c r="Q556" i="8"/>
  <c r="U556" i="8"/>
  <c r="D567" i="8"/>
  <c r="D584" i="8"/>
  <c r="D651" i="8"/>
  <c r="D650" i="8" s="1"/>
  <c r="H685" i="8"/>
  <c r="L685" i="8"/>
  <c r="P685" i="8"/>
  <c r="T685" i="8"/>
  <c r="X685" i="8"/>
  <c r="D769" i="8"/>
  <c r="E6" i="9"/>
  <c r="I6" i="9"/>
  <c r="M6" i="9"/>
  <c r="Q6" i="9"/>
  <c r="U6" i="9"/>
  <c r="Y7" i="9"/>
  <c r="Y6" i="9" s="1"/>
  <c r="F7" i="9"/>
  <c r="F6" i="9" s="1"/>
  <c r="J7" i="9"/>
  <c r="J6" i="9" s="1"/>
  <c r="N7" i="9"/>
  <c r="N6" i="9" s="1"/>
  <c r="R7" i="9"/>
  <c r="R6" i="9" s="1"/>
  <c r="V7" i="9"/>
  <c r="V6" i="9" s="1"/>
  <c r="Z7" i="9"/>
  <c r="Z6" i="9" s="1"/>
  <c r="H44" i="9"/>
  <c r="L44" i="9"/>
  <c r="P44" i="9"/>
  <c r="T44" i="9"/>
  <c r="X44" i="9"/>
  <c r="F64" i="9"/>
  <c r="J64" i="9"/>
  <c r="N64" i="9"/>
  <c r="R64" i="9"/>
  <c r="V64" i="9"/>
  <c r="Z64" i="9"/>
  <c r="F98" i="9"/>
  <c r="J98" i="9"/>
  <c r="N98" i="9"/>
  <c r="R98" i="9"/>
  <c r="V98" i="9"/>
  <c r="Z98" i="9"/>
  <c r="D123" i="9"/>
  <c r="R204" i="9"/>
  <c r="H204" i="9"/>
  <c r="L204" i="9"/>
  <c r="P204" i="9"/>
  <c r="T204" i="9"/>
  <c r="X204" i="9"/>
  <c r="F238" i="9"/>
  <c r="J238" i="9"/>
  <c r="N238" i="9"/>
  <c r="R238" i="9"/>
  <c r="V238" i="9"/>
  <c r="Z238" i="9"/>
  <c r="P254" i="9"/>
  <c r="F284" i="9"/>
  <c r="J284" i="9"/>
  <c r="N284" i="9"/>
  <c r="R284" i="9"/>
  <c r="V284" i="9"/>
  <c r="Z284" i="9"/>
  <c r="G291" i="9"/>
  <c r="K291" i="9"/>
  <c r="O291" i="9"/>
  <c r="S291" i="9"/>
  <c r="W291" i="9"/>
  <c r="AA291" i="9"/>
  <c r="S308" i="9"/>
  <c r="J308" i="9"/>
  <c r="Z308" i="9"/>
  <c r="D352" i="9"/>
  <c r="F459" i="9"/>
  <c r="J459" i="9"/>
  <c r="N459" i="9"/>
  <c r="R459" i="9"/>
  <c r="V459" i="9"/>
  <c r="Z459" i="9"/>
  <c r="E475" i="9"/>
  <c r="M475" i="9"/>
  <c r="U475" i="9"/>
  <c r="D482" i="9"/>
  <c r="D475" i="9" s="1"/>
  <c r="D459" i="9" s="1"/>
  <c r="L522" i="9"/>
  <c r="F522" i="9"/>
  <c r="J522" i="9"/>
  <c r="N522" i="9"/>
  <c r="R522" i="9"/>
  <c r="V522" i="9"/>
  <c r="Z522" i="9"/>
  <c r="V581" i="9"/>
  <c r="Z581" i="9"/>
  <c r="K581" i="9"/>
  <c r="S581" i="9"/>
  <c r="AA581" i="9"/>
  <c r="E593" i="9"/>
  <c r="I593" i="9"/>
  <c r="M593" i="9"/>
  <c r="Q593" i="9"/>
  <c r="U593" i="9"/>
  <c r="Y593" i="9"/>
  <c r="D681" i="9"/>
  <c r="G685" i="9"/>
  <c r="K685" i="9"/>
  <c r="O685" i="9"/>
  <c r="S685" i="9"/>
  <c r="W685" i="9"/>
  <c r="AA685" i="9"/>
  <c r="I698" i="9"/>
  <c r="Q698" i="9"/>
  <c r="Y698" i="9"/>
  <c r="D699" i="9"/>
  <c r="G698" i="9"/>
  <c r="K698" i="9"/>
  <c r="O698" i="9"/>
  <c r="S698" i="9"/>
  <c r="W698" i="9"/>
  <c r="AA698" i="9"/>
  <c r="D726" i="9"/>
  <c r="G44" i="10"/>
  <c r="K44" i="10"/>
  <c r="O44" i="10"/>
  <c r="S44" i="10"/>
  <c r="W44" i="10"/>
  <c r="AA44" i="10"/>
  <c r="H98" i="10"/>
  <c r="L98" i="10"/>
  <c r="P98" i="10"/>
  <c r="T98" i="10"/>
  <c r="X98" i="10"/>
  <c r="D110" i="10"/>
  <c r="D116" i="10"/>
  <c r="D149" i="10"/>
  <c r="H191" i="10"/>
  <c r="L191" i="10"/>
  <c r="P191" i="10"/>
  <c r="T191" i="10"/>
  <c r="X191" i="10"/>
  <c r="D210" i="10"/>
  <c r="G238" i="10"/>
  <c r="K238" i="10"/>
  <c r="O238" i="10"/>
  <c r="S238" i="10"/>
  <c r="W238" i="10"/>
  <c r="AA238" i="10"/>
  <c r="L291" i="10"/>
  <c r="P291" i="10"/>
  <c r="X291" i="10"/>
  <c r="E378" i="10"/>
  <c r="M378" i="10"/>
  <c r="Q378" i="10"/>
  <c r="U378" i="10"/>
  <c r="Y378" i="10"/>
  <c r="D428" i="10"/>
  <c r="T428" i="10"/>
  <c r="J428" i="10"/>
  <c r="V428" i="10"/>
  <c r="Z428" i="10"/>
  <c r="D446" i="10"/>
  <c r="E440" i="10"/>
  <c r="I440" i="10"/>
  <c r="M440" i="10"/>
  <c r="U440" i="10"/>
  <c r="Y440" i="10"/>
  <c r="H460" i="10"/>
  <c r="L460" i="10"/>
  <c r="P460" i="10"/>
  <c r="T460" i="10"/>
  <c r="D498" i="10"/>
  <c r="F581" i="10"/>
  <c r="J581" i="10"/>
  <c r="N581" i="10"/>
  <c r="R581" i="10"/>
  <c r="V581" i="10"/>
  <c r="Z581" i="10"/>
  <c r="M599" i="10"/>
  <c r="Q599" i="10"/>
  <c r="U599" i="10"/>
  <c r="Y599" i="10"/>
  <c r="L599" i="10"/>
  <c r="P599" i="10"/>
  <c r="X599" i="10"/>
  <c r="F644" i="10"/>
  <c r="V644" i="10"/>
  <c r="D673" i="10"/>
  <c r="D720" i="10"/>
  <c r="O713" i="10"/>
  <c r="H350" i="11"/>
  <c r="D719" i="11"/>
  <c r="E737" i="8"/>
  <c r="I737" i="8"/>
  <c r="M737" i="8"/>
  <c r="Q737" i="8"/>
  <c r="U737" i="8"/>
  <c r="Y737" i="8"/>
  <c r="G769" i="8"/>
  <c r="K769" i="8"/>
  <c r="O769" i="8"/>
  <c r="S769" i="8"/>
  <c r="W769" i="8"/>
  <c r="AA769" i="8"/>
  <c r="D25" i="9"/>
  <c r="D24" i="9" s="1"/>
  <c r="D98" i="9"/>
  <c r="H98" i="9"/>
  <c r="L98" i="9"/>
  <c r="P98" i="9"/>
  <c r="T98" i="9"/>
  <c r="X98" i="9"/>
  <c r="G98" i="9"/>
  <c r="K98" i="9"/>
  <c r="O98" i="9"/>
  <c r="S98" i="9"/>
  <c r="W98" i="9"/>
  <c r="AA98" i="9"/>
  <c r="D187" i="9"/>
  <c r="D192" i="9"/>
  <c r="K191" i="9"/>
  <c r="K190" i="9" s="1"/>
  <c r="N191" i="9"/>
  <c r="V191" i="9"/>
  <c r="V190" i="9" s="1"/>
  <c r="D225" i="9"/>
  <c r="S204" i="9"/>
  <c r="D238" i="9"/>
  <c r="D267" i="9"/>
  <c r="O277" i="9"/>
  <c r="S277" i="9"/>
  <c r="W277" i="9"/>
  <c r="AA277" i="9"/>
  <c r="G284" i="9"/>
  <c r="K284" i="9"/>
  <c r="O284" i="9"/>
  <c r="S284" i="9"/>
  <c r="W284" i="9"/>
  <c r="AA284" i="9"/>
  <c r="D341" i="9"/>
  <c r="H341" i="9"/>
  <c r="L341" i="9"/>
  <c r="P341" i="9"/>
  <c r="T341" i="9"/>
  <c r="X341" i="9"/>
  <c r="X276" i="9" s="1"/>
  <c r="F378" i="9"/>
  <c r="J378" i="9"/>
  <c r="N378" i="9"/>
  <c r="N350" i="9" s="1"/>
  <c r="R378" i="9"/>
  <c r="V378" i="9"/>
  <c r="Z378" i="9"/>
  <c r="Z350" i="9" s="1"/>
  <c r="D389" i="9"/>
  <c r="M378" i="9"/>
  <c r="Q378" i="9"/>
  <c r="G398" i="9"/>
  <c r="K398" i="9"/>
  <c r="O398" i="9"/>
  <c r="S398" i="9"/>
  <c r="W398" i="9"/>
  <c r="AA398" i="9"/>
  <c r="D424" i="9"/>
  <c r="D429" i="9"/>
  <c r="D428" i="9" s="1"/>
  <c r="G460" i="9"/>
  <c r="W460" i="9"/>
  <c r="L460" i="9"/>
  <c r="L459" i="9" s="1"/>
  <c r="G475" i="9"/>
  <c r="K475" i="9"/>
  <c r="K459" i="9" s="1"/>
  <c r="O475" i="9"/>
  <c r="O459" i="9" s="1"/>
  <c r="S475" i="9"/>
  <c r="S459" i="9" s="1"/>
  <c r="W475" i="9"/>
  <c r="AA475" i="9"/>
  <c r="AA459" i="9" s="1"/>
  <c r="F599" i="9"/>
  <c r="F492" i="9" s="1"/>
  <c r="F458" i="9" s="1"/>
  <c r="J599" i="9"/>
  <c r="N599" i="9"/>
  <c r="R599" i="9"/>
  <c r="V599" i="9"/>
  <c r="Z599" i="9"/>
  <c r="I644" i="9"/>
  <c r="M644" i="9"/>
  <c r="Q644" i="9"/>
  <c r="U644" i="9"/>
  <c r="H644" i="9"/>
  <c r="L644" i="9"/>
  <c r="P644" i="9"/>
  <c r="T644" i="9"/>
  <c r="X644" i="9"/>
  <c r="H698" i="9"/>
  <c r="L698" i="9"/>
  <c r="P698" i="9"/>
  <c r="T698" i="9"/>
  <c r="X698" i="9"/>
  <c r="D738" i="9"/>
  <c r="D737" i="9" s="1"/>
  <c r="H737" i="9"/>
  <c r="H713" i="9" s="1"/>
  <c r="L737" i="9"/>
  <c r="L713" i="9" s="1"/>
  <c r="P737" i="9"/>
  <c r="P713" i="9" s="1"/>
  <c r="T737" i="9"/>
  <c r="T713" i="9" s="1"/>
  <c r="X737" i="9"/>
  <c r="X713" i="9" s="1"/>
  <c r="Y769" i="9"/>
  <c r="D769" i="9"/>
  <c r="K769" i="9"/>
  <c r="S769" i="9"/>
  <c r="AA769" i="9"/>
  <c r="G33" i="10"/>
  <c r="K33" i="10"/>
  <c r="O33" i="10"/>
  <c r="S33" i="10"/>
  <c r="W33" i="10"/>
  <c r="AA33" i="10"/>
  <c r="D58" i="10"/>
  <c r="G64" i="10"/>
  <c r="K64" i="10"/>
  <c r="O64" i="10"/>
  <c r="S64" i="10"/>
  <c r="W64" i="10"/>
  <c r="AA64" i="10"/>
  <c r="H64" i="10"/>
  <c r="L64" i="10"/>
  <c r="P64" i="10"/>
  <c r="T64" i="10"/>
  <c r="X64" i="10"/>
  <c r="D91" i="10"/>
  <c r="D204" i="10"/>
  <c r="E204" i="10"/>
  <c r="I204" i="10"/>
  <c r="M204" i="10"/>
  <c r="Q204" i="10"/>
  <c r="U204" i="10"/>
  <c r="Y204" i="10"/>
  <c r="W254" i="10"/>
  <c r="E254" i="10"/>
  <c r="I254" i="10"/>
  <c r="M254" i="10"/>
  <c r="Q254" i="10"/>
  <c r="U254" i="10"/>
  <c r="Y254" i="10"/>
  <c r="D262" i="10"/>
  <c r="F320" i="10"/>
  <c r="F276" i="10" s="1"/>
  <c r="J320" i="10"/>
  <c r="N320" i="10"/>
  <c r="N276" i="10" s="1"/>
  <c r="R320" i="10"/>
  <c r="V320" i="10"/>
  <c r="Z320" i="10"/>
  <c r="E341" i="10"/>
  <c r="I341" i="10"/>
  <c r="M341" i="10"/>
  <c r="Q341" i="10"/>
  <c r="U341" i="10"/>
  <c r="Y341" i="10"/>
  <c r="G341" i="10"/>
  <c r="O341" i="10"/>
  <c r="W341" i="10"/>
  <c r="AA341" i="10"/>
  <c r="G351" i="10"/>
  <c r="H351" i="10"/>
  <c r="L351" i="10"/>
  <c r="P351" i="10"/>
  <c r="T351" i="10"/>
  <c r="X351" i="10"/>
  <c r="E398" i="10"/>
  <c r="M398" i="10"/>
  <c r="Q398" i="10"/>
  <c r="U398" i="10"/>
  <c r="Y398" i="10"/>
  <c r="D409" i="10"/>
  <c r="D550" i="10"/>
  <c r="D557" i="10"/>
  <c r="L556" i="10"/>
  <c r="T556" i="10"/>
  <c r="D629" i="10"/>
  <c r="H629" i="10"/>
  <c r="L629" i="10"/>
  <c r="P629" i="10"/>
  <c r="T629" i="10"/>
  <c r="X629" i="10"/>
  <c r="K629" i="10"/>
  <c r="O629" i="10"/>
  <c r="S629" i="10"/>
  <c r="AA629" i="10"/>
  <c r="I644" i="10"/>
  <c r="Y644" i="10"/>
  <c r="D668" i="10"/>
  <c r="O698" i="10"/>
  <c r="W698" i="10"/>
  <c r="F698" i="10"/>
  <c r="V698" i="10"/>
  <c r="E737" i="10"/>
  <c r="E713" i="10" s="1"/>
  <c r="I737" i="10"/>
  <c r="I713" i="10" s="1"/>
  <c r="M737" i="10"/>
  <c r="M713" i="10" s="1"/>
  <c r="Q737" i="10"/>
  <c r="Q713" i="10" s="1"/>
  <c r="U737" i="10"/>
  <c r="U713" i="10" s="1"/>
  <c r="Y737" i="10"/>
  <c r="Y713" i="10" s="1"/>
  <c r="G254" i="13"/>
  <c r="F713" i="8"/>
  <c r="J713" i="8"/>
  <c r="N713" i="8"/>
  <c r="R713" i="8"/>
  <c r="V713" i="8"/>
  <c r="Z713" i="8"/>
  <c r="D738" i="8"/>
  <c r="G713" i="8"/>
  <c r="G643" i="8" s="1"/>
  <c r="K713" i="8"/>
  <c r="W713" i="8"/>
  <c r="D753" i="8"/>
  <c r="D752" i="8" s="1"/>
  <c r="X713" i="8"/>
  <c r="D54" i="9"/>
  <c r="D44" i="9" s="1"/>
  <c r="E44" i="9"/>
  <c r="I44" i="9"/>
  <c r="M44" i="9"/>
  <c r="Q44" i="9"/>
  <c r="U44" i="9"/>
  <c r="Y44" i="9"/>
  <c r="D80" i="9"/>
  <c r="K162" i="9"/>
  <c r="O162" i="9"/>
  <c r="S162" i="9"/>
  <c r="AA162" i="9"/>
  <c r="N162" i="9"/>
  <c r="D214" i="9"/>
  <c r="O204" i="9"/>
  <c r="D256" i="9"/>
  <c r="D255" i="9" s="1"/>
  <c r="F255" i="9"/>
  <c r="J255" i="9"/>
  <c r="N255" i="9"/>
  <c r="R255" i="9"/>
  <c r="V255" i="9"/>
  <c r="Z255" i="9"/>
  <c r="F262" i="9"/>
  <c r="J262" i="9"/>
  <c r="N262" i="9"/>
  <c r="R262" i="9"/>
  <c r="V262" i="9"/>
  <c r="Z262" i="9"/>
  <c r="E291" i="9"/>
  <c r="I291" i="9"/>
  <c r="M291" i="9"/>
  <c r="U291" i="9"/>
  <c r="D291" i="9"/>
  <c r="D276" i="9" s="1"/>
  <c r="H320" i="9"/>
  <c r="H276" i="9" s="1"/>
  <c r="L320" i="9"/>
  <c r="L276" i="9" s="1"/>
  <c r="P320" i="9"/>
  <c r="P276" i="9" s="1"/>
  <c r="T320" i="9"/>
  <c r="R350" i="9"/>
  <c r="G351" i="9"/>
  <c r="K351" i="9"/>
  <c r="O351" i="9"/>
  <c r="S351" i="9"/>
  <c r="W351" i="9"/>
  <c r="AA351" i="9"/>
  <c r="D378" i="9"/>
  <c r="H398" i="9"/>
  <c r="T398" i="9"/>
  <c r="T397" i="9" s="1"/>
  <c r="X398" i="9"/>
  <c r="R398" i="9"/>
  <c r="H428" i="9"/>
  <c r="L428" i="9"/>
  <c r="L397" i="9" s="1"/>
  <c r="P428" i="9"/>
  <c r="T428" i="9"/>
  <c r="X428" i="9"/>
  <c r="F440" i="9"/>
  <c r="J440" i="9"/>
  <c r="N440" i="9"/>
  <c r="R440" i="9"/>
  <c r="V440" i="9"/>
  <c r="Z440" i="9"/>
  <c r="D455" i="9"/>
  <c r="M460" i="9"/>
  <c r="Q460" i="9"/>
  <c r="U460" i="9"/>
  <c r="Y460" i="9"/>
  <c r="O493" i="9"/>
  <c r="S493" i="9"/>
  <c r="E493" i="9"/>
  <c r="I493" i="9"/>
  <c r="M493" i="9"/>
  <c r="Q493" i="9"/>
  <c r="U493" i="9"/>
  <c r="Y493" i="9"/>
  <c r="D498" i="9"/>
  <c r="D493" i="9" s="1"/>
  <c r="D577" i="9"/>
  <c r="G599" i="9"/>
  <c r="K599" i="9"/>
  <c r="O599" i="9"/>
  <c r="S599" i="9"/>
  <c r="W599" i="9"/>
  <c r="AA599" i="9"/>
  <c r="J7" i="10"/>
  <c r="N7" i="10"/>
  <c r="R7" i="10"/>
  <c r="V7" i="10"/>
  <c r="V6" i="10" s="1"/>
  <c r="Z7" i="10"/>
  <c r="G7" i="10"/>
  <c r="G6" i="10" s="1"/>
  <c r="K7" i="10"/>
  <c r="K6" i="10" s="1"/>
  <c r="O7" i="10"/>
  <c r="O6" i="10" s="1"/>
  <c r="S7" i="10"/>
  <c r="S6" i="10" s="1"/>
  <c r="W7" i="10"/>
  <c r="W6" i="10" s="1"/>
  <c r="AA7" i="10"/>
  <c r="AA6" i="10" s="1"/>
  <c r="D25" i="10"/>
  <c r="D24" i="10" s="1"/>
  <c r="H33" i="10"/>
  <c r="H6" i="10" s="1"/>
  <c r="L33" i="10"/>
  <c r="L6" i="10" s="1"/>
  <c r="P33" i="10"/>
  <c r="P6" i="10" s="1"/>
  <c r="T33" i="10"/>
  <c r="T6" i="10" s="1"/>
  <c r="X33" i="10"/>
  <c r="X6" i="10" s="1"/>
  <c r="H44" i="10"/>
  <c r="P44" i="10"/>
  <c r="X44" i="10"/>
  <c r="D61" i="10"/>
  <c r="D65" i="10"/>
  <c r="F98" i="10"/>
  <c r="J98" i="10"/>
  <c r="N98" i="10"/>
  <c r="R98" i="10"/>
  <c r="V98" i="10"/>
  <c r="Z98" i="10"/>
  <c r="D130" i="10"/>
  <c r="H162" i="10"/>
  <c r="L162" i="10"/>
  <c r="P162" i="10"/>
  <c r="T162" i="10"/>
  <c r="T43" i="10" s="1"/>
  <c r="X162" i="10"/>
  <c r="D175" i="10"/>
  <c r="G162" i="10"/>
  <c r="S162" i="10"/>
  <c r="W162" i="10"/>
  <c r="G191" i="10"/>
  <c r="G190" i="10" s="1"/>
  <c r="K191" i="10"/>
  <c r="K190" i="10" s="1"/>
  <c r="O191" i="10"/>
  <c r="O190" i="10" s="1"/>
  <c r="S191" i="10"/>
  <c r="W191" i="10"/>
  <c r="W190" i="10" s="1"/>
  <c r="AA191" i="10"/>
  <c r="AA190" i="10" s="1"/>
  <c r="D198" i="10"/>
  <c r="H204" i="10"/>
  <c r="L204" i="10"/>
  <c r="P204" i="10"/>
  <c r="T204" i="10"/>
  <c r="X204" i="10"/>
  <c r="F204" i="10"/>
  <c r="J204" i="10"/>
  <c r="N204" i="10"/>
  <c r="R204" i="10"/>
  <c r="V204" i="10"/>
  <c r="Z204" i="10"/>
  <c r="D242" i="10"/>
  <c r="D250" i="10"/>
  <c r="E284" i="10"/>
  <c r="I284" i="10"/>
  <c r="I276" i="10" s="1"/>
  <c r="M284" i="10"/>
  <c r="Q284" i="10"/>
  <c r="U284" i="10"/>
  <c r="Y284" i="10"/>
  <c r="D288" i="10"/>
  <c r="D284" i="10" s="1"/>
  <c r="G308" i="10"/>
  <c r="G276" i="10" s="1"/>
  <c r="K308" i="10"/>
  <c r="O308" i="10"/>
  <c r="S308" i="10"/>
  <c r="W308" i="10"/>
  <c r="AA308" i="10"/>
  <c r="AA276" i="10" s="1"/>
  <c r="E351" i="10"/>
  <c r="M351" i="10"/>
  <c r="U351" i="10"/>
  <c r="D367" i="10"/>
  <c r="W351" i="10"/>
  <c r="W350" i="10" s="1"/>
  <c r="G378" i="10"/>
  <c r="K378" i="10"/>
  <c r="O378" i="10"/>
  <c r="O350" i="10" s="1"/>
  <c r="S378" i="10"/>
  <c r="W378" i="10"/>
  <c r="AA378" i="10"/>
  <c r="V378" i="10"/>
  <c r="F398" i="10"/>
  <c r="J398" i="10"/>
  <c r="N398" i="10"/>
  <c r="R398" i="10"/>
  <c r="V398" i="10"/>
  <c r="Z398" i="10"/>
  <c r="G414" i="10"/>
  <c r="K414" i="10"/>
  <c r="K397" i="10" s="1"/>
  <c r="O414" i="10"/>
  <c r="S414" i="10"/>
  <c r="W414" i="10"/>
  <c r="AA414" i="10"/>
  <c r="AA397" i="10" s="1"/>
  <c r="F440" i="10"/>
  <c r="J440" i="10"/>
  <c r="R440" i="10"/>
  <c r="V440" i="10"/>
  <c r="G440" i="10"/>
  <c r="K440" i="10"/>
  <c r="O440" i="10"/>
  <c r="S440" i="10"/>
  <c r="W440" i="10"/>
  <c r="AA440" i="10"/>
  <c r="M460" i="10"/>
  <c r="M459" i="10" s="1"/>
  <c r="D470" i="10"/>
  <c r="I475" i="10"/>
  <c r="U475" i="10"/>
  <c r="Y475" i="10"/>
  <c r="S493" i="10"/>
  <c r="H713" i="10"/>
  <c r="L713" i="10"/>
  <c r="P713" i="10"/>
  <c r="F190" i="12"/>
  <c r="D7" i="9"/>
  <c r="H7" i="9"/>
  <c r="H6" i="9" s="1"/>
  <c r="L7" i="9"/>
  <c r="L6" i="9" s="1"/>
  <c r="P7" i="9"/>
  <c r="P6" i="9" s="1"/>
  <c r="T7" i="9"/>
  <c r="T6" i="9" s="1"/>
  <c r="X7" i="9"/>
  <c r="X6" i="9" s="1"/>
  <c r="G6" i="9"/>
  <c r="K6" i="9"/>
  <c r="O6" i="9"/>
  <c r="S6" i="9"/>
  <c r="W6" i="9"/>
  <c r="AA6" i="9"/>
  <c r="G44" i="9"/>
  <c r="K44" i="9"/>
  <c r="O44" i="9"/>
  <c r="S44" i="9"/>
  <c r="W44" i="9"/>
  <c r="AA44" i="9"/>
  <c r="E64" i="9"/>
  <c r="I64" i="9"/>
  <c r="M64" i="9"/>
  <c r="Q64" i="9"/>
  <c r="U64" i="9"/>
  <c r="Y64" i="9"/>
  <c r="J162" i="9"/>
  <c r="Z162" i="9"/>
  <c r="M254" i="9"/>
  <c r="U254" i="9"/>
  <c r="D262" i="9"/>
  <c r="G262" i="9"/>
  <c r="K262" i="9"/>
  <c r="O262" i="9"/>
  <c r="S262" i="9"/>
  <c r="W262" i="9"/>
  <c r="AA262" i="9"/>
  <c r="F291" i="9"/>
  <c r="J291" i="9"/>
  <c r="N291" i="9"/>
  <c r="R291" i="9"/>
  <c r="V291" i="9"/>
  <c r="Z291" i="9"/>
  <c r="E308" i="9"/>
  <c r="I308" i="9"/>
  <c r="M308" i="9"/>
  <c r="Q308" i="9"/>
  <c r="Q276" i="9" s="1"/>
  <c r="U308" i="9"/>
  <c r="Y308" i="9"/>
  <c r="Y276" i="9" s="1"/>
  <c r="D361" i="9"/>
  <c r="D351" i="9" s="1"/>
  <c r="D350" i="9" s="1"/>
  <c r="H351" i="9"/>
  <c r="H350" i="9" s="1"/>
  <c r="L351" i="9"/>
  <c r="L350" i="9" s="1"/>
  <c r="P351" i="9"/>
  <c r="P350" i="9" s="1"/>
  <c r="T351" i="9"/>
  <c r="T350" i="9" s="1"/>
  <c r="X351" i="9"/>
  <c r="X350" i="9" s="1"/>
  <c r="F414" i="9"/>
  <c r="F397" i="9" s="1"/>
  <c r="J414" i="9"/>
  <c r="N414" i="9"/>
  <c r="R414" i="9"/>
  <c r="V414" i="9"/>
  <c r="Z414" i="9"/>
  <c r="K428" i="9"/>
  <c r="S428" i="9"/>
  <c r="AA428" i="9"/>
  <c r="H440" i="9"/>
  <c r="P440" i="9"/>
  <c r="X440" i="9"/>
  <c r="G440" i="9"/>
  <c r="K440" i="9"/>
  <c r="O440" i="9"/>
  <c r="S440" i="9"/>
  <c r="W440" i="9"/>
  <c r="AA440" i="9"/>
  <c r="H493" i="9"/>
  <c r="L493" i="9"/>
  <c r="P493" i="9"/>
  <c r="T493" i="9"/>
  <c r="X493" i="9"/>
  <c r="D550" i="9"/>
  <c r="D522" i="9" s="1"/>
  <c r="H556" i="9"/>
  <c r="L556" i="9"/>
  <c r="P556" i="9"/>
  <c r="T556" i="9"/>
  <c r="X556" i="9"/>
  <c r="J556" i="9"/>
  <c r="R556" i="9"/>
  <c r="Z556" i="9"/>
  <c r="H581" i="9"/>
  <c r="L581" i="9"/>
  <c r="P581" i="9"/>
  <c r="T581" i="9"/>
  <c r="X581" i="9"/>
  <c r="H599" i="9"/>
  <c r="L599" i="9"/>
  <c r="P599" i="9"/>
  <c r="T599" i="9"/>
  <c r="X599" i="9"/>
  <c r="D692" i="9"/>
  <c r="D710" i="9"/>
  <c r="D709" i="9" s="1"/>
  <c r="D714" i="9"/>
  <c r="E713" i="9"/>
  <c r="E643" i="9" s="1"/>
  <c r="U713" i="9"/>
  <c r="D732" i="9"/>
  <c r="D731" i="9" s="1"/>
  <c r="G713" i="9"/>
  <c r="K713" i="9"/>
  <c r="O713" i="9"/>
  <c r="S713" i="9"/>
  <c r="W713" i="9"/>
  <c r="AA713" i="9"/>
  <c r="D8" i="10"/>
  <c r="E33" i="10"/>
  <c r="E6" i="10" s="1"/>
  <c r="I33" i="10"/>
  <c r="I6" i="10" s="1"/>
  <c r="M33" i="10"/>
  <c r="M6" i="10" s="1"/>
  <c r="Q33" i="10"/>
  <c r="Q6" i="10" s="1"/>
  <c r="U33" i="10"/>
  <c r="U6" i="10" s="1"/>
  <c r="Y33" i="10"/>
  <c r="Y6" i="10" s="1"/>
  <c r="D36" i="10"/>
  <c r="D33" i="10" s="1"/>
  <c r="F44" i="10"/>
  <c r="J44" i="10"/>
  <c r="N44" i="10"/>
  <c r="R44" i="10"/>
  <c r="V44" i="10"/>
  <c r="Z44" i="10"/>
  <c r="E64" i="10"/>
  <c r="M64" i="10"/>
  <c r="U64" i="10"/>
  <c r="D201" i="10"/>
  <c r="S204" i="10"/>
  <c r="F238" i="10"/>
  <c r="J238" i="10"/>
  <c r="N238" i="10"/>
  <c r="R238" i="10"/>
  <c r="V238" i="10"/>
  <c r="Z238" i="10"/>
  <c r="D245" i="10"/>
  <c r="S262" i="10"/>
  <c r="S254" i="10" s="1"/>
  <c r="K284" i="10"/>
  <c r="K276" i="10" s="1"/>
  <c r="O284" i="10"/>
  <c r="O276" i="10" s="1"/>
  <c r="J284" i="10"/>
  <c r="J276" i="10" s="1"/>
  <c r="R284" i="10"/>
  <c r="Z284" i="10"/>
  <c r="V276" i="10"/>
  <c r="E308" i="10"/>
  <c r="M308" i="10"/>
  <c r="Q308" i="10"/>
  <c r="U308" i="10"/>
  <c r="Y308" i="10"/>
  <c r="D308" i="10"/>
  <c r="H308" i="10"/>
  <c r="L308" i="10"/>
  <c r="T308" i="10"/>
  <c r="N351" i="10"/>
  <c r="N350" i="10" s="1"/>
  <c r="V351" i="10"/>
  <c r="L440" i="10"/>
  <c r="O460" i="10"/>
  <c r="H475" i="10"/>
  <c r="L475" i="10"/>
  <c r="P475" i="10"/>
  <c r="T475" i="10"/>
  <c r="X475" i="10"/>
  <c r="G475" i="10"/>
  <c r="K475" i="10"/>
  <c r="K459" i="10" s="1"/>
  <c r="O475" i="10"/>
  <c r="O459" i="10" s="1"/>
  <c r="S475" i="10"/>
  <c r="W475" i="10"/>
  <c r="AA475" i="10"/>
  <c r="AA459" i="10" s="1"/>
  <c r="F475" i="10"/>
  <c r="J475" i="10"/>
  <c r="N475" i="10"/>
  <c r="V475" i="10"/>
  <c r="Z475" i="10"/>
  <c r="D507" i="10"/>
  <c r="E522" i="10"/>
  <c r="I522" i="10"/>
  <c r="I492" i="10" s="1"/>
  <c r="M522" i="10"/>
  <c r="M492" i="10" s="1"/>
  <c r="U522" i="10"/>
  <c r="Y522" i="10"/>
  <c r="F556" i="10"/>
  <c r="F492" i="10" s="1"/>
  <c r="J556" i="10"/>
  <c r="N556" i="10"/>
  <c r="R556" i="10"/>
  <c r="V556" i="10"/>
  <c r="V492" i="10" s="1"/>
  <c r="Z556" i="10"/>
  <c r="Z492" i="10" s="1"/>
  <c r="I593" i="10"/>
  <c r="Q593" i="10"/>
  <c r="Q492" i="10" s="1"/>
  <c r="Y593" i="10"/>
  <c r="D604" i="10"/>
  <c r="D599" i="10" s="1"/>
  <c r="Q644" i="10"/>
  <c r="D651" i="10"/>
  <c r="D650" i="10" s="1"/>
  <c r="G644" i="10"/>
  <c r="K644" i="10"/>
  <c r="O644" i="10"/>
  <c r="S644" i="10"/>
  <c r="W644" i="10"/>
  <c r="AA644" i="10"/>
  <c r="E685" i="10"/>
  <c r="I685" i="10"/>
  <c r="M685" i="10"/>
  <c r="Q685" i="10"/>
  <c r="U685" i="10"/>
  <c r="Y685" i="10"/>
  <c r="D726" i="10"/>
  <c r="D719" i="12"/>
  <c r="Q6" i="11"/>
  <c r="I7" i="11"/>
  <c r="Y7" i="11"/>
  <c r="J33" i="11"/>
  <c r="N33" i="11"/>
  <c r="R33" i="11"/>
  <c r="V33" i="11"/>
  <c r="Z33" i="11"/>
  <c r="D36" i="11"/>
  <c r="D33" i="11" s="1"/>
  <c r="D86" i="11"/>
  <c r="H64" i="11"/>
  <c r="P64" i="11"/>
  <c r="D130" i="11"/>
  <c r="D163" i="11"/>
  <c r="D201" i="11"/>
  <c r="K254" i="11"/>
  <c r="H255" i="11"/>
  <c r="L255" i="11"/>
  <c r="P255" i="11"/>
  <c r="T255" i="11"/>
  <c r="X255" i="11"/>
  <c r="O262" i="11"/>
  <c r="O254" i="11" s="1"/>
  <c r="AA262" i="11"/>
  <c r="E277" i="11"/>
  <c r="M277" i="11"/>
  <c r="U277" i="11"/>
  <c r="H291" i="11"/>
  <c r="L291" i="11"/>
  <c r="P291" i="11"/>
  <c r="T291" i="11"/>
  <c r="X291" i="11"/>
  <c r="I308" i="11"/>
  <c r="M308" i="11"/>
  <c r="Q308" i="11"/>
  <c r="Y308" i="11"/>
  <c r="D308" i="11"/>
  <c r="H308" i="11"/>
  <c r="L308" i="11"/>
  <c r="T308" i="11"/>
  <c r="X308" i="11"/>
  <c r="K378" i="11"/>
  <c r="W378" i="11"/>
  <c r="G440" i="11"/>
  <c r="K440" i="11"/>
  <c r="O440" i="11"/>
  <c r="W440" i="11"/>
  <c r="O493" i="11"/>
  <c r="W493" i="11"/>
  <c r="D550" i="11"/>
  <c r="Z593" i="11"/>
  <c r="G644" i="11"/>
  <c r="W644" i="11"/>
  <c r="J644" i="11"/>
  <c r="AA698" i="11"/>
  <c r="H698" i="11"/>
  <c r="L698" i="11"/>
  <c r="P698" i="11"/>
  <c r="T698" i="11"/>
  <c r="X698" i="11"/>
  <c r="E737" i="11"/>
  <c r="I737" i="11"/>
  <c r="M737" i="11"/>
  <c r="Q737" i="11"/>
  <c r="U737" i="11"/>
  <c r="Y737" i="11"/>
  <c r="L7" i="12"/>
  <c r="T7" i="12"/>
  <c r="E33" i="12"/>
  <c r="Q33" i="12"/>
  <c r="U33" i="12"/>
  <c r="Y33" i="12"/>
  <c r="D33" i="12"/>
  <c r="AA33" i="12"/>
  <c r="G44" i="12"/>
  <c r="K44" i="12"/>
  <c r="O44" i="12"/>
  <c r="W44" i="12"/>
  <c r="AA44" i="12"/>
  <c r="L98" i="12"/>
  <c r="P98" i="12"/>
  <c r="H190" i="12"/>
  <c r="R204" i="12"/>
  <c r="Z204" i="12"/>
  <c r="Z190" i="12" s="1"/>
  <c r="L277" i="12"/>
  <c r="P277" i="12"/>
  <c r="T277" i="12"/>
  <c r="X277" i="12"/>
  <c r="O284" i="12"/>
  <c r="F291" i="12"/>
  <c r="N291" i="12"/>
  <c r="V291" i="12"/>
  <c r="Z291" i="12"/>
  <c r="D308" i="12"/>
  <c r="T308" i="12"/>
  <c r="E320" i="12"/>
  <c r="E276" i="12" s="1"/>
  <c r="I320" i="12"/>
  <c r="M320" i="12"/>
  <c r="M276" i="12" s="1"/>
  <c r="Q320" i="12"/>
  <c r="U320" i="12"/>
  <c r="U276" i="12" s="1"/>
  <c r="Y320" i="12"/>
  <c r="M378" i="12"/>
  <c r="M350" i="12" s="1"/>
  <c r="H378" i="12"/>
  <c r="H350" i="12" s="1"/>
  <c r="O440" i="12"/>
  <c r="E460" i="12"/>
  <c r="E459" i="12" s="1"/>
  <c r="I460" i="12"/>
  <c r="I459" i="12" s="1"/>
  <c r="Q460" i="12"/>
  <c r="Q459" i="12" s="1"/>
  <c r="U460" i="12"/>
  <c r="U459" i="12" s="1"/>
  <c r="Y460" i="12"/>
  <c r="D470" i="12"/>
  <c r="F475" i="12"/>
  <c r="F459" i="12" s="1"/>
  <c r="V475" i="12"/>
  <c r="V459" i="12" s="1"/>
  <c r="E493" i="12"/>
  <c r="I493" i="12"/>
  <c r="M493" i="12"/>
  <c r="Q493" i="12"/>
  <c r="U493" i="12"/>
  <c r="Y493" i="12"/>
  <c r="D513" i="12"/>
  <c r="E581" i="12"/>
  <c r="I581" i="12"/>
  <c r="M581" i="12"/>
  <c r="U581" i="12"/>
  <c r="Y581" i="12"/>
  <c r="D584" i="12"/>
  <c r="K581" i="12"/>
  <c r="O581" i="12"/>
  <c r="S581" i="12"/>
  <c r="W581" i="12"/>
  <c r="AA581" i="12"/>
  <c r="Z593" i="12"/>
  <c r="E599" i="12"/>
  <c r="I599" i="12"/>
  <c r="M599" i="12"/>
  <c r="Q599" i="12"/>
  <c r="K644" i="12"/>
  <c r="O644" i="12"/>
  <c r="S644" i="12"/>
  <c r="W644" i="12"/>
  <c r="AA644" i="12"/>
  <c r="D695" i="12"/>
  <c r="F713" i="12"/>
  <c r="J713" i="12"/>
  <c r="Z713" i="12"/>
  <c r="D738" i="12"/>
  <c r="D40" i="13"/>
  <c r="L98" i="13"/>
  <c r="P98" i="13"/>
  <c r="G162" i="13"/>
  <c r="K162" i="13"/>
  <c r="O162" i="13"/>
  <c r="S162" i="13"/>
  <c r="W162" i="13"/>
  <c r="AA162" i="13"/>
  <c r="H190" i="13"/>
  <c r="P190" i="13"/>
  <c r="M204" i="13"/>
  <c r="D245" i="13"/>
  <c r="D267" i="13"/>
  <c r="D262" i="13" s="1"/>
  <c r="D254" i="13" s="1"/>
  <c r="K262" i="13"/>
  <c r="K254" i="13" s="1"/>
  <c r="AA262" i="13"/>
  <c r="AA254" i="13" s="1"/>
  <c r="E308" i="13"/>
  <c r="I308" i="13"/>
  <c r="M308" i="13"/>
  <c r="Q308" i="13"/>
  <c r="U308" i="13"/>
  <c r="Y308" i="13"/>
  <c r="E351" i="13"/>
  <c r="E350" i="13" s="1"/>
  <c r="I351" i="13"/>
  <c r="Q351" i="13"/>
  <c r="U351" i="13"/>
  <c r="Y351" i="13"/>
  <c r="Y350" i="13" s="1"/>
  <c r="D352" i="13"/>
  <c r="K351" i="13"/>
  <c r="O351" i="13"/>
  <c r="AA351" i="13"/>
  <c r="E378" i="13"/>
  <c r="I378" i="13"/>
  <c r="M378" i="13"/>
  <c r="M350" i="13" s="1"/>
  <c r="Q378" i="13"/>
  <c r="U378" i="13"/>
  <c r="Y378" i="13"/>
  <c r="D389" i="13"/>
  <c r="L378" i="13"/>
  <c r="T378" i="13"/>
  <c r="X378" i="13"/>
  <c r="D424" i="13"/>
  <c r="D428" i="13"/>
  <c r="H428" i="13"/>
  <c r="L428" i="13"/>
  <c r="T428" i="13"/>
  <c r="X428" i="13"/>
  <c r="V428" i="13"/>
  <c r="E428" i="13"/>
  <c r="I428" i="13"/>
  <c r="M428" i="13"/>
  <c r="Q428" i="13"/>
  <c r="U428" i="13"/>
  <c r="Y428" i="13"/>
  <c r="E440" i="13"/>
  <c r="I440" i="13"/>
  <c r="M440" i="13"/>
  <c r="Q440" i="13"/>
  <c r="U440" i="13"/>
  <c r="Y440" i="13"/>
  <c r="D452" i="13"/>
  <c r="F460" i="13"/>
  <c r="F459" i="13" s="1"/>
  <c r="J460" i="13"/>
  <c r="J459" i="13" s="1"/>
  <c r="N460" i="13"/>
  <c r="R460" i="13"/>
  <c r="R459" i="13" s="1"/>
  <c r="V460" i="13"/>
  <c r="Z460" i="13"/>
  <c r="Z459" i="13" s="1"/>
  <c r="D465" i="13"/>
  <c r="T493" i="13"/>
  <c r="E493" i="13"/>
  <c r="I493" i="13"/>
  <c r="M493" i="13"/>
  <c r="Q493" i="13"/>
  <c r="U493" i="13"/>
  <c r="Y493" i="13"/>
  <c r="F581" i="13"/>
  <c r="D44" i="15"/>
  <c r="G397" i="15"/>
  <c r="S397" i="15"/>
  <c r="F769" i="10"/>
  <c r="J769" i="10"/>
  <c r="N769" i="10"/>
  <c r="R769" i="10"/>
  <c r="V769" i="10"/>
  <c r="Z769" i="10"/>
  <c r="D25" i="11"/>
  <c r="D24" i="11" s="1"/>
  <c r="D123" i="11"/>
  <c r="D149" i="11"/>
  <c r="L162" i="11"/>
  <c r="T162" i="11"/>
  <c r="D187" i="11"/>
  <c r="E191" i="11"/>
  <c r="I191" i="11"/>
  <c r="M191" i="11"/>
  <c r="Q191" i="11"/>
  <c r="U191" i="11"/>
  <c r="Y191" i="11"/>
  <c r="D195" i="11"/>
  <c r="K191" i="11"/>
  <c r="S191" i="11"/>
  <c r="AA191" i="11"/>
  <c r="D250" i="11"/>
  <c r="H262" i="11"/>
  <c r="L262" i="11"/>
  <c r="P262" i="11"/>
  <c r="T262" i="11"/>
  <c r="X262" i="11"/>
  <c r="P284" i="11"/>
  <c r="T284" i="11"/>
  <c r="X284" i="11"/>
  <c r="F341" i="11"/>
  <c r="R341" i="11"/>
  <c r="V341" i="11"/>
  <c r="Z341" i="11"/>
  <c r="G351" i="11"/>
  <c r="K351" i="11"/>
  <c r="O351" i="11"/>
  <c r="S351" i="11"/>
  <c r="S350" i="11" s="1"/>
  <c r="W351" i="11"/>
  <c r="W350" i="11" s="1"/>
  <c r="AA351" i="11"/>
  <c r="Z397" i="11"/>
  <c r="Q428" i="11"/>
  <c r="U428" i="11"/>
  <c r="G428" i="11"/>
  <c r="K428" i="11"/>
  <c r="K397" i="11" s="1"/>
  <c r="W428" i="11"/>
  <c r="F459" i="11"/>
  <c r="D461" i="11"/>
  <c r="E460" i="11"/>
  <c r="Q460" i="11"/>
  <c r="U460" i="11"/>
  <c r="D470" i="11"/>
  <c r="E522" i="11"/>
  <c r="I522" i="11"/>
  <c r="M522" i="11"/>
  <c r="Q522" i="11"/>
  <c r="U522" i="11"/>
  <c r="Y522" i="11"/>
  <c r="U581" i="11"/>
  <c r="Y593" i="11"/>
  <c r="D593" i="11"/>
  <c r="O593" i="11"/>
  <c r="G599" i="11"/>
  <c r="K599" i="11"/>
  <c r="O599" i="11"/>
  <c r="S599" i="11"/>
  <c r="W599" i="11"/>
  <c r="AA599" i="11"/>
  <c r="F713" i="11"/>
  <c r="J713" i="11"/>
  <c r="N713" i="11"/>
  <c r="N643" i="11" s="1"/>
  <c r="V713" i="11"/>
  <c r="Z713" i="11"/>
  <c r="D738" i="11"/>
  <c r="G713" i="11"/>
  <c r="W713" i="11"/>
  <c r="D753" i="11"/>
  <c r="D752" i="11" s="1"/>
  <c r="F6" i="12"/>
  <c r="R6" i="12"/>
  <c r="Z6" i="12"/>
  <c r="F44" i="12"/>
  <c r="F43" i="12" s="1"/>
  <c r="J44" i="12"/>
  <c r="N44" i="12"/>
  <c r="R44" i="12"/>
  <c r="V44" i="12"/>
  <c r="Z44" i="12"/>
  <c r="D86" i="12"/>
  <c r="D123" i="12"/>
  <c r="D130" i="12"/>
  <c r="V162" i="12"/>
  <c r="L191" i="12"/>
  <c r="L190" i="12" s="1"/>
  <c r="D201" i="12"/>
  <c r="T204" i="12"/>
  <c r="H284" i="12"/>
  <c r="L284" i="12"/>
  <c r="P284" i="12"/>
  <c r="T284" i="12"/>
  <c r="X284" i="12"/>
  <c r="T341" i="12"/>
  <c r="X341" i="12"/>
  <c r="N341" i="12"/>
  <c r="Z341" i="12"/>
  <c r="G351" i="12"/>
  <c r="K351" i="12"/>
  <c r="O351" i="12"/>
  <c r="S351" i="12"/>
  <c r="S350" i="12" s="1"/>
  <c r="W351" i="12"/>
  <c r="W350" i="12" s="1"/>
  <c r="AA351" i="12"/>
  <c r="E378" i="12"/>
  <c r="E350" i="12" s="1"/>
  <c r="E398" i="12"/>
  <c r="I398" i="12"/>
  <c r="M398" i="12"/>
  <c r="Q398" i="12"/>
  <c r="U398" i="12"/>
  <c r="Y398" i="12"/>
  <c r="D409" i="12"/>
  <c r="H440" i="12"/>
  <c r="L440" i="12"/>
  <c r="P440" i="12"/>
  <c r="T440" i="12"/>
  <c r="X440" i="12"/>
  <c r="D475" i="12"/>
  <c r="H475" i="12"/>
  <c r="L475" i="12"/>
  <c r="P475" i="12"/>
  <c r="T475" i="12"/>
  <c r="X475" i="12"/>
  <c r="K475" i="12"/>
  <c r="S475" i="12"/>
  <c r="AA475" i="12"/>
  <c r="K522" i="12"/>
  <c r="O522" i="12"/>
  <c r="AA522" i="12"/>
  <c r="Y556" i="12"/>
  <c r="G593" i="12"/>
  <c r="AA593" i="12"/>
  <c r="F599" i="12"/>
  <c r="J599" i="12"/>
  <c r="J492" i="12" s="1"/>
  <c r="K685" i="12"/>
  <c r="S685" i="12"/>
  <c r="W685" i="12"/>
  <c r="AA685" i="12"/>
  <c r="F685" i="12"/>
  <c r="N685" i="12"/>
  <c r="R685" i="12"/>
  <c r="F698" i="12"/>
  <c r="R698" i="12"/>
  <c r="D699" i="12"/>
  <c r="G769" i="12"/>
  <c r="K769" i="12"/>
  <c r="O769" i="12"/>
  <c r="S769" i="12"/>
  <c r="W769" i="12"/>
  <c r="AA769" i="12"/>
  <c r="G7" i="13"/>
  <c r="G6" i="13" s="1"/>
  <c r="K7" i="13"/>
  <c r="K6" i="13" s="1"/>
  <c r="O7" i="13"/>
  <c r="O6" i="13" s="1"/>
  <c r="S7" i="13"/>
  <c r="S6" i="13" s="1"/>
  <c r="W7" i="13"/>
  <c r="W6" i="13" s="1"/>
  <c r="AA7" i="13"/>
  <c r="AA6" i="13" s="1"/>
  <c r="H33" i="13"/>
  <c r="H6" i="13" s="1"/>
  <c r="L33" i="13"/>
  <c r="L6" i="13" s="1"/>
  <c r="P33" i="13"/>
  <c r="P6" i="13" s="1"/>
  <c r="T33" i="13"/>
  <c r="T6" i="13" s="1"/>
  <c r="M44" i="13"/>
  <c r="U44" i="13"/>
  <c r="N64" i="13"/>
  <c r="V64" i="13"/>
  <c r="F98" i="13"/>
  <c r="F43" i="13" s="1"/>
  <c r="V98" i="13"/>
  <c r="D149" i="13"/>
  <c r="D175" i="13"/>
  <c r="G191" i="13"/>
  <c r="K191" i="13"/>
  <c r="O191" i="13"/>
  <c r="S191" i="13"/>
  <c r="W191" i="13"/>
  <c r="AA191" i="13"/>
  <c r="I238" i="13"/>
  <c r="I190" i="13" s="1"/>
  <c r="M238" i="13"/>
  <c r="Q238" i="13"/>
  <c r="Q190" i="13" s="1"/>
  <c r="U238" i="13"/>
  <c r="Y238" i="13"/>
  <c r="T255" i="13"/>
  <c r="T254" i="13" s="1"/>
  <c r="X255" i="13"/>
  <c r="I255" i="13"/>
  <c r="I254" i="13" s="1"/>
  <c r="M255" i="13"/>
  <c r="M254" i="13" s="1"/>
  <c r="Y255" i="13"/>
  <c r="Y254" i="13" s="1"/>
  <c r="H262" i="13"/>
  <c r="H254" i="13" s="1"/>
  <c r="P262" i="13"/>
  <c r="P254" i="13" s="1"/>
  <c r="X262" i="13"/>
  <c r="D277" i="13"/>
  <c r="H277" i="13"/>
  <c r="L277" i="13"/>
  <c r="P277" i="13"/>
  <c r="T277" i="13"/>
  <c r="X277" i="13"/>
  <c r="F291" i="13"/>
  <c r="N291" i="13"/>
  <c r="R291" i="13"/>
  <c r="V291" i="13"/>
  <c r="D292" i="13"/>
  <c r="H320" i="13"/>
  <c r="L320" i="13"/>
  <c r="P320" i="13"/>
  <c r="T320" i="13"/>
  <c r="X320" i="13"/>
  <c r="E341" i="13"/>
  <c r="I341" i="13"/>
  <c r="Q341" i="13"/>
  <c r="Y341" i="13"/>
  <c r="D341" i="13"/>
  <c r="H341" i="13"/>
  <c r="L341" i="13"/>
  <c r="P341" i="13"/>
  <c r="T341" i="13"/>
  <c r="X341" i="13"/>
  <c r="O341" i="13"/>
  <c r="AA341" i="13"/>
  <c r="F351" i="13"/>
  <c r="J351" i="13"/>
  <c r="N351" i="13"/>
  <c r="R351" i="13"/>
  <c r="V351" i="13"/>
  <c r="Z351" i="13"/>
  <c r="D379" i="13"/>
  <c r="D378" i="13" s="1"/>
  <c r="D446" i="13"/>
  <c r="I460" i="13"/>
  <c r="M460" i="13"/>
  <c r="M459" i="13" s="1"/>
  <c r="Q460" i="13"/>
  <c r="Y460" i="13"/>
  <c r="D461" i="13"/>
  <c r="G475" i="13"/>
  <c r="G459" i="13" s="1"/>
  <c r="K475" i="13"/>
  <c r="O475" i="13"/>
  <c r="W475" i="13"/>
  <c r="W459" i="13" s="1"/>
  <c r="AA475" i="13"/>
  <c r="AA459" i="13" s="1"/>
  <c r="D482" i="13"/>
  <c r="D475" i="13" s="1"/>
  <c r="D539" i="13"/>
  <c r="D547" i="13"/>
  <c r="G556" i="13"/>
  <c r="G581" i="13"/>
  <c r="K581" i="13"/>
  <c r="O581" i="13"/>
  <c r="S581" i="13"/>
  <c r="W581" i="13"/>
  <c r="AA581" i="13"/>
  <c r="D238" i="15"/>
  <c r="T713" i="10"/>
  <c r="X713" i="10"/>
  <c r="G769" i="10"/>
  <c r="K769" i="10"/>
  <c r="O769" i="10"/>
  <c r="S769" i="10"/>
  <c r="W769" i="10"/>
  <c r="AA769" i="10"/>
  <c r="J6" i="11"/>
  <c r="H33" i="11"/>
  <c r="H6" i="11" s="1"/>
  <c r="L33" i="11"/>
  <c r="P33" i="11"/>
  <c r="T33" i="11"/>
  <c r="T6" i="11" s="1"/>
  <c r="X33" i="11"/>
  <c r="X6" i="11" s="1"/>
  <c r="K44" i="11"/>
  <c r="AA44" i="11"/>
  <c r="D65" i="11"/>
  <c r="D64" i="11" s="1"/>
  <c r="L64" i="11"/>
  <c r="P98" i="11"/>
  <c r="T98" i="11"/>
  <c r="X98" i="11"/>
  <c r="D145" i="11"/>
  <c r="S162" i="11"/>
  <c r="D179" i="11"/>
  <c r="J191" i="11"/>
  <c r="Z191" i="11"/>
  <c r="D210" i="11"/>
  <c r="D245" i="11"/>
  <c r="F255" i="11"/>
  <c r="J255" i="11"/>
  <c r="J254" i="11" s="1"/>
  <c r="N255" i="11"/>
  <c r="V255" i="11"/>
  <c r="V254" i="11" s="1"/>
  <c r="Z255" i="11"/>
  <c r="Z254" i="11" s="1"/>
  <c r="G277" i="11"/>
  <c r="O277" i="11"/>
  <c r="W277" i="11"/>
  <c r="M284" i="11"/>
  <c r="N291" i="11"/>
  <c r="D300" i="11"/>
  <c r="F308" i="11"/>
  <c r="J308" i="11"/>
  <c r="J276" i="11" s="1"/>
  <c r="N308" i="11"/>
  <c r="R308" i="11"/>
  <c r="V308" i="11"/>
  <c r="Z308" i="11"/>
  <c r="E320" i="11"/>
  <c r="I320" i="11"/>
  <c r="M320" i="11"/>
  <c r="Q320" i="11"/>
  <c r="U320" i="11"/>
  <c r="Y320" i="11"/>
  <c r="T351" i="11"/>
  <c r="D361" i="11"/>
  <c r="L351" i="11"/>
  <c r="I440" i="11"/>
  <c r="Q440" i="11"/>
  <c r="Y440" i="11"/>
  <c r="D446" i="11"/>
  <c r="H440" i="11"/>
  <c r="H397" i="11" s="1"/>
  <c r="L440" i="11"/>
  <c r="L397" i="11" s="1"/>
  <c r="P440" i="11"/>
  <c r="T440" i="11"/>
  <c r="X440" i="11"/>
  <c r="M460" i="11"/>
  <c r="V459" i="11"/>
  <c r="D577" i="11"/>
  <c r="H581" i="11"/>
  <c r="L581" i="11"/>
  <c r="P581" i="11"/>
  <c r="T581" i="11"/>
  <c r="X581" i="11"/>
  <c r="E629" i="11"/>
  <c r="I629" i="11"/>
  <c r="M629" i="11"/>
  <c r="Q629" i="11"/>
  <c r="U629" i="11"/>
  <c r="Y629" i="11"/>
  <c r="K629" i="11"/>
  <c r="AA629" i="11"/>
  <c r="D655" i="11"/>
  <c r="D695" i="11"/>
  <c r="U7" i="12"/>
  <c r="U6" i="12" s="1"/>
  <c r="D12" i="12"/>
  <c r="D54" i="12"/>
  <c r="D72" i="12"/>
  <c r="U64" i="12"/>
  <c r="H64" i="12"/>
  <c r="D99" i="12"/>
  <c r="R190" i="12"/>
  <c r="E191" i="12"/>
  <c r="I191" i="12"/>
  <c r="M191" i="12"/>
  <c r="Q191" i="12"/>
  <c r="U191" i="12"/>
  <c r="Y191" i="12"/>
  <c r="D191" i="12"/>
  <c r="K191" i="12"/>
  <c r="K190" i="12" s="1"/>
  <c r="S191" i="12"/>
  <c r="S190" i="12" s="1"/>
  <c r="AA191" i="12"/>
  <c r="AA190" i="12" s="1"/>
  <c r="X190" i="12"/>
  <c r="H255" i="12"/>
  <c r="L255" i="12"/>
  <c r="P255" i="12"/>
  <c r="T255" i="12"/>
  <c r="X255" i="12"/>
  <c r="H291" i="12"/>
  <c r="L291" i="12"/>
  <c r="P291" i="12"/>
  <c r="T291" i="12"/>
  <c r="X291" i="12"/>
  <c r="D361" i="12"/>
  <c r="L351" i="12"/>
  <c r="T351" i="12"/>
  <c r="K397" i="12"/>
  <c r="W428" i="12"/>
  <c r="AA428" i="12"/>
  <c r="AA397" i="12" s="1"/>
  <c r="E428" i="12"/>
  <c r="H428" i="12"/>
  <c r="L428" i="12"/>
  <c r="P428" i="12"/>
  <c r="X428" i="12"/>
  <c r="D452" i="12"/>
  <c r="L460" i="12"/>
  <c r="P460" i="12"/>
  <c r="T460" i="12"/>
  <c r="X460" i="12"/>
  <c r="D523" i="12"/>
  <c r="D532" i="12"/>
  <c r="D550" i="12"/>
  <c r="D567" i="12"/>
  <c r="D588" i="12"/>
  <c r="E629" i="12"/>
  <c r="I629" i="12"/>
  <c r="M629" i="12"/>
  <c r="Q629" i="12"/>
  <c r="U629" i="12"/>
  <c r="Y629" i="12"/>
  <c r="K629" i="12"/>
  <c r="O629" i="12"/>
  <c r="AA629" i="12"/>
  <c r="J644" i="12"/>
  <c r="D668" i="12"/>
  <c r="L698" i="12"/>
  <c r="P698" i="12"/>
  <c r="T698" i="12"/>
  <c r="X698" i="12"/>
  <c r="X713" i="12"/>
  <c r="D753" i="12"/>
  <c r="D752" i="12" s="1"/>
  <c r="S64" i="13"/>
  <c r="N98" i="13"/>
  <c r="D116" i="13"/>
  <c r="D123" i="13"/>
  <c r="D145" i="13"/>
  <c r="E162" i="13"/>
  <c r="M162" i="13"/>
  <c r="Q162" i="13"/>
  <c r="U162" i="13"/>
  <c r="V190" i="13"/>
  <c r="L191" i="13"/>
  <c r="L190" i="13" s="1"/>
  <c r="N204" i="13"/>
  <c r="N190" i="13" s="1"/>
  <c r="G238" i="13"/>
  <c r="O238" i="13"/>
  <c r="S238" i="13"/>
  <c r="W238" i="13"/>
  <c r="J238" i="13"/>
  <c r="Z238" i="13"/>
  <c r="F255" i="13"/>
  <c r="J255" i="13"/>
  <c r="N255" i="13"/>
  <c r="R255" i="13"/>
  <c r="V255" i="13"/>
  <c r="Z255" i="13"/>
  <c r="E291" i="13"/>
  <c r="I291" i="13"/>
  <c r="M291" i="13"/>
  <c r="M276" i="13" s="1"/>
  <c r="Q291" i="13"/>
  <c r="Q276" i="13" s="1"/>
  <c r="U291" i="13"/>
  <c r="U276" i="13" s="1"/>
  <c r="Y291" i="13"/>
  <c r="D300" i="13"/>
  <c r="G308" i="13"/>
  <c r="G276" i="13" s="1"/>
  <c r="K308" i="13"/>
  <c r="K276" i="13" s="1"/>
  <c r="O308" i="13"/>
  <c r="S308" i="13"/>
  <c r="S276" i="13" s="1"/>
  <c r="W308" i="13"/>
  <c r="AA308" i="13"/>
  <c r="I276" i="13"/>
  <c r="G378" i="13"/>
  <c r="G350" i="13" s="1"/>
  <c r="K378" i="13"/>
  <c r="O378" i="13"/>
  <c r="S378" i="13"/>
  <c r="S350" i="13" s="1"/>
  <c r="W378" i="13"/>
  <c r="AA378" i="13"/>
  <c r="N428" i="13"/>
  <c r="D441" i="13"/>
  <c r="G440" i="13"/>
  <c r="K440" i="13"/>
  <c r="O440" i="13"/>
  <c r="S440" i="13"/>
  <c r="W440" i="13"/>
  <c r="AA440" i="13"/>
  <c r="H460" i="13"/>
  <c r="L460" i="13"/>
  <c r="P460" i="13"/>
  <c r="T460" i="13"/>
  <c r="X460" i="13"/>
  <c r="N475" i="13"/>
  <c r="V475" i="13"/>
  <c r="E475" i="13"/>
  <c r="E459" i="13" s="1"/>
  <c r="I475" i="13"/>
  <c r="Q475" i="13"/>
  <c r="Y475" i="13"/>
  <c r="N492" i="13"/>
  <c r="K493" i="13"/>
  <c r="S493" i="13"/>
  <c r="AA493" i="13"/>
  <c r="D513" i="13"/>
  <c r="R522" i="13"/>
  <c r="D523" i="13"/>
  <c r="D542" i="13"/>
  <c r="D573" i="13"/>
  <c r="D719" i="14"/>
  <c r="V190" i="15"/>
  <c r="D191" i="15"/>
  <c r="L6" i="11"/>
  <c r="P6" i="11"/>
  <c r="N7" i="11"/>
  <c r="N6" i="11" s="1"/>
  <c r="R7" i="11"/>
  <c r="R6" i="11" s="1"/>
  <c r="V7" i="11"/>
  <c r="V6" i="11" s="1"/>
  <c r="Z7" i="11"/>
  <c r="Z6" i="11" s="1"/>
  <c r="I6" i="11"/>
  <c r="E98" i="11"/>
  <c r="I98" i="11"/>
  <c r="M98" i="11"/>
  <c r="Q98" i="11"/>
  <c r="U98" i="11"/>
  <c r="Y98" i="11"/>
  <c r="Y43" i="11" s="1"/>
  <c r="F98" i="11"/>
  <c r="J98" i="11"/>
  <c r="N98" i="11"/>
  <c r="V98" i="11"/>
  <c r="Z98" i="11"/>
  <c r="D135" i="11"/>
  <c r="E162" i="11"/>
  <c r="I162" i="11"/>
  <c r="M162" i="11"/>
  <c r="Q162" i="11"/>
  <c r="U162" i="11"/>
  <c r="Y162" i="11"/>
  <c r="N162" i="11"/>
  <c r="D204" i="11"/>
  <c r="H204" i="11"/>
  <c r="L204" i="11"/>
  <c r="L190" i="11" s="1"/>
  <c r="T204" i="11"/>
  <c r="T190" i="11" s="1"/>
  <c r="X204" i="11"/>
  <c r="J204" i="11"/>
  <c r="N204" i="11"/>
  <c r="Z204" i="11"/>
  <c r="D239" i="11"/>
  <c r="G238" i="11"/>
  <c r="K238" i="11"/>
  <c r="O238" i="11"/>
  <c r="S238" i="11"/>
  <c r="W238" i="11"/>
  <c r="AA238" i="11"/>
  <c r="E262" i="11"/>
  <c r="E254" i="11" s="1"/>
  <c r="M262" i="11"/>
  <c r="M254" i="11" s="1"/>
  <c r="Q262" i="11"/>
  <c r="U262" i="11"/>
  <c r="U254" i="11" s="1"/>
  <c r="D270" i="11"/>
  <c r="H277" i="11"/>
  <c r="L277" i="11"/>
  <c r="P277" i="11"/>
  <c r="T277" i="11"/>
  <c r="X277" i="11"/>
  <c r="D292" i="11"/>
  <c r="D321" i="11"/>
  <c r="D352" i="11"/>
  <c r="N350" i="11"/>
  <c r="E378" i="11"/>
  <c r="E350" i="11" s="1"/>
  <c r="I378" i="11"/>
  <c r="M378" i="11"/>
  <c r="M350" i="11" s="1"/>
  <c r="Q378" i="11"/>
  <c r="D409" i="11"/>
  <c r="D398" i="11" s="1"/>
  <c r="Q475" i="11"/>
  <c r="R493" i="11"/>
  <c r="R492" i="11" s="1"/>
  <c r="D513" i="11"/>
  <c r="G522" i="11"/>
  <c r="K522" i="11"/>
  <c r="W522" i="11"/>
  <c r="AA522" i="11"/>
  <c r="E556" i="11"/>
  <c r="I556" i="11"/>
  <c r="M556" i="11"/>
  <c r="Q556" i="11"/>
  <c r="U556" i="11"/>
  <c r="D567" i="11"/>
  <c r="E599" i="11"/>
  <c r="I599" i="11"/>
  <c r="M599" i="11"/>
  <c r="Y685" i="11"/>
  <c r="K685" i="11"/>
  <c r="K643" i="11" s="1"/>
  <c r="S685" i="11"/>
  <c r="W685" i="11"/>
  <c r="AA685" i="11"/>
  <c r="F685" i="11"/>
  <c r="R685" i="11"/>
  <c r="F698" i="11"/>
  <c r="R698" i="11"/>
  <c r="D699" i="11"/>
  <c r="P769" i="11"/>
  <c r="T769" i="11"/>
  <c r="X769" i="11"/>
  <c r="H33" i="12"/>
  <c r="H6" i="12" s="1"/>
  <c r="L33" i="12"/>
  <c r="P33" i="12"/>
  <c r="P6" i="12" s="1"/>
  <c r="T33" i="12"/>
  <c r="X33" i="12"/>
  <c r="X6" i="12" s="1"/>
  <c r="M44" i="12"/>
  <c r="D45" i="12"/>
  <c r="D44" i="12" s="1"/>
  <c r="D116" i="12"/>
  <c r="D149" i="12"/>
  <c r="D159" i="12"/>
  <c r="D158" i="12" s="1"/>
  <c r="N238" i="12"/>
  <c r="N190" i="12" s="1"/>
  <c r="D245" i="12"/>
  <c r="M262" i="12"/>
  <c r="M254" i="12" s="1"/>
  <c r="Q262" i="12"/>
  <c r="Y262" i="12"/>
  <c r="W254" i="12"/>
  <c r="W277" i="12"/>
  <c r="F308" i="12"/>
  <c r="J308" i="12"/>
  <c r="J276" i="12" s="1"/>
  <c r="N308" i="12"/>
  <c r="R308" i="12"/>
  <c r="R276" i="12" s="1"/>
  <c r="V308" i="12"/>
  <c r="Z308" i="12"/>
  <c r="D352" i="12"/>
  <c r="D399" i="12"/>
  <c r="D415" i="12"/>
  <c r="D414" i="12" s="1"/>
  <c r="D441" i="12"/>
  <c r="F440" i="12"/>
  <c r="N440" i="12"/>
  <c r="R440" i="12"/>
  <c r="H581" i="12"/>
  <c r="L581" i="12"/>
  <c r="P581" i="12"/>
  <c r="T581" i="12"/>
  <c r="X581" i="12"/>
  <c r="H644" i="12"/>
  <c r="L644" i="12"/>
  <c r="P644" i="12"/>
  <c r="T644" i="12"/>
  <c r="X644" i="12"/>
  <c r="Y644" i="12"/>
  <c r="K713" i="12"/>
  <c r="S713" i="12"/>
  <c r="E737" i="12"/>
  <c r="I737" i="12"/>
  <c r="M737" i="12"/>
  <c r="Q737" i="12"/>
  <c r="U737" i="12"/>
  <c r="Y737" i="12"/>
  <c r="G713" i="12"/>
  <c r="G643" i="12" s="1"/>
  <c r="W713" i="12"/>
  <c r="F33" i="13"/>
  <c r="F6" i="13" s="1"/>
  <c r="J33" i="13"/>
  <c r="J6" i="13" s="1"/>
  <c r="N33" i="13"/>
  <c r="N6" i="13" s="1"/>
  <c r="R33" i="13"/>
  <c r="R6" i="13" s="1"/>
  <c r="V33" i="13"/>
  <c r="V6" i="13" s="1"/>
  <c r="Z33" i="13"/>
  <c r="Z6" i="13" s="1"/>
  <c r="V43" i="13"/>
  <c r="K44" i="13"/>
  <c r="O44" i="13"/>
  <c r="AA44" i="13"/>
  <c r="H44" i="13"/>
  <c r="L44" i="13"/>
  <c r="P44" i="13"/>
  <c r="T44" i="13"/>
  <c r="X44" i="13"/>
  <c r="K64" i="13"/>
  <c r="AA64" i="13"/>
  <c r="D163" i="13"/>
  <c r="Y190" i="13"/>
  <c r="F320" i="13"/>
  <c r="J320" i="13"/>
  <c r="N320" i="13"/>
  <c r="R320" i="13"/>
  <c r="V320" i="13"/>
  <c r="Z320" i="13"/>
  <c r="W350" i="13"/>
  <c r="H351" i="13"/>
  <c r="H350" i="13" s="1"/>
  <c r="L351" i="13"/>
  <c r="L350" i="13" s="1"/>
  <c r="P351" i="13"/>
  <c r="T351" i="13"/>
  <c r="T350" i="13" s="1"/>
  <c r="X351" i="13"/>
  <c r="E397" i="13"/>
  <c r="M397" i="13"/>
  <c r="U397" i="13"/>
  <c r="P397" i="13"/>
  <c r="K459" i="13"/>
  <c r="F522" i="13"/>
  <c r="J522" i="13"/>
  <c r="Z522" i="13"/>
  <c r="E581" i="13"/>
  <c r="I581" i="13"/>
  <c r="M581" i="13"/>
  <c r="Q581" i="13"/>
  <c r="U581" i="13"/>
  <c r="Y581" i="13"/>
  <c r="D599" i="13"/>
  <c r="H599" i="13"/>
  <c r="H492" i="13" s="1"/>
  <c r="L599" i="13"/>
  <c r="T599" i="13"/>
  <c r="D617" i="13"/>
  <c r="D615" i="13" s="1"/>
  <c r="D614" i="13" s="1"/>
  <c r="D651" i="13"/>
  <c r="D650" i="13" s="1"/>
  <c r="D673" i="13"/>
  <c r="E737" i="13"/>
  <c r="I737" i="13"/>
  <c r="M737" i="13"/>
  <c r="Q737" i="13"/>
  <c r="U737" i="13"/>
  <c r="Y737" i="13"/>
  <c r="D12" i="14"/>
  <c r="Z7" i="14"/>
  <c r="Z6" i="14" s="1"/>
  <c r="V33" i="14"/>
  <c r="Z33" i="14"/>
  <c r="G44" i="14"/>
  <c r="K44" i="14"/>
  <c r="O44" i="14"/>
  <c r="W44" i="14"/>
  <c r="AA44" i="14"/>
  <c r="G64" i="14"/>
  <c r="K64" i="14"/>
  <c r="O64" i="14"/>
  <c r="S64" i="14"/>
  <c r="W64" i="14"/>
  <c r="AA64" i="14"/>
  <c r="D123" i="14"/>
  <c r="D130" i="14"/>
  <c r="N238" i="14"/>
  <c r="N190" i="14" s="1"/>
  <c r="D245" i="14"/>
  <c r="I254" i="14"/>
  <c r="D255" i="14"/>
  <c r="N254" i="14"/>
  <c r="F291" i="14"/>
  <c r="N291" i="14"/>
  <c r="V291" i="14"/>
  <c r="N341" i="14"/>
  <c r="G351" i="14"/>
  <c r="K351" i="14"/>
  <c r="O351" i="14"/>
  <c r="S351" i="14"/>
  <c r="S350" i="14" s="1"/>
  <c r="W351" i="14"/>
  <c r="W350" i="14" s="1"/>
  <c r="AA351" i="14"/>
  <c r="D371" i="14"/>
  <c r="D399" i="14"/>
  <c r="D398" i="14" s="1"/>
  <c r="H440" i="14"/>
  <c r="L440" i="14"/>
  <c r="P440" i="14"/>
  <c r="T440" i="14"/>
  <c r="X440" i="14"/>
  <c r="E475" i="14"/>
  <c r="I475" i="14"/>
  <c r="M475" i="14"/>
  <c r="Q475" i="14"/>
  <c r="U475" i="14"/>
  <c r="Y475" i="14"/>
  <c r="H475" i="14"/>
  <c r="L475" i="14"/>
  <c r="P475" i="14"/>
  <c r="T475" i="14"/>
  <c r="X475" i="14"/>
  <c r="K475" i="14"/>
  <c r="S475" i="14"/>
  <c r="AA475" i="14"/>
  <c r="I556" i="14"/>
  <c r="Q556" i="14"/>
  <c r="Y556" i="14"/>
  <c r="D577" i="14"/>
  <c r="F581" i="14"/>
  <c r="N581" i="14"/>
  <c r="V581" i="14"/>
  <c r="E593" i="14"/>
  <c r="I593" i="14"/>
  <c r="M593" i="14"/>
  <c r="Q593" i="14"/>
  <c r="U593" i="14"/>
  <c r="Y593" i="14"/>
  <c r="G593" i="14"/>
  <c r="AA593" i="14"/>
  <c r="F599" i="14"/>
  <c r="J599" i="14"/>
  <c r="D604" i="14"/>
  <c r="D651" i="14"/>
  <c r="D650" i="14" s="1"/>
  <c r="D673" i="14"/>
  <c r="E685" i="14"/>
  <c r="I685" i="14"/>
  <c r="M685" i="14"/>
  <c r="Q685" i="14"/>
  <c r="U685" i="14"/>
  <c r="Y685" i="14"/>
  <c r="D689" i="14"/>
  <c r="K685" i="14"/>
  <c r="S685" i="14"/>
  <c r="W685" i="14"/>
  <c r="AA685" i="14"/>
  <c r="F685" i="14"/>
  <c r="N685" i="14"/>
  <c r="R685" i="14"/>
  <c r="F698" i="14"/>
  <c r="N698" i="14"/>
  <c r="R698" i="14"/>
  <c r="D699" i="14"/>
  <c r="D753" i="14"/>
  <c r="D752" i="14" s="1"/>
  <c r="F769" i="14"/>
  <c r="J769" i="14"/>
  <c r="N769" i="14"/>
  <c r="R769" i="14"/>
  <c r="V769" i="14"/>
  <c r="Z769" i="14"/>
  <c r="N7" i="15"/>
  <c r="N6" i="15" s="1"/>
  <c r="J33" i="15"/>
  <c r="J6" i="15" s="1"/>
  <c r="V33" i="15"/>
  <c r="Z33" i="15"/>
  <c r="E64" i="15"/>
  <c r="I64" i="15"/>
  <c r="Q64" i="15"/>
  <c r="Y64" i="15"/>
  <c r="D110" i="15"/>
  <c r="G191" i="15"/>
  <c r="G190" i="15" s="1"/>
  <c r="W191" i="15"/>
  <c r="W190" i="15" s="1"/>
  <c r="E191" i="15"/>
  <c r="I191" i="15"/>
  <c r="M191" i="15"/>
  <c r="Q191" i="15"/>
  <c r="U191" i="15"/>
  <c r="Y191" i="15"/>
  <c r="D230" i="15"/>
  <c r="D255" i="15"/>
  <c r="E277" i="15"/>
  <c r="Q277" i="15"/>
  <c r="U277" i="15"/>
  <c r="O277" i="15"/>
  <c r="E320" i="15"/>
  <c r="I320" i="15"/>
  <c r="M320" i="15"/>
  <c r="M276" i="15" s="1"/>
  <c r="Q320" i="15"/>
  <c r="U320" i="15"/>
  <c r="Y320" i="15"/>
  <c r="D331" i="15"/>
  <c r="L351" i="15"/>
  <c r="L350" i="15" s="1"/>
  <c r="P351" i="15"/>
  <c r="E398" i="15"/>
  <c r="I398" i="15"/>
  <c r="M398" i="15"/>
  <c r="Q398" i="15"/>
  <c r="U398" i="15"/>
  <c r="Y398" i="15"/>
  <c r="K398" i="15"/>
  <c r="K397" i="15" s="1"/>
  <c r="AA398" i="15"/>
  <c r="AA397" i="15" s="1"/>
  <c r="D441" i="15"/>
  <c r="M460" i="15"/>
  <c r="M459" i="15" s="1"/>
  <c r="E475" i="15"/>
  <c r="I475" i="15"/>
  <c r="M475" i="15"/>
  <c r="Q475" i="15"/>
  <c r="U475" i="15"/>
  <c r="E493" i="15"/>
  <c r="I493" i="15"/>
  <c r="M493" i="15"/>
  <c r="Q493" i="15"/>
  <c r="U493" i="15"/>
  <c r="F685" i="15"/>
  <c r="N685" i="15"/>
  <c r="R685" i="15"/>
  <c r="N713" i="15"/>
  <c r="V713" i="15"/>
  <c r="M248" i="17"/>
  <c r="I306" i="17"/>
  <c r="M306" i="17"/>
  <c r="E375" i="17"/>
  <c r="I375" i="17"/>
  <c r="M375" i="17"/>
  <c r="AA593" i="13"/>
  <c r="E644" i="13"/>
  <c r="U644" i="13"/>
  <c r="F685" i="13"/>
  <c r="J685" i="13"/>
  <c r="N685" i="13"/>
  <c r="R685" i="13"/>
  <c r="V685" i="13"/>
  <c r="Z685" i="13"/>
  <c r="R713" i="13"/>
  <c r="D738" i="13"/>
  <c r="D761" i="13"/>
  <c r="D40" i="14"/>
  <c r="D33" i="14" s="1"/>
  <c r="F44" i="14"/>
  <c r="J44" i="14"/>
  <c r="N44" i="14"/>
  <c r="R44" i="14"/>
  <c r="V44" i="14"/>
  <c r="Z44" i="14"/>
  <c r="D99" i="14"/>
  <c r="E162" i="14"/>
  <c r="D169" i="14"/>
  <c r="F162" i="14"/>
  <c r="J162" i="14"/>
  <c r="R162" i="14"/>
  <c r="V162" i="14"/>
  <c r="Z162" i="14"/>
  <c r="L191" i="14"/>
  <c r="D201" i="14"/>
  <c r="D191" i="14" s="1"/>
  <c r="I238" i="14"/>
  <c r="M238" i="14"/>
  <c r="Q238" i="14"/>
  <c r="Y238" i="14"/>
  <c r="D239" i="14"/>
  <c r="G238" i="14"/>
  <c r="K238" i="14"/>
  <c r="O238" i="14"/>
  <c r="S238" i="14"/>
  <c r="W238" i="14"/>
  <c r="AA238" i="14"/>
  <c r="W277" i="14"/>
  <c r="D292" i="14"/>
  <c r="F341" i="14"/>
  <c r="V341" i="14"/>
  <c r="M351" i="14"/>
  <c r="U351" i="14"/>
  <c r="U350" i="14" s="1"/>
  <c r="D361" i="14"/>
  <c r="L351" i="14"/>
  <c r="L350" i="14" s="1"/>
  <c r="T351" i="14"/>
  <c r="X351" i="14"/>
  <c r="H378" i="14"/>
  <c r="H350" i="14" s="1"/>
  <c r="D424" i="14"/>
  <c r="D414" i="14" s="1"/>
  <c r="G428" i="14"/>
  <c r="K428" i="14"/>
  <c r="K397" i="14" s="1"/>
  <c r="O428" i="14"/>
  <c r="O397" i="14" s="1"/>
  <c r="W428" i="14"/>
  <c r="AA428" i="14"/>
  <c r="AA397" i="14" s="1"/>
  <c r="H428" i="14"/>
  <c r="L428" i="14"/>
  <c r="P428" i="14"/>
  <c r="X428" i="14"/>
  <c r="D452" i="14"/>
  <c r="H460" i="14"/>
  <c r="H459" i="14" s="1"/>
  <c r="L460" i="14"/>
  <c r="L459" i="14" s="1"/>
  <c r="P460" i="14"/>
  <c r="P459" i="14" s="1"/>
  <c r="T460" i="14"/>
  <c r="X460" i="14"/>
  <c r="X459" i="14" s="1"/>
  <c r="E493" i="14"/>
  <c r="I493" i="14"/>
  <c r="M493" i="14"/>
  <c r="Q493" i="14"/>
  <c r="U493" i="14"/>
  <c r="Y493" i="14"/>
  <c r="D513" i="14"/>
  <c r="H522" i="14"/>
  <c r="P522" i="14"/>
  <c r="X522" i="14"/>
  <c r="D567" i="14"/>
  <c r="D588" i="14"/>
  <c r="H599" i="14"/>
  <c r="L599" i="14"/>
  <c r="P599" i="14"/>
  <c r="T599" i="14"/>
  <c r="X599" i="14"/>
  <c r="F629" i="14"/>
  <c r="J629" i="14"/>
  <c r="N629" i="14"/>
  <c r="R629" i="14"/>
  <c r="Z629" i="14"/>
  <c r="E629" i="14"/>
  <c r="I629" i="14"/>
  <c r="M629" i="14"/>
  <c r="Q629" i="14"/>
  <c r="U629" i="14"/>
  <c r="Y629" i="14"/>
  <c r="K629" i="14"/>
  <c r="O629" i="14"/>
  <c r="AA629" i="14"/>
  <c r="J644" i="14"/>
  <c r="D668" i="14"/>
  <c r="G698" i="14"/>
  <c r="G643" i="14" s="1"/>
  <c r="W698" i="14"/>
  <c r="AA698" i="14"/>
  <c r="L698" i="14"/>
  <c r="P698" i="14"/>
  <c r="T698" i="14"/>
  <c r="X698" i="14"/>
  <c r="E7" i="15"/>
  <c r="E6" i="15" s="1"/>
  <c r="I7" i="15"/>
  <c r="I6" i="15" s="1"/>
  <c r="M7" i="15"/>
  <c r="U7" i="15"/>
  <c r="U6" i="15" s="1"/>
  <c r="D12" i="15"/>
  <c r="Z7" i="15"/>
  <c r="Z6" i="15" s="1"/>
  <c r="G33" i="15"/>
  <c r="K33" i="15"/>
  <c r="O33" i="15"/>
  <c r="S33" i="15"/>
  <c r="W33" i="15"/>
  <c r="D40" i="15"/>
  <c r="J98" i="15"/>
  <c r="Z98" i="15"/>
  <c r="D225" i="15"/>
  <c r="H238" i="15"/>
  <c r="P238" i="15"/>
  <c r="T238" i="15"/>
  <c r="X238" i="15"/>
  <c r="F238" i="15"/>
  <c r="N238" i="15"/>
  <c r="R238" i="15"/>
  <c r="R190" i="15" s="1"/>
  <c r="Z238" i="15"/>
  <c r="N255" i="15"/>
  <c r="O255" i="15"/>
  <c r="O254" i="15" s="1"/>
  <c r="W255" i="15"/>
  <c r="W254" i="15" s="1"/>
  <c r="E262" i="15"/>
  <c r="E254" i="15" s="1"/>
  <c r="I262" i="15"/>
  <c r="I254" i="15" s="1"/>
  <c r="M262" i="15"/>
  <c r="Q262" i="15"/>
  <c r="U262" i="15"/>
  <c r="U254" i="15" s="1"/>
  <c r="Y262" i="15"/>
  <c r="Y254" i="15" s="1"/>
  <c r="D263" i="15"/>
  <c r="D262" i="15" s="1"/>
  <c r="F262" i="15"/>
  <c r="N262" i="15"/>
  <c r="V262" i="15"/>
  <c r="F277" i="15"/>
  <c r="J277" i="15"/>
  <c r="R277" i="15"/>
  <c r="V277" i="15"/>
  <c r="V276" i="15" s="1"/>
  <c r="Z277" i="15"/>
  <c r="Z276" i="15" s="1"/>
  <c r="H277" i="15"/>
  <c r="L277" i="15"/>
  <c r="P277" i="15"/>
  <c r="T277" i="15"/>
  <c r="X277" i="15"/>
  <c r="K308" i="15"/>
  <c r="O308" i="15"/>
  <c r="S308" i="15"/>
  <c r="W308" i="15"/>
  <c r="F308" i="15"/>
  <c r="J308" i="15"/>
  <c r="N308" i="15"/>
  <c r="R308" i="15"/>
  <c r="V308" i="15"/>
  <c r="Z308" i="15"/>
  <c r="F341" i="15"/>
  <c r="J341" i="15"/>
  <c r="V341" i="15"/>
  <c r="Z341" i="15"/>
  <c r="I341" i="15"/>
  <c r="T341" i="15"/>
  <c r="D367" i="15"/>
  <c r="D424" i="15"/>
  <c r="O440" i="15"/>
  <c r="H460" i="15"/>
  <c r="H459" i="15" s="1"/>
  <c r="P460" i="15"/>
  <c r="P459" i="15" s="1"/>
  <c r="T460" i="15"/>
  <c r="T459" i="15" s="1"/>
  <c r="X460" i="15"/>
  <c r="X459" i="15" s="1"/>
  <c r="H493" i="15"/>
  <c r="L493" i="15"/>
  <c r="P493" i="15"/>
  <c r="T493" i="15"/>
  <c r="X493" i="15"/>
  <c r="K698" i="15"/>
  <c r="S698" i="15"/>
  <c r="E769" i="15"/>
  <c r="M769" i="15"/>
  <c r="U769" i="15"/>
  <c r="J89" i="17"/>
  <c r="G101" i="17"/>
  <c r="M232" i="17"/>
  <c r="M231" i="17" s="1"/>
  <c r="N259" i="17"/>
  <c r="N258" i="17" s="1"/>
  <c r="I254" i="18"/>
  <c r="G599" i="13"/>
  <c r="K599" i="13"/>
  <c r="O599" i="13"/>
  <c r="S599" i="13"/>
  <c r="W599" i="13"/>
  <c r="AA599" i="13"/>
  <c r="D645" i="13"/>
  <c r="H644" i="13"/>
  <c r="L644" i="13"/>
  <c r="P644" i="13"/>
  <c r="T644" i="13"/>
  <c r="X644" i="13"/>
  <c r="F709" i="13"/>
  <c r="F698" i="13" s="1"/>
  <c r="G737" i="13"/>
  <c r="G713" i="13" s="1"/>
  <c r="G643" i="13" s="1"/>
  <c r="K737" i="13"/>
  <c r="K713" i="13" s="1"/>
  <c r="O737" i="13"/>
  <c r="O713" i="13" s="1"/>
  <c r="O643" i="13" s="1"/>
  <c r="S737" i="13"/>
  <c r="S713" i="13" s="1"/>
  <c r="S643" i="13" s="1"/>
  <c r="W737" i="13"/>
  <c r="W713" i="13" s="1"/>
  <c r="AA737" i="13"/>
  <c r="AA713" i="13" s="1"/>
  <c r="D7" i="14"/>
  <c r="G7" i="14"/>
  <c r="G6" i="14" s="1"/>
  <c r="K7" i="14"/>
  <c r="O7" i="14"/>
  <c r="S7" i="14"/>
  <c r="W7" i="14"/>
  <c r="W6" i="14" s="1"/>
  <c r="AA7" i="14"/>
  <c r="AA6" i="14" s="1"/>
  <c r="L7" i="14"/>
  <c r="P7" i="14"/>
  <c r="T7" i="14"/>
  <c r="T6" i="14" s="1"/>
  <c r="X7" i="14"/>
  <c r="H33" i="14"/>
  <c r="H6" i="14" s="1"/>
  <c r="L33" i="14"/>
  <c r="P33" i="14"/>
  <c r="T33" i="14"/>
  <c r="X33" i="14"/>
  <c r="D54" i="14"/>
  <c r="R64" i="14"/>
  <c r="V64" i="14"/>
  <c r="Z64" i="14"/>
  <c r="D86" i="14"/>
  <c r="D116" i="14"/>
  <c r="D149" i="14"/>
  <c r="F190" i="14"/>
  <c r="P190" i="14"/>
  <c r="K191" i="14"/>
  <c r="K190" i="14" s="1"/>
  <c r="AA191" i="14"/>
  <c r="AA190" i="14" s="1"/>
  <c r="K254" i="14"/>
  <c r="AA254" i="14"/>
  <c r="T255" i="14"/>
  <c r="X255" i="14"/>
  <c r="M262" i="14"/>
  <c r="M254" i="14" s="1"/>
  <c r="Q262" i="14"/>
  <c r="Y262" i="14"/>
  <c r="O284" i="14"/>
  <c r="H291" i="14"/>
  <c r="L291" i="14"/>
  <c r="P291" i="14"/>
  <c r="T291" i="14"/>
  <c r="X291" i="14"/>
  <c r="X308" i="14"/>
  <c r="E320" i="14"/>
  <c r="I320" i="14"/>
  <c r="M320" i="14"/>
  <c r="Q320" i="14"/>
  <c r="U320" i="14"/>
  <c r="U276" i="14" s="1"/>
  <c r="Y320" i="14"/>
  <c r="E378" i="14"/>
  <c r="E350" i="14" s="1"/>
  <c r="I378" i="14"/>
  <c r="Y378" i="14"/>
  <c r="S397" i="14"/>
  <c r="F440" i="14"/>
  <c r="N440" i="14"/>
  <c r="R440" i="14"/>
  <c r="H581" i="14"/>
  <c r="L581" i="14"/>
  <c r="P581" i="14"/>
  <c r="T581" i="14"/>
  <c r="X581" i="14"/>
  <c r="X644" i="14"/>
  <c r="E737" i="14"/>
  <c r="I737" i="14"/>
  <c r="M737" i="14"/>
  <c r="Q737" i="14"/>
  <c r="U737" i="14"/>
  <c r="Y737" i="14"/>
  <c r="H33" i="15"/>
  <c r="H6" i="15" s="1"/>
  <c r="L33" i="15"/>
  <c r="P33" i="15"/>
  <c r="P6" i="15" s="1"/>
  <c r="T33" i="15"/>
  <c r="X33" i="15"/>
  <c r="X6" i="15" s="1"/>
  <c r="G44" i="15"/>
  <c r="K44" i="15"/>
  <c r="O44" i="15"/>
  <c r="W44" i="15"/>
  <c r="AA44" i="15"/>
  <c r="AA204" i="15"/>
  <c r="AA190" i="15" s="1"/>
  <c r="R254" i="15"/>
  <c r="D284" i="15"/>
  <c r="I350" i="15"/>
  <c r="E378" i="15"/>
  <c r="M378" i="15"/>
  <c r="Q378" i="15"/>
  <c r="U378" i="15"/>
  <c r="Y378" i="15"/>
  <c r="Y350" i="15" s="1"/>
  <c r="P350" i="15"/>
  <c r="D414" i="15"/>
  <c r="F713" i="15"/>
  <c r="J713" i="15"/>
  <c r="Z713" i="15"/>
  <c r="K68" i="17"/>
  <c r="J101" i="17"/>
  <c r="H128" i="17"/>
  <c r="H127" i="17" s="1"/>
  <c r="L128" i="17"/>
  <c r="I231" i="17"/>
  <c r="O375" i="17"/>
  <c r="K643" i="13"/>
  <c r="W643" i="13"/>
  <c r="AA643" i="13"/>
  <c r="L698" i="13"/>
  <c r="Y698" i="13"/>
  <c r="J713" i="13"/>
  <c r="D769" i="13"/>
  <c r="H769" i="13"/>
  <c r="L769" i="13"/>
  <c r="P769" i="13"/>
  <c r="T769" i="13"/>
  <c r="X769" i="13"/>
  <c r="D45" i="14"/>
  <c r="D44" i="14" s="1"/>
  <c r="J98" i="14"/>
  <c r="N98" i="14"/>
  <c r="R98" i="14"/>
  <c r="Z98" i="14"/>
  <c r="L98" i="14"/>
  <c r="X98" i="14"/>
  <c r="D163" i="14"/>
  <c r="H162" i="14"/>
  <c r="L162" i="14"/>
  <c r="P162" i="14"/>
  <c r="D179" i="14"/>
  <c r="D187" i="14"/>
  <c r="S190" i="14"/>
  <c r="D205" i="14"/>
  <c r="D204" i="14" s="1"/>
  <c r="H204" i="14"/>
  <c r="H190" i="14" s="1"/>
  <c r="L204" i="14"/>
  <c r="J204" i="14"/>
  <c r="J190" i="14" s="1"/>
  <c r="R204" i="14"/>
  <c r="R190" i="14" s="1"/>
  <c r="Z204" i="14"/>
  <c r="Z190" i="14" s="1"/>
  <c r="D250" i="14"/>
  <c r="G262" i="14"/>
  <c r="G254" i="14" s="1"/>
  <c r="O262" i="14"/>
  <c r="O254" i="14" s="1"/>
  <c r="W262" i="14"/>
  <c r="W254" i="14" s="1"/>
  <c r="E277" i="14"/>
  <c r="E276" i="14" s="1"/>
  <c r="D281" i="14"/>
  <c r="R276" i="14"/>
  <c r="H284" i="14"/>
  <c r="L284" i="14"/>
  <c r="P284" i="14"/>
  <c r="T284" i="14"/>
  <c r="X284" i="14"/>
  <c r="F351" i="14"/>
  <c r="F350" i="14" s="1"/>
  <c r="V351" i="14"/>
  <c r="V350" i="14" s="1"/>
  <c r="H397" i="14"/>
  <c r="E428" i="14"/>
  <c r="D429" i="14"/>
  <c r="D461" i="14"/>
  <c r="E460" i="14"/>
  <c r="E459" i="14" s="1"/>
  <c r="I460" i="14"/>
  <c r="I459" i="14" s="1"/>
  <c r="Q460" i="14"/>
  <c r="Q459" i="14" s="1"/>
  <c r="U460" i="14"/>
  <c r="U459" i="14" s="1"/>
  <c r="Y460" i="14"/>
  <c r="D470" i="14"/>
  <c r="F475" i="14"/>
  <c r="F459" i="14" s="1"/>
  <c r="V475" i="14"/>
  <c r="V459" i="14" s="1"/>
  <c r="D482" i="14"/>
  <c r="D475" i="14" s="1"/>
  <c r="J492" i="14"/>
  <c r="D523" i="14"/>
  <c r="D532" i="14"/>
  <c r="D550" i="14"/>
  <c r="G556" i="14"/>
  <c r="W556" i="14"/>
  <c r="E581" i="14"/>
  <c r="I581" i="14"/>
  <c r="M581" i="14"/>
  <c r="U581" i="14"/>
  <c r="Y581" i="14"/>
  <c r="D584" i="14"/>
  <c r="D581" i="14" s="1"/>
  <c r="K581" i="14"/>
  <c r="O581" i="14"/>
  <c r="S581" i="14"/>
  <c r="W581" i="14"/>
  <c r="AA581" i="14"/>
  <c r="Z593" i="14"/>
  <c r="E599" i="14"/>
  <c r="I599" i="14"/>
  <c r="M599" i="14"/>
  <c r="Q599" i="14"/>
  <c r="K644" i="14"/>
  <c r="K643" i="14" s="1"/>
  <c r="O644" i="14"/>
  <c r="S644" i="14"/>
  <c r="S643" i="14" s="1"/>
  <c r="W644" i="14"/>
  <c r="W643" i="14" s="1"/>
  <c r="AA644" i="14"/>
  <c r="D695" i="14"/>
  <c r="F713" i="14"/>
  <c r="J713" i="14"/>
  <c r="Z713" i="14"/>
  <c r="D738" i="14"/>
  <c r="G7" i="15"/>
  <c r="K7" i="15"/>
  <c r="O7" i="15"/>
  <c r="S7" i="15"/>
  <c r="W7" i="15"/>
  <c r="AA7" i="15"/>
  <c r="L7" i="15"/>
  <c r="L6" i="15" s="1"/>
  <c r="Q33" i="15"/>
  <c r="Y33" i="15"/>
  <c r="D36" i="15"/>
  <c r="D33" i="15" s="1"/>
  <c r="H64" i="15"/>
  <c r="L64" i="15"/>
  <c r="P64" i="15"/>
  <c r="T64" i="15"/>
  <c r="X64" i="15"/>
  <c r="G64" i="15"/>
  <c r="K64" i="15"/>
  <c r="O64" i="15"/>
  <c r="S64" i="15"/>
  <c r="W64" i="15"/>
  <c r="AA64" i="15"/>
  <c r="O98" i="15"/>
  <c r="S98" i="15"/>
  <c r="D123" i="15"/>
  <c r="L162" i="15"/>
  <c r="D175" i="15"/>
  <c r="D162" i="15" s="1"/>
  <c r="L190" i="15"/>
  <c r="H204" i="15"/>
  <c r="H190" i="15" s="1"/>
  <c r="P204" i="15"/>
  <c r="T204" i="15"/>
  <c r="T190" i="15" s="1"/>
  <c r="X204" i="15"/>
  <c r="X190" i="15" s="1"/>
  <c r="I308" i="15"/>
  <c r="Y308" i="15"/>
  <c r="F351" i="15"/>
  <c r="J351" i="15"/>
  <c r="N351" i="15"/>
  <c r="R351" i="15"/>
  <c r="V351" i="15"/>
  <c r="V350" i="15" s="1"/>
  <c r="Z351" i="15"/>
  <c r="G351" i="15"/>
  <c r="K351" i="15"/>
  <c r="O351" i="15"/>
  <c r="S351" i="15"/>
  <c r="S350" i="15" s="1"/>
  <c r="W351" i="15"/>
  <c r="W350" i="15" s="1"/>
  <c r="AA351" i="15"/>
  <c r="D371" i="15"/>
  <c r="F378" i="15"/>
  <c r="J378" i="15"/>
  <c r="N378" i="15"/>
  <c r="R378" i="15"/>
  <c r="Z378" i="15"/>
  <c r="M440" i="15"/>
  <c r="Y440" i="15"/>
  <c r="D446" i="15"/>
  <c r="H440" i="15"/>
  <c r="H397" i="15" s="1"/>
  <c r="L440" i="15"/>
  <c r="L397" i="15" s="1"/>
  <c r="P440" i="15"/>
  <c r="P397" i="15" s="1"/>
  <c r="T440" i="15"/>
  <c r="X440" i="15"/>
  <c r="X397" i="15" s="1"/>
  <c r="J460" i="15"/>
  <c r="N460" i="15"/>
  <c r="R460" i="15"/>
  <c r="Z460" i="15"/>
  <c r="D461" i="15"/>
  <c r="E460" i="15"/>
  <c r="E459" i="15" s="1"/>
  <c r="I460" i="15"/>
  <c r="Q460" i="15"/>
  <c r="Q459" i="15" s="1"/>
  <c r="U460" i="15"/>
  <c r="U459" i="15" s="1"/>
  <c r="D470" i="15"/>
  <c r="F475" i="15"/>
  <c r="F459" i="15" s="1"/>
  <c r="N475" i="15"/>
  <c r="V475" i="15"/>
  <c r="D482" i="15"/>
  <c r="K475" i="15"/>
  <c r="S475" i="15"/>
  <c r="I166" i="17"/>
  <c r="M166" i="17"/>
  <c r="L189" i="17"/>
  <c r="N249" i="17"/>
  <c r="H98" i="18"/>
  <c r="L98" i="18"/>
  <c r="P98" i="18"/>
  <c r="T98" i="18"/>
  <c r="X98" i="18"/>
  <c r="E98" i="18"/>
  <c r="M98" i="18"/>
  <c r="U98" i="18"/>
  <c r="O162" i="18"/>
  <c r="Y493" i="15"/>
  <c r="D513" i="15"/>
  <c r="J556" i="15"/>
  <c r="R556" i="15"/>
  <c r="Z556" i="15"/>
  <c r="D588" i="15"/>
  <c r="E599" i="15"/>
  <c r="I599" i="15"/>
  <c r="M599" i="15"/>
  <c r="Q599" i="15"/>
  <c r="F629" i="15"/>
  <c r="J629" i="15"/>
  <c r="N629" i="15"/>
  <c r="R629" i="15"/>
  <c r="Z629" i="15"/>
  <c r="E629" i="15"/>
  <c r="I629" i="15"/>
  <c r="M629" i="15"/>
  <c r="Q629" i="15"/>
  <c r="U629" i="15"/>
  <c r="Y629" i="15"/>
  <c r="G629" i="15"/>
  <c r="K629" i="15"/>
  <c r="O629" i="15"/>
  <c r="AA629" i="15"/>
  <c r="D651" i="15"/>
  <c r="D650" i="15" s="1"/>
  <c r="D673" i="15"/>
  <c r="F698" i="15"/>
  <c r="N698" i="15"/>
  <c r="R698" i="15"/>
  <c r="D699" i="15"/>
  <c r="K61" i="17"/>
  <c r="O61" i="17"/>
  <c r="L68" i="17"/>
  <c r="J68" i="17"/>
  <c r="J60" i="17" s="1"/>
  <c r="G68" i="17"/>
  <c r="M89" i="17"/>
  <c r="N89" i="17"/>
  <c r="D101" i="17"/>
  <c r="H101" i="17"/>
  <c r="M101" i="17"/>
  <c r="J118" i="17"/>
  <c r="G118" i="17"/>
  <c r="K118" i="17"/>
  <c r="O118" i="17"/>
  <c r="D128" i="17"/>
  <c r="D127" i="17" s="1"/>
  <c r="I128" i="17"/>
  <c r="M128" i="17"/>
  <c r="O128" i="17"/>
  <c r="F142" i="17"/>
  <c r="J142" i="17"/>
  <c r="J127" i="17" s="1"/>
  <c r="N142" i="17"/>
  <c r="H189" i="17"/>
  <c r="F190" i="17"/>
  <c r="F189" i="17" s="1"/>
  <c r="J190" i="17"/>
  <c r="J189" i="17" s="1"/>
  <c r="N190" i="17"/>
  <c r="N189" i="17" s="1"/>
  <c r="F216" i="17"/>
  <c r="J216" i="17"/>
  <c r="N216" i="17"/>
  <c r="N273" i="17"/>
  <c r="N272" i="17" s="1"/>
  <c r="F306" i="17"/>
  <c r="F305" i="17" s="1"/>
  <c r="J306" i="17"/>
  <c r="J305" i="17" s="1"/>
  <c r="N306" i="17"/>
  <c r="N305" i="17" s="1"/>
  <c r="D8" i="18"/>
  <c r="F33" i="18"/>
  <c r="J33" i="18"/>
  <c r="N33" i="18"/>
  <c r="N6" i="18" s="1"/>
  <c r="R33" i="18"/>
  <c r="V33" i="18"/>
  <c r="Z33" i="18"/>
  <c r="D36" i="18"/>
  <c r="K33" i="18"/>
  <c r="AA33" i="18"/>
  <c r="D54" i="18"/>
  <c r="L44" i="18"/>
  <c r="V98" i="18"/>
  <c r="D110" i="18"/>
  <c r="D123" i="18"/>
  <c r="D149" i="18"/>
  <c r="G162" i="18"/>
  <c r="K162" i="18"/>
  <c r="S162" i="18"/>
  <c r="W162" i="18"/>
  <c r="AA162" i="18"/>
  <c r="D198" i="18"/>
  <c r="D414" i="18"/>
  <c r="G522" i="15"/>
  <c r="K522" i="15"/>
  <c r="O522" i="15"/>
  <c r="W522" i="15"/>
  <c r="AA522" i="15"/>
  <c r="H581" i="15"/>
  <c r="L581" i="15"/>
  <c r="P581" i="15"/>
  <c r="T581" i="15"/>
  <c r="X581" i="15"/>
  <c r="Z593" i="15"/>
  <c r="F599" i="15"/>
  <c r="J599" i="15"/>
  <c r="N599" i="15"/>
  <c r="D604" i="15"/>
  <c r="D668" i="15"/>
  <c r="G698" i="15"/>
  <c r="W698" i="15"/>
  <c r="AA698" i="15"/>
  <c r="P698" i="15"/>
  <c r="T698" i="15"/>
  <c r="X698" i="15"/>
  <c r="D710" i="15"/>
  <c r="D709" i="15" s="1"/>
  <c r="G769" i="15"/>
  <c r="K769" i="15"/>
  <c r="O769" i="15"/>
  <c r="S769" i="15"/>
  <c r="W769" i="15"/>
  <c r="AA769" i="15"/>
  <c r="G61" i="17"/>
  <c r="L61" i="17"/>
  <c r="D68" i="17"/>
  <c r="H68" i="17"/>
  <c r="M68" i="17"/>
  <c r="N68" i="17"/>
  <c r="I80" i="17"/>
  <c r="E89" i="17"/>
  <c r="I89" i="17"/>
  <c r="E101" i="17"/>
  <c r="I101" i="17"/>
  <c r="I109" i="17"/>
  <c r="D118" i="17"/>
  <c r="H118" i="17"/>
  <c r="F128" i="17"/>
  <c r="F127" i="17" s="1"/>
  <c r="N128" i="17"/>
  <c r="N127" i="17" s="1"/>
  <c r="E128" i="17"/>
  <c r="E127" i="17" s="1"/>
  <c r="J173" i="17"/>
  <c r="J166" i="17" s="1"/>
  <c r="N173" i="17"/>
  <c r="N166" i="17" s="1"/>
  <c r="H179" i="17"/>
  <c r="H173" i="17" s="1"/>
  <c r="H166" i="17" s="1"/>
  <c r="G216" i="17"/>
  <c r="K216" i="17"/>
  <c r="O216" i="17"/>
  <c r="O234" i="17"/>
  <c r="O233" i="17" s="1"/>
  <c r="O232" i="17" s="1"/>
  <c r="O250" i="17"/>
  <c r="O249" i="17" s="1"/>
  <c r="O313" i="17"/>
  <c r="O312" i="17" s="1"/>
  <c r="E360" i="17"/>
  <c r="G7" i="18"/>
  <c r="G6" i="18" s="1"/>
  <c r="K7" i="18"/>
  <c r="K6" i="18" s="1"/>
  <c r="O7" i="18"/>
  <c r="O6" i="18" s="1"/>
  <c r="S7" i="18"/>
  <c r="S6" i="18" s="1"/>
  <c r="W7" i="18"/>
  <c r="W6" i="18" s="1"/>
  <c r="AA7" i="18"/>
  <c r="AA6" i="18" s="1"/>
  <c r="H7" i="18"/>
  <c r="L7" i="18"/>
  <c r="L6" i="18" s="1"/>
  <c r="P7" i="18"/>
  <c r="T7" i="18"/>
  <c r="X7" i="18"/>
  <c r="G44" i="18"/>
  <c r="O44" i="18"/>
  <c r="S44" i="18"/>
  <c r="W44" i="18"/>
  <c r="D45" i="18"/>
  <c r="E44" i="18"/>
  <c r="I44" i="18"/>
  <c r="M44" i="18"/>
  <c r="Q44" i="18"/>
  <c r="Q43" i="18" s="1"/>
  <c r="U44" i="18"/>
  <c r="Y44" i="18"/>
  <c r="H64" i="18"/>
  <c r="L64" i="18"/>
  <c r="P64" i="18"/>
  <c r="T64" i="18"/>
  <c r="X64" i="18"/>
  <c r="K64" i="18"/>
  <c r="W64" i="18"/>
  <c r="AA64" i="18"/>
  <c r="E64" i="18"/>
  <c r="M64" i="18"/>
  <c r="M43" i="18" s="1"/>
  <c r="U64" i="18"/>
  <c r="U43" i="18" s="1"/>
  <c r="D91" i="18"/>
  <c r="Z98" i="18"/>
  <c r="D105" i="18"/>
  <c r="D145" i="18"/>
  <c r="E191" i="18"/>
  <c r="I191" i="18"/>
  <c r="I190" i="18" s="1"/>
  <c r="M191" i="18"/>
  <c r="Q191" i="18"/>
  <c r="U191" i="18"/>
  <c r="U190" i="18" s="1"/>
  <c r="Y191" i="18"/>
  <c r="Y190" i="18" s="1"/>
  <c r="D192" i="18"/>
  <c r="D191" i="18" s="1"/>
  <c r="O191" i="18"/>
  <c r="S191" i="18"/>
  <c r="W191" i="18"/>
  <c r="G276" i="18"/>
  <c r="AA493" i="15"/>
  <c r="F522" i="15"/>
  <c r="N522" i="15"/>
  <c r="R522" i="15"/>
  <c r="V522" i="15"/>
  <c r="Z522" i="15"/>
  <c r="D523" i="15"/>
  <c r="D532" i="15"/>
  <c r="D550" i="15"/>
  <c r="D577" i="15"/>
  <c r="E581" i="15"/>
  <c r="I581" i="15"/>
  <c r="M581" i="15"/>
  <c r="Y581" i="15"/>
  <c r="D584" i="15"/>
  <c r="D581" i="15" s="1"/>
  <c r="O581" i="15"/>
  <c r="S581" i="15"/>
  <c r="W581" i="15"/>
  <c r="AA581" i="15"/>
  <c r="D593" i="15"/>
  <c r="G593" i="15"/>
  <c r="AA593" i="15"/>
  <c r="H599" i="15"/>
  <c r="L599" i="15"/>
  <c r="P599" i="15"/>
  <c r="T599" i="15"/>
  <c r="X599" i="15"/>
  <c r="G644" i="15"/>
  <c r="G643" i="15" s="1"/>
  <c r="H644" i="15"/>
  <c r="L644" i="15"/>
  <c r="P644" i="15"/>
  <c r="T644" i="15"/>
  <c r="X644" i="15"/>
  <c r="U644" i="15"/>
  <c r="Y644" i="15"/>
  <c r="D695" i="15"/>
  <c r="E737" i="15"/>
  <c r="I737" i="15"/>
  <c r="M737" i="15"/>
  <c r="Q737" i="15"/>
  <c r="U737" i="15"/>
  <c r="Y737" i="15"/>
  <c r="L769" i="15"/>
  <c r="F61" i="17"/>
  <c r="N61" i="17"/>
  <c r="D61" i="17"/>
  <c r="H61" i="17"/>
  <c r="E68" i="17"/>
  <c r="O68" i="17"/>
  <c r="F173" i="17"/>
  <c r="F166" i="17" s="1"/>
  <c r="K173" i="17"/>
  <c r="K166" i="17" s="1"/>
  <c r="O173" i="17"/>
  <c r="O166" i="17" s="1"/>
  <c r="F208" i="17"/>
  <c r="F207" i="17" s="1"/>
  <c r="G258" i="17"/>
  <c r="G248" i="17" s="1"/>
  <c r="G231" i="17" s="1"/>
  <c r="K258" i="17"/>
  <c r="K248" i="17" s="1"/>
  <c r="K231" i="17" s="1"/>
  <c r="G306" i="17"/>
  <c r="K306" i="17"/>
  <c r="O343" i="17"/>
  <c r="G360" i="17"/>
  <c r="K360" i="17"/>
  <c r="F6" i="18"/>
  <c r="J6" i="18"/>
  <c r="R6" i="18"/>
  <c r="V6" i="18"/>
  <c r="Z6" i="18"/>
  <c r="D25" i="18"/>
  <c r="D24" i="18" s="1"/>
  <c r="D33" i="18"/>
  <c r="H33" i="18"/>
  <c r="P33" i="18"/>
  <c r="T33" i="18"/>
  <c r="X33" i="18"/>
  <c r="P44" i="18"/>
  <c r="D61" i="18"/>
  <c r="D135" i="18"/>
  <c r="I162" i="18"/>
  <c r="Y162" i="18"/>
  <c r="V162" i="18"/>
  <c r="D175" i="18"/>
  <c r="N191" i="18"/>
  <c r="S204" i="18"/>
  <c r="D214" i="18"/>
  <c r="F238" i="18"/>
  <c r="J238" i="18"/>
  <c r="N238" i="18"/>
  <c r="R238" i="18"/>
  <c r="R190" i="18" s="1"/>
  <c r="V238" i="18"/>
  <c r="Z238" i="18"/>
  <c r="E262" i="18"/>
  <c r="E254" i="18" s="1"/>
  <c r="M262" i="18"/>
  <c r="M254" i="18" s="1"/>
  <c r="Q262" i="18"/>
  <c r="Q254" i="18" s="1"/>
  <c r="U262" i="18"/>
  <c r="U254" i="18" s="1"/>
  <c r="Y262" i="18"/>
  <c r="Y254" i="18" s="1"/>
  <c r="D263" i="18"/>
  <c r="D262" i="18" s="1"/>
  <c r="D278" i="18"/>
  <c r="H277" i="18"/>
  <c r="L277" i="18"/>
  <c r="P277" i="18"/>
  <c r="T277" i="18"/>
  <c r="X277" i="18"/>
  <c r="H291" i="18"/>
  <c r="L291" i="18"/>
  <c r="P291" i="18"/>
  <c r="T291" i="18"/>
  <c r="X291" i="18"/>
  <c r="F308" i="18"/>
  <c r="J308" i="18"/>
  <c r="N308" i="18"/>
  <c r="R308" i="18"/>
  <c r="V308" i="18"/>
  <c r="Z308" i="18"/>
  <c r="E320" i="18"/>
  <c r="I320" i="18"/>
  <c r="M320" i="18"/>
  <c r="Q320" i="18"/>
  <c r="U320" i="18"/>
  <c r="Y320" i="18"/>
  <c r="D361" i="18"/>
  <c r="I378" i="18"/>
  <c r="I350" i="18" s="1"/>
  <c r="Y378" i="18"/>
  <c r="Y350" i="18" s="1"/>
  <c r="H398" i="18"/>
  <c r="L398" i="18"/>
  <c r="P398" i="18"/>
  <c r="T398" i="18"/>
  <c r="X398" i="18"/>
  <c r="G398" i="18"/>
  <c r="K398" i="18"/>
  <c r="O398" i="18"/>
  <c r="S398" i="18"/>
  <c r="W398" i="18"/>
  <c r="W397" i="18" s="1"/>
  <c r="AA398" i="18"/>
  <c r="Q398" i="18"/>
  <c r="F440" i="18"/>
  <c r="J440" i="18"/>
  <c r="N440" i="18"/>
  <c r="V440" i="18"/>
  <c r="Z440" i="18"/>
  <c r="G440" i="18"/>
  <c r="O440" i="18"/>
  <c r="S440" i="18"/>
  <c r="AA440" i="18"/>
  <c r="H460" i="18"/>
  <c r="L460" i="18"/>
  <c r="P460" i="18"/>
  <c r="T460" i="18"/>
  <c r="X460" i="18"/>
  <c r="V460" i="18"/>
  <c r="K493" i="18"/>
  <c r="O493" i="18"/>
  <c r="S493" i="18"/>
  <c r="W493" i="18"/>
  <c r="AA493" i="18"/>
  <c r="E522" i="18"/>
  <c r="I522" i="18"/>
  <c r="M522" i="18"/>
  <c r="Q522" i="18"/>
  <c r="U522" i="18"/>
  <c r="Y522" i="18"/>
  <c r="D527" i="18"/>
  <c r="D539" i="18"/>
  <c r="D547" i="18"/>
  <c r="D584" i="18"/>
  <c r="D594" i="18"/>
  <c r="D593" i="18" s="1"/>
  <c r="H599" i="18"/>
  <c r="L599" i="18"/>
  <c r="P599" i="18"/>
  <c r="T599" i="18"/>
  <c r="X599" i="18"/>
  <c r="G599" i="18"/>
  <c r="K599" i="18"/>
  <c r="O599" i="18"/>
  <c r="S599" i="18"/>
  <c r="W599" i="18"/>
  <c r="AA599" i="18"/>
  <c r="D645" i="18"/>
  <c r="H644" i="18"/>
  <c r="L644" i="18"/>
  <c r="P644" i="18"/>
  <c r="T644" i="18"/>
  <c r="X644" i="18"/>
  <c r="D699" i="18"/>
  <c r="I698" i="18"/>
  <c r="M698" i="18"/>
  <c r="Q698" i="18"/>
  <c r="U698" i="18"/>
  <c r="Y698" i="18"/>
  <c r="T698" i="18"/>
  <c r="H713" i="18"/>
  <c r="L713" i="18"/>
  <c r="P713" i="18"/>
  <c r="T713" i="18"/>
  <c r="X713" i="18"/>
  <c r="G351" i="18"/>
  <c r="K351" i="18"/>
  <c r="O351" i="18"/>
  <c r="S351" i="18"/>
  <c r="W351" i="18"/>
  <c r="AA351" i="18"/>
  <c r="F378" i="18"/>
  <c r="J378" i="18"/>
  <c r="N378" i="18"/>
  <c r="R378" i="18"/>
  <c r="V378" i="18"/>
  <c r="Z378" i="18"/>
  <c r="F475" i="18"/>
  <c r="F459" i="18" s="1"/>
  <c r="N475" i="18"/>
  <c r="V475" i="18"/>
  <c r="K475" i="18"/>
  <c r="L493" i="18"/>
  <c r="T493" i="18"/>
  <c r="H556" i="18"/>
  <c r="L556" i="18"/>
  <c r="P556" i="18"/>
  <c r="T556" i="18"/>
  <c r="X556" i="18"/>
  <c r="E737" i="18"/>
  <c r="I737" i="18"/>
  <c r="M737" i="18"/>
  <c r="Q737" i="18"/>
  <c r="U737" i="18"/>
  <c r="Y737" i="18"/>
  <c r="D744" i="18"/>
  <c r="D230" i="18"/>
  <c r="AA238" i="18"/>
  <c r="D245" i="18"/>
  <c r="D238" i="18" s="1"/>
  <c r="J255" i="18"/>
  <c r="N255" i="18"/>
  <c r="N254" i="18" s="1"/>
  <c r="R255" i="18"/>
  <c r="V255" i="18"/>
  <c r="Z255" i="18"/>
  <c r="S276" i="18"/>
  <c r="AA276" i="18"/>
  <c r="U284" i="18"/>
  <c r="D288" i="18"/>
  <c r="N291" i="18"/>
  <c r="N276" i="18" s="1"/>
  <c r="V291" i="18"/>
  <c r="V276" i="18" s="1"/>
  <c r="D300" i="18"/>
  <c r="D308" i="18"/>
  <c r="L308" i="18"/>
  <c r="T308" i="18"/>
  <c r="X308" i="18"/>
  <c r="J351" i="18"/>
  <c r="J350" i="18" s="1"/>
  <c r="N351" i="18"/>
  <c r="N350" i="18" s="1"/>
  <c r="Z351" i="18"/>
  <c r="Z350" i="18" s="1"/>
  <c r="D371" i="18"/>
  <c r="O378" i="18"/>
  <c r="S378" i="18"/>
  <c r="L428" i="18"/>
  <c r="P428" i="18"/>
  <c r="T428" i="18"/>
  <c r="X428" i="18"/>
  <c r="F428" i="18"/>
  <c r="F397" i="18" s="1"/>
  <c r="J428" i="18"/>
  <c r="N428" i="18"/>
  <c r="N397" i="18" s="1"/>
  <c r="R428" i="18"/>
  <c r="R397" i="18" s="1"/>
  <c r="V428" i="18"/>
  <c r="V397" i="18" s="1"/>
  <c r="Z428" i="18"/>
  <c r="H440" i="18"/>
  <c r="L440" i="18"/>
  <c r="P440" i="18"/>
  <c r="T440" i="18"/>
  <c r="X440" i="18"/>
  <c r="E460" i="18"/>
  <c r="U460" i="18"/>
  <c r="E475" i="18"/>
  <c r="I475" i="18"/>
  <c r="I459" i="18" s="1"/>
  <c r="M475" i="18"/>
  <c r="Q475" i="18"/>
  <c r="Q459" i="18" s="1"/>
  <c r="U475" i="18"/>
  <c r="Y475" i="18"/>
  <c r="H475" i="18"/>
  <c r="L475" i="18"/>
  <c r="P475" i="18"/>
  <c r="T475" i="18"/>
  <c r="X475" i="18"/>
  <c r="E493" i="18"/>
  <c r="I493" i="18"/>
  <c r="M493" i="18"/>
  <c r="Q493" i="18"/>
  <c r="U493" i="18"/>
  <c r="Y493" i="18"/>
  <c r="G522" i="18"/>
  <c r="K522" i="18"/>
  <c r="O522" i="18"/>
  <c r="S522" i="18"/>
  <c r="W522" i="18"/>
  <c r="AA522" i="18"/>
  <c r="D573" i="18"/>
  <c r="G581" i="18"/>
  <c r="O581" i="18"/>
  <c r="W581" i="18"/>
  <c r="H581" i="18"/>
  <c r="H492" i="18" s="1"/>
  <c r="L581" i="18"/>
  <c r="P581" i="18"/>
  <c r="T581" i="18"/>
  <c r="X581" i="18"/>
  <c r="G593" i="18"/>
  <c r="O593" i="18"/>
  <c r="W593" i="18"/>
  <c r="V599" i="18"/>
  <c r="I599" i="18"/>
  <c r="M599" i="18"/>
  <c r="Y599" i="18"/>
  <c r="G629" i="18"/>
  <c r="K629" i="18"/>
  <c r="O629" i="18"/>
  <c r="S629" i="18"/>
  <c r="W629" i="18"/>
  <c r="F629" i="18"/>
  <c r="J629" i="18"/>
  <c r="N629" i="18"/>
  <c r="R629" i="18"/>
  <c r="V629" i="18"/>
  <c r="Z629" i="18"/>
  <c r="D651" i="18"/>
  <c r="D650" i="18" s="1"/>
  <c r="D673" i="18"/>
  <c r="H685" i="18"/>
  <c r="P685" i="18"/>
  <c r="X685" i="18"/>
  <c r="J685" i="18"/>
  <c r="R685" i="18"/>
  <c r="Z685" i="18"/>
  <c r="G698" i="18"/>
  <c r="K698" i="18"/>
  <c r="O698" i="18"/>
  <c r="S698" i="18"/>
  <c r="W698" i="18"/>
  <c r="AA698" i="18"/>
  <c r="D738" i="18"/>
  <c r="D737" i="18" s="1"/>
  <c r="H769" i="18"/>
  <c r="X769" i="18"/>
  <c r="F769" i="18"/>
  <c r="J769" i="18"/>
  <c r="N769" i="18"/>
  <c r="R769" i="18"/>
  <c r="V769" i="18"/>
  <c r="Z769" i="18"/>
  <c r="D225" i="18"/>
  <c r="E238" i="18"/>
  <c r="M238" i="18"/>
  <c r="Q238" i="18"/>
  <c r="L238" i="18"/>
  <c r="P255" i="18"/>
  <c r="X255" i="18"/>
  <c r="E291" i="18"/>
  <c r="E276" i="18" s="1"/>
  <c r="I291" i="18"/>
  <c r="Q291" i="18"/>
  <c r="U291" i="18"/>
  <c r="D292" i="18"/>
  <c r="O291" i="18"/>
  <c r="W291" i="18"/>
  <c r="W276" i="18" s="1"/>
  <c r="M351" i="18"/>
  <c r="M350" i="18" s="1"/>
  <c r="Q351" i="18"/>
  <c r="Q350" i="18" s="1"/>
  <c r="U351" i="18"/>
  <c r="U350" i="18" s="1"/>
  <c r="L350" i="18"/>
  <c r="U428" i="18"/>
  <c r="G428" i="18"/>
  <c r="M460" i="18"/>
  <c r="F556" i="18"/>
  <c r="J556" i="18"/>
  <c r="N556" i="18"/>
  <c r="R556" i="18"/>
  <c r="V556" i="18"/>
  <c r="Z556" i="18"/>
  <c r="D567" i="18"/>
  <c r="F593" i="18"/>
  <c r="J593" i="18"/>
  <c r="N593" i="18"/>
  <c r="R593" i="18"/>
  <c r="V593" i="18"/>
  <c r="Z593" i="18"/>
  <c r="D604" i="18"/>
  <c r="D599" i="18" s="1"/>
  <c r="D617" i="18"/>
  <c r="D615" i="18" s="1"/>
  <c r="D614" i="18" s="1"/>
  <c r="E644" i="18"/>
  <c r="M644" i="18"/>
  <c r="U644" i="18"/>
  <c r="D668" i="18"/>
  <c r="G737" i="18"/>
  <c r="K737" i="18"/>
  <c r="O737" i="18"/>
  <c r="S737" i="18"/>
  <c r="W737" i="18"/>
  <c r="AA737" i="18"/>
  <c r="D753" i="18"/>
  <c r="D752" i="18" s="1"/>
  <c r="I276" i="18"/>
  <c r="N98" i="18"/>
  <c r="R98" i="18"/>
  <c r="K191" i="18"/>
  <c r="K190" i="18" s="1"/>
  <c r="AA191" i="18"/>
  <c r="AA190" i="18" s="1"/>
  <c r="AA255" i="18"/>
  <c r="F262" i="18"/>
  <c r="J262" i="18"/>
  <c r="J254" i="18" s="1"/>
  <c r="R262" i="18"/>
  <c r="V262" i="18"/>
  <c r="V254" i="18" s="1"/>
  <c r="Z262" i="18"/>
  <c r="Z254" i="18" s="1"/>
  <c r="O276" i="18"/>
  <c r="M398" i="18"/>
  <c r="M397" i="18" s="1"/>
  <c r="H6" i="18"/>
  <c r="P6" i="18"/>
  <c r="T6" i="18"/>
  <c r="X6" i="18"/>
  <c r="K43" i="18"/>
  <c r="AA43" i="18"/>
  <c r="D710" i="18"/>
  <c r="D709" i="18" s="1"/>
  <c r="F709" i="18"/>
  <c r="F698" i="18" s="1"/>
  <c r="E7" i="18"/>
  <c r="E6" i="18" s="1"/>
  <c r="I7" i="18"/>
  <c r="I6" i="18" s="1"/>
  <c r="M7" i="18"/>
  <c r="M6" i="18" s="1"/>
  <c r="Q7" i="18"/>
  <c r="Q6" i="18" s="1"/>
  <c r="U7" i="18"/>
  <c r="U6" i="18" s="1"/>
  <c r="Y7" i="18"/>
  <c r="Y6" i="18" s="1"/>
  <c r="H44" i="18"/>
  <c r="T44" i="18"/>
  <c r="X44" i="18"/>
  <c r="I64" i="18"/>
  <c r="Y64" i="18"/>
  <c r="Y43" i="18" s="1"/>
  <c r="I98" i="18"/>
  <c r="Y98" i="18"/>
  <c r="F191" i="18"/>
  <c r="J191" i="18"/>
  <c r="V191" i="18"/>
  <c r="Z191" i="18"/>
  <c r="H191" i="18"/>
  <c r="L191" i="18"/>
  <c r="P191" i="18"/>
  <c r="T191" i="18"/>
  <c r="X191" i="18"/>
  <c r="F254" i="18"/>
  <c r="K276" i="18"/>
  <c r="Y276" i="18"/>
  <c r="H397" i="18"/>
  <c r="G397" i="18"/>
  <c r="D7" i="18"/>
  <c r="D6" i="18" s="1"/>
  <c r="O64" i="18"/>
  <c r="O43" i="18" s="1"/>
  <c r="S64" i="18"/>
  <c r="S43" i="18" s="1"/>
  <c r="S5" i="18" s="1"/>
  <c r="F64" i="18"/>
  <c r="F43" i="18" s="1"/>
  <c r="J64" i="18"/>
  <c r="J43" i="18" s="1"/>
  <c r="N64" i="18"/>
  <c r="R64" i="18"/>
  <c r="V64" i="18"/>
  <c r="V43" i="18" s="1"/>
  <c r="Z64" i="18"/>
  <c r="Z43" i="18" s="1"/>
  <c r="G98" i="18"/>
  <c r="G43" i="18" s="1"/>
  <c r="S98" i="18"/>
  <c r="W98" i="18"/>
  <c r="W43" i="18" s="1"/>
  <c r="N162" i="18"/>
  <c r="R162" i="18"/>
  <c r="F204" i="18"/>
  <c r="J204" i="18"/>
  <c r="V204" i="18"/>
  <c r="Z204" i="18"/>
  <c r="O204" i="18"/>
  <c r="O190" i="18" s="1"/>
  <c r="H204" i="18"/>
  <c r="L204" i="18"/>
  <c r="P204" i="18"/>
  <c r="T204" i="18"/>
  <c r="X204" i="18"/>
  <c r="G238" i="18"/>
  <c r="G190" i="18" s="1"/>
  <c r="S238" i="18"/>
  <c r="S190" i="18" s="1"/>
  <c r="W238" i="18"/>
  <c r="W190" i="18" s="1"/>
  <c r="S262" i="18"/>
  <c r="F276" i="18"/>
  <c r="D351" i="18"/>
  <c r="D350" i="18" s="1"/>
  <c r="N459" i="18"/>
  <c r="I398" i="18"/>
  <c r="U398" i="18"/>
  <c r="AA475" i="18"/>
  <c r="D86" i="18"/>
  <c r="D99" i="18"/>
  <c r="D98" i="18" s="1"/>
  <c r="D163" i="18"/>
  <c r="D162" i="18" s="1"/>
  <c r="H162" i="18"/>
  <c r="L162" i="18"/>
  <c r="L43" i="18" s="1"/>
  <c r="P162" i="18"/>
  <c r="P43" i="18" s="1"/>
  <c r="T162" i="18"/>
  <c r="X162" i="18"/>
  <c r="G255" i="18"/>
  <c r="G254" i="18" s="1"/>
  <c r="K255" i="18"/>
  <c r="O255" i="18"/>
  <c r="O254" i="18" s="1"/>
  <c r="S255" i="18"/>
  <c r="S254" i="18" s="1"/>
  <c r="W255" i="18"/>
  <c r="W254" i="18" s="1"/>
  <c r="K262" i="18"/>
  <c r="AA262" i="18"/>
  <c r="H262" i="18"/>
  <c r="H254" i="18" s="1"/>
  <c r="L262" i="18"/>
  <c r="L254" i="18" s="1"/>
  <c r="P262" i="18"/>
  <c r="P254" i="18" s="1"/>
  <c r="T262" i="18"/>
  <c r="T254" i="18" s="1"/>
  <c r="X262" i="18"/>
  <c r="Q284" i="18"/>
  <c r="D284" i="18"/>
  <c r="D291" i="18"/>
  <c r="T350" i="18"/>
  <c r="J398" i="18"/>
  <c r="J397" i="18" s="1"/>
  <c r="Z398" i="18"/>
  <c r="Z397" i="18" s="1"/>
  <c r="E428" i="18"/>
  <c r="I428" i="18"/>
  <c r="Q428" i="18"/>
  <c r="Q397" i="18" s="1"/>
  <c r="Y428" i="18"/>
  <c r="K428" i="18"/>
  <c r="K397" i="18" s="1"/>
  <c r="S428" i="18"/>
  <c r="S397" i="18" s="1"/>
  <c r="AA428" i="18"/>
  <c r="AA397" i="18" s="1"/>
  <c r="Y459" i="18"/>
  <c r="M459" i="18"/>
  <c r="G492" i="18"/>
  <c r="J698" i="18"/>
  <c r="N698" i="18"/>
  <c r="R698" i="18"/>
  <c r="V698" i="18"/>
  <c r="Z698" i="18"/>
  <c r="D704" i="18"/>
  <c r="D703" i="18" s="1"/>
  <c r="D698" i="18" s="1"/>
  <c r="E703" i="18"/>
  <c r="E698" i="18" s="1"/>
  <c r="P350" i="18"/>
  <c r="E398" i="18"/>
  <c r="Y398" i="18"/>
  <c r="Y397" i="18" s="1"/>
  <c r="D475" i="18"/>
  <c r="D72" i="18"/>
  <c r="D64" i="18" s="1"/>
  <c r="D210" i="18"/>
  <c r="D204" i="18" s="1"/>
  <c r="D190" i="18" s="1"/>
  <c r="H276" i="18"/>
  <c r="L276" i="18"/>
  <c r="T276" i="18"/>
  <c r="X276" i="18"/>
  <c r="J291" i="18"/>
  <c r="J276" i="18" s="1"/>
  <c r="Z291" i="18"/>
  <c r="Z276" i="18" s="1"/>
  <c r="P308" i="18"/>
  <c r="P276" i="18" s="1"/>
  <c r="D331" i="18"/>
  <c r="D320" i="18" s="1"/>
  <c r="R341" i="18"/>
  <c r="R276" i="18" s="1"/>
  <c r="M341" i="18"/>
  <c r="M276" i="18" s="1"/>
  <c r="F351" i="18"/>
  <c r="F350" i="18" s="1"/>
  <c r="R351" i="18"/>
  <c r="R350" i="18" s="1"/>
  <c r="V351" i="18"/>
  <c r="V350" i="18" s="1"/>
  <c r="H459" i="18"/>
  <c r="L459" i="18"/>
  <c r="P459" i="18"/>
  <c r="X459" i="18"/>
  <c r="V459" i="18"/>
  <c r="S475" i="18"/>
  <c r="K492" i="18"/>
  <c r="S492" i="18"/>
  <c r="AA492" i="18"/>
  <c r="G350" i="18"/>
  <c r="K350" i="18"/>
  <c r="O350" i="18"/>
  <c r="S350" i="18"/>
  <c r="W350" i="18"/>
  <c r="AA350" i="18"/>
  <c r="D446" i="18"/>
  <c r="G475" i="18"/>
  <c r="O475" i="18"/>
  <c r="W475" i="18"/>
  <c r="J475" i="18"/>
  <c r="R475" i="18"/>
  <c r="Z475" i="18"/>
  <c r="P492" i="18"/>
  <c r="J599" i="18"/>
  <c r="N599" i="18"/>
  <c r="R599" i="18"/>
  <c r="Z599" i="18"/>
  <c r="F685" i="18"/>
  <c r="N685" i="18"/>
  <c r="V685" i="18"/>
  <c r="F713" i="18"/>
  <c r="J713" i="18"/>
  <c r="N713" i="18"/>
  <c r="R713" i="18"/>
  <c r="V713" i="18"/>
  <c r="Z713" i="18"/>
  <c r="D256" i="18"/>
  <c r="D255" i="18" s="1"/>
  <c r="D254" i="18" s="1"/>
  <c r="D277" i="18"/>
  <c r="O428" i="18"/>
  <c r="O397" i="18" s="1"/>
  <c r="E440" i="18"/>
  <c r="U440" i="18"/>
  <c r="J460" i="18"/>
  <c r="R460" i="18"/>
  <c r="Z460" i="18"/>
  <c r="Z459" i="18" s="1"/>
  <c r="E459" i="18"/>
  <c r="U459" i="18"/>
  <c r="D470" i="18"/>
  <c r="X492" i="18"/>
  <c r="M492" i="18"/>
  <c r="D498" i="18"/>
  <c r="D493" i="18" s="1"/>
  <c r="D557" i="18"/>
  <c r="D556" i="18" s="1"/>
  <c r="E629" i="18"/>
  <c r="I629" i="18"/>
  <c r="M629" i="18"/>
  <c r="Q629" i="18"/>
  <c r="U629" i="18"/>
  <c r="Y629" i="18"/>
  <c r="D629" i="18"/>
  <c r="H629" i="18"/>
  <c r="L629" i="18"/>
  <c r="P629" i="18"/>
  <c r="T629" i="18"/>
  <c r="X629" i="18"/>
  <c r="H698" i="18"/>
  <c r="P698" i="18"/>
  <c r="X698" i="18"/>
  <c r="X643" i="18" s="1"/>
  <c r="D761" i="18"/>
  <c r="G460" i="18"/>
  <c r="K460" i="18"/>
  <c r="K459" i="18" s="1"/>
  <c r="O460" i="18"/>
  <c r="O459" i="18" s="1"/>
  <c r="S460" i="18"/>
  <c r="S459" i="18" s="1"/>
  <c r="S458" i="18" s="1"/>
  <c r="W460" i="18"/>
  <c r="W459" i="18" s="1"/>
  <c r="AA460" i="18"/>
  <c r="AA459" i="18" s="1"/>
  <c r="AA458" i="18" s="1"/>
  <c r="D532" i="18"/>
  <c r="D522" i="18" s="1"/>
  <c r="D581" i="18"/>
  <c r="F581" i="18"/>
  <c r="J581" i="18"/>
  <c r="N581" i="18"/>
  <c r="N492" i="18" s="1"/>
  <c r="R581" i="18"/>
  <c r="R492" i="18" s="1"/>
  <c r="V581" i="18"/>
  <c r="Z581" i="18"/>
  <c r="I593" i="18"/>
  <c r="I492" i="18" s="1"/>
  <c r="I458" i="18" s="1"/>
  <c r="Q593" i="18"/>
  <c r="Q492" i="18" s="1"/>
  <c r="Y593" i="18"/>
  <c r="Y492" i="18" s="1"/>
  <c r="E599" i="18"/>
  <c r="E492" i="18" s="1"/>
  <c r="U599" i="18"/>
  <c r="U492" i="18" s="1"/>
  <c r="I644" i="18"/>
  <c r="Q644" i="18"/>
  <c r="Y644" i="18"/>
  <c r="D441" i="18"/>
  <c r="D465" i="18"/>
  <c r="D460" i="18" s="1"/>
  <c r="D459" i="18" s="1"/>
  <c r="F644" i="18"/>
  <c r="J644" i="18"/>
  <c r="N644" i="18"/>
  <c r="N643" i="18" s="1"/>
  <c r="R644" i="18"/>
  <c r="R643" i="18" s="1"/>
  <c r="V644" i="18"/>
  <c r="Z644" i="18"/>
  <c r="G713" i="18"/>
  <c r="G643" i="18" s="1"/>
  <c r="K713" i="18"/>
  <c r="K643" i="18" s="1"/>
  <c r="O713" i="18"/>
  <c r="O643" i="18" s="1"/>
  <c r="S713" i="18"/>
  <c r="S643" i="18" s="1"/>
  <c r="W713" i="18"/>
  <c r="W643" i="18" s="1"/>
  <c r="AA713" i="18"/>
  <c r="AA643" i="18" s="1"/>
  <c r="D644" i="18"/>
  <c r="H643" i="18"/>
  <c r="L643" i="18"/>
  <c r="P643" i="18"/>
  <c r="T643" i="18"/>
  <c r="E713" i="18"/>
  <c r="E643" i="18" s="1"/>
  <c r="I713" i="18"/>
  <c r="M713" i="18"/>
  <c r="M643" i="18" s="1"/>
  <c r="Q713" i="18"/>
  <c r="U713" i="18"/>
  <c r="U643" i="18" s="1"/>
  <c r="Y713" i="18"/>
  <c r="F248" i="17"/>
  <c r="J248" i="17"/>
  <c r="N248" i="17"/>
  <c r="N231" i="17" s="1"/>
  <c r="F232" i="17"/>
  <c r="J232" i="17"/>
  <c r="J231" i="17" s="1"/>
  <c r="D60" i="17"/>
  <c r="D14" i="17" s="1"/>
  <c r="H60" i="17"/>
  <c r="D248" i="17"/>
  <c r="D231" i="17" s="1"/>
  <c r="H248" i="17"/>
  <c r="H231" i="17" s="1"/>
  <c r="L248" i="17"/>
  <c r="L231" i="17" s="1"/>
  <c r="K60" i="17"/>
  <c r="K14" i="17" s="1"/>
  <c r="K436" i="17" s="1"/>
  <c r="O60" i="17"/>
  <c r="I73" i="17"/>
  <c r="I68" i="17" s="1"/>
  <c r="I60" i="17" s="1"/>
  <c r="G131" i="17"/>
  <c r="G128" i="17" s="1"/>
  <c r="G127" i="17" s="1"/>
  <c r="O360" i="17"/>
  <c r="G60" i="17"/>
  <c r="G14" i="17" s="1"/>
  <c r="G436" i="17" s="1"/>
  <c r="L60" i="17"/>
  <c r="L14" i="17" s="1"/>
  <c r="L436" i="17" s="1"/>
  <c r="I108" i="17"/>
  <c r="F118" i="17"/>
  <c r="F60" i="17" s="1"/>
  <c r="F14" i="17" s="1"/>
  <c r="N118" i="17"/>
  <c r="N60" i="17" s="1"/>
  <c r="N14" i="17" s="1"/>
  <c r="E118" i="17"/>
  <c r="E60" i="17" s="1"/>
  <c r="E14" i="17" s="1"/>
  <c r="I118" i="17"/>
  <c r="M118" i="17"/>
  <c r="M60" i="17" s="1"/>
  <c r="I127" i="17"/>
  <c r="M127" i="17"/>
  <c r="O127" i="17"/>
  <c r="O258" i="17"/>
  <c r="O248" i="17" s="1"/>
  <c r="O231" i="17" s="1"/>
  <c r="G305" i="17"/>
  <c r="E305" i="17"/>
  <c r="I305" i="17"/>
  <c r="M305" i="17"/>
  <c r="D360" i="17"/>
  <c r="D305" i="17" s="1"/>
  <c r="H360" i="17"/>
  <c r="H305" i="17" s="1"/>
  <c r="L360" i="17"/>
  <c r="L305" i="17" s="1"/>
  <c r="P43" i="15"/>
  <c r="F190" i="15"/>
  <c r="P190" i="15"/>
  <c r="M254" i="15"/>
  <c r="Q254" i="15"/>
  <c r="T6" i="15"/>
  <c r="F43" i="15"/>
  <c r="N43" i="15"/>
  <c r="R43" i="15"/>
  <c r="V43" i="15"/>
  <c r="H162" i="15"/>
  <c r="H43" i="15" s="1"/>
  <c r="T162" i="15"/>
  <c r="T43" i="15" s="1"/>
  <c r="X162" i="15"/>
  <c r="X43" i="15" s="1"/>
  <c r="F255" i="15"/>
  <c r="F254" i="15" s="1"/>
  <c r="J255" i="15"/>
  <c r="V255" i="15"/>
  <c r="V254" i="15" s="1"/>
  <c r="Z255" i="15"/>
  <c r="N276" i="15"/>
  <c r="Y276" i="15"/>
  <c r="M350" i="15"/>
  <c r="D599" i="15"/>
  <c r="G599" i="15"/>
  <c r="G492" i="15" s="1"/>
  <c r="K599" i="15"/>
  <c r="O599" i="15"/>
  <c r="S599" i="15"/>
  <c r="W599" i="15"/>
  <c r="W492" i="15" s="1"/>
  <c r="AA599" i="15"/>
  <c r="Q7" i="15"/>
  <c r="Q6" i="15" s="1"/>
  <c r="D8" i="15"/>
  <c r="D7" i="15" s="1"/>
  <c r="D6" i="15" s="1"/>
  <c r="G6" i="15"/>
  <c r="K6" i="15"/>
  <c r="O6" i="15"/>
  <c r="S6" i="15"/>
  <c r="W6" i="15"/>
  <c r="AA6" i="15"/>
  <c r="M33" i="15"/>
  <c r="M6" i="15" s="1"/>
  <c r="E44" i="15"/>
  <c r="U44" i="15"/>
  <c r="D86" i="15"/>
  <c r="J162" i="15"/>
  <c r="J43" i="15" s="1"/>
  <c r="Z162" i="15"/>
  <c r="Z43" i="15" s="1"/>
  <c r="O204" i="15"/>
  <c r="O190" i="15" s="1"/>
  <c r="S204" i="15"/>
  <c r="S190" i="15" s="1"/>
  <c r="J204" i="15"/>
  <c r="J190" i="15" s="1"/>
  <c r="N204" i="15"/>
  <c r="N190" i="15" s="1"/>
  <c r="Z204" i="15"/>
  <c r="K255" i="15"/>
  <c r="K254" i="15" s="1"/>
  <c r="AA255" i="15"/>
  <c r="AA254" i="15" s="1"/>
  <c r="J262" i="15"/>
  <c r="Z262" i="15"/>
  <c r="D277" i="15"/>
  <c r="E341" i="15"/>
  <c r="E276" i="15" s="1"/>
  <c r="Q341" i="15"/>
  <c r="Q276" i="15" s="1"/>
  <c r="U341" i="15"/>
  <c r="U276" i="15" s="1"/>
  <c r="L341" i="15"/>
  <c r="L276" i="15" s="1"/>
  <c r="P341" i="15"/>
  <c r="D361" i="15"/>
  <c r="W398" i="15"/>
  <c r="W397" i="15" s="1"/>
  <c r="D398" i="15"/>
  <c r="N459" i="15"/>
  <c r="I459" i="15"/>
  <c r="W629" i="15"/>
  <c r="E709" i="15"/>
  <c r="X713" i="15"/>
  <c r="AA713" i="15"/>
  <c r="Y6" i="15"/>
  <c r="Z190" i="15"/>
  <c r="F7" i="15"/>
  <c r="F6" i="15" s="1"/>
  <c r="V7" i="15"/>
  <c r="V6" i="15" s="1"/>
  <c r="R33" i="15"/>
  <c r="R6" i="15" s="1"/>
  <c r="D72" i="15"/>
  <c r="D64" i="15" s="1"/>
  <c r="D204" i="15"/>
  <c r="D190" i="15" s="1"/>
  <c r="I276" i="15"/>
  <c r="H276" i="15"/>
  <c r="P276" i="15"/>
  <c r="T276" i="15"/>
  <c r="X276" i="15"/>
  <c r="D320" i="15"/>
  <c r="H350" i="15"/>
  <c r="E351" i="15"/>
  <c r="E350" i="15" s="1"/>
  <c r="Q351" i="15"/>
  <c r="Q350" i="15" s="1"/>
  <c r="U351" i="15"/>
  <c r="U350" i="15" s="1"/>
  <c r="D352" i="15"/>
  <c r="D351" i="15" s="1"/>
  <c r="V459" i="15"/>
  <c r="O492" i="15"/>
  <c r="AA492" i="15"/>
  <c r="E98" i="15"/>
  <c r="I98" i="15"/>
  <c r="M98" i="15"/>
  <c r="Q98" i="15"/>
  <c r="U98" i="15"/>
  <c r="Y98" i="15"/>
  <c r="Y43" i="15" s="1"/>
  <c r="D105" i="15"/>
  <c r="D98" i="15" s="1"/>
  <c r="E162" i="15"/>
  <c r="I162" i="15"/>
  <c r="M162" i="15"/>
  <c r="Q162" i="15"/>
  <c r="Q43" i="15" s="1"/>
  <c r="U162" i="15"/>
  <c r="Y162" i="15"/>
  <c r="E190" i="15"/>
  <c r="I190" i="15"/>
  <c r="M190" i="15"/>
  <c r="Q190" i="15"/>
  <c r="U190" i="15"/>
  <c r="Y190" i="15"/>
  <c r="D292" i="15"/>
  <c r="D291" i="15" s="1"/>
  <c r="O398" i="15"/>
  <c r="O397" i="15" s="1"/>
  <c r="I428" i="15"/>
  <c r="M428" i="15"/>
  <c r="M397" i="15" s="1"/>
  <c r="U428" i="15"/>
  <c r="Y428" i="15"/>
  <c r="Y397" i="15" s="1"/>
  <c r="D428" i="15"/>
  <c r="E440" i="15"/>
  <c r="E397" i="15" s="1"/>
  <c r="I440" i="15"/>
  <c r="Q440" i="15"/>
  <c r="Q397" i="15" s="1"/>
  <c r="U440" i="15"/>
  <c r="D440" i="15"/>
  <c r="D475" i="15"/>
  <c r="AA475" i="15"/>
  <c r="K644" i="15"/>
  <c r="O644" i="15"/>
  <c r="S644" i="15"/>
  <c r="W644" i="15"/>
  <c r="W643" i="15" s="1"/>
  <c r="AA644" i="15"/>
  <c r="AA643" i="15" s="1"/>
  <c r="K713" i="15"/>
  <c r="S713" i="15"/>
  <c r="H262" i="15"/>
  <c r="H254" i="15" s="1"/>
  <c r="L262" i="15"/>
  <c r="L254" i="15" s="1"/>
  <c r="P262" i="15"/>
  <c r="P254" i="15" s="1"/>
  <c r="T262" i="15"/>
  <c r="T254" i="15" s="1"/>
  <c r="X262" i="15"/>
  <c r="X254" i="15" s="1"/>
  <c r="G341" i="15"/>
  <c r="G276" i="15" s="1"/>
  <c r="K341" i="15"/>
  <c r="K276" i="15" s="1"/>
  <c r="O341" i="15"/>
  <c r="O276" i="15" s="1"/>
  <c r="S341" i="15"/>
  <c r="S276" i="15" s="1"/>
  <c r="W341" i="15"/>
  <c r="W276" i="15" s="1"/>
  <c r="AA341" i="15"/>
  <c r="AA276" i="15" s="1"/>
  <c r="G350" i="15"/>
  <c r="K350" i="15"/>
  <c r="O350" i="15"/>
  <c r="AA350" i="15"/>
  <c r="N644" i="15"/>
  <c r="N643" i="15" s="1"/>
  <c r="T428" i="15"/>
  <c r="T397" i="15" s="1"/>
  <c r="F428" i="15"/>
  <c r="F397" i="15" s="1"/>
  <c r="J428" i="15"/>
  <c r="N428" i="15"/>
  <c r="N397" i="15" s="1"/>
  <c r="R428" i="15"/>
  <c r="R397" i="15" s="1"/>
  <c r="V428" i="15"/>
  <c r="V397" i="15" s="1"/>
  <c r="Z428" i="15"/>
  <c r="J440" i="15"/>
  <c r="J397" i="15" s="1"/>
  <c r="Z440" i="15"/>
  <c r="G475" i="15"/>
  <c r="O475" i="15"/>
  <c r="W475" i="15"/>
  <c r="J475" i="15"/>
  <c r="J459" i="15" s="1"/>
  <c r="R475" i="15"/>
  <c r="R459" i="15" s="1"/>
  <c r="Z475" i="15"/>
  <c r="Z459" i="15" s="1"/>
  <c r="F493" i="15"/>
  <c r="F492" i="15" s="1"/>
  <c r="F458" i="15" s="1"/>
  <c r="N493" i="15"/>
  <c r="N492" i="15" s="1"/>
  <c r="V493" i="15"/>
  <c r="D507" i="15"/>
  <c r="S522" i="15"/>
  <c r="E522" i="15"/>
  <c r="I522" i="15"/>
  <c r="I492" i="15" s="1"/>
  <c r="M522" i="15"/>
  <c r="Q522" i="15"/>
  <c r="Q492" i="15" s="1"/>
  <c r="Q458" i="15" s="1"/>
  <c r="U522" i="15"/>
  <c r="Y522" i="15"/>
  <c r="Y492" i="15" s="1"/>
  <c r="Y458" i="15" s="1"/>
  <c r="D527" i="15"/>
  <c r="D522" i="15" s="1"/>
  <c r="E556" i="15"/>
  <c r="M556" i="15"/>
  <c r="U556" i="15"/>
  <c r="K593" i="15"/>
  <c r="K492" i="15" s="1"/>
  <c r="S593" i="15"/>
  <c r="E644" i="15"/>
  <c r="I644" i="15"/>
  <c r="M644" i="15"/>
  <c r="Q644" i="15"/>
  <c r="D645" i="15"/>
  <c r="Z644" i="15"/>
  <c r="D685" i="15"/>
  <c r="D498" i="15"/>
  <c r="D493" i="15" s="1"/>
  <c r="R599" i="15"/>
  <c r="R492" i="15" s="1"/>
  <c r="V599" i="15"/>
  <c r="Z599" i="15"/>
  <c r="Z492" i="15" s="1"/>
  <c r="H713" i="15"/>
  <c r="H643" i="15" s="1"/>
  <c r="L713" i="15"/>
  <c r="L643" i="15" s="1"/>
  <c r="P713" i="15"/>
  <c r="P643" i="15" s="1"/>
  <c r="T713" i="15"/>
  <c r="D769" i="15"/>
  <c r="H769" i="15"/>
  <c r="P769" i="15"/>
  <c r="T769" i="15"/>
  <c r="X769" i="15"/>
  <c r="D379" i="15"/>
  <c r="D378" i="15" s="1"/>
  <c r="T378" i="15"/>
  <c r="T350" i="15" s="1"/>
  <c r="X378" i="15"/>
  <c r="X350" i="15" s="1"/>
  <c r="G460" i="15"/>
  <c r="G459" i="15" s="1"/>
  <c r="K460" i="15"/>
  <c r="K459" i="15" s="1"/>
  <c r="O460" i="15"/>
  <c r="O459" i="15" s="1"/>
  <c r="O458" i="15" s="1"/>
  <c r="S460" i="15"/>
  <c r="S459" i="15" s="1"/>
  <c r="W460" i="15"/>
  <c r="W459" i="15" s="1"/>
  <c r="AA460" i="15"/>
  <c r="D557" i="15"/>
  <c r="D556" i="15" s="1"/>
  <c r="H556" i="15"/>
  <c r="H492" i="15" s="1"/>
  <c r="L556" i="15"/>
  <c r="L492" i="15" s="1"/>
  <c r="P556" i="15"/>
  <c r="P492" i="15" s="1"/>
  <c r="T556" i="15"/>
  <c r="T492" i="15" s="1"/>
  <c r="X556" i="15"/>
  <c r="X492" i="15" s="1"/>
  <c r="F644" i="15"/>
  <c r="F643" i="15" s="1"/>
  <c r="V644" i="15"/>
  <c r="V643" i="15" s="1"/>
  <c r="O685" i="15"/>
  <c r="J685" i="15"/>
  <c r="J643" i="15" s="1"/>
  <c r="Z685" i="15"/>
  <c r="O713" i="15"/>
  <c r="E713" i="15"/>
  <c r="I713" i="15"/>
  <c r="M713" i="15"/>
  <c r="Q713" i="15"/>
  <c r="U713" i="15"/>
  <c r="Y713" i="15"/>
  <c r="D744" i="15"/>
  <c r="D737" i="15" s="1"/>
  <c r="D713" i="15" s="1"/>
  <c r="D465" i="15"/>
  <c r="D460" i="15" s="1"/>
  <c r="D459" i="15" s="1"/>
  <c r="D617" i="15"/>
  <c r="D615" i="15" s="1"/>
  <c r="D614" i="15" s="1"/>
  <c r="S629" i="15"/>
  <c r="D681" i="15"/>
  <c r="D629" i="15"/>
  <c r="H629" i="15"/>
  <c r="L629" i="15"/>
  <c r="P629" i="15"/>
  <c r="T629" i="15"/>
  <c r="X629" i="15"/>
  <c r="E698" i="15"/>
  <c r="I698" i="15"/>
  <c r="M698" i="15"/>
  <c r="Q698" i="15"/>
  <c r="U698" i="15"/>
  <c r="U643" i="15" s="1"/>
  <c r="Y698" i="15"/>
  <c r="Y643" i="15" s="1"/>
  <c r="E6" i="14"/>
  <c r="I6" i="14"/>
  <c r="X43" i="14"/>
  <c r="K43" i="14"/>
  <c r="AA43" i="14"/>
  <c r="P43" i="14"/>
  <c r="M276" i="14"/>
  <c r="K6" i="14"/>
  <c r="O6" i="14"/>
  <c r="S6" i="14"/>
  <c r="H43" i="14"/>
  <c r="E44" i="14"/>
  <c r="U44" i="14"/>
  <c r="Q254" i="14"/>
  <c r="Y254" i="14"/>
  <c r="F7" i="14"/>
  <c r="F6" i="14" s="1"/>
  <c r="V7" i="14"/>
  <c r="V6" i="14" s="1"/>
  <c r="R33" i="14"/>
  <c r="R6" i="14" s="1"/>
  <c r="N64" i="14"/>
  <c r="D72" i="14"/>
  <c r="D64" i="14" s="1"/>
  <c r="T162" i="14"/>
  <c r="T43" i="14" s="1"/>
  <c r="T190" i="14"/>
  <c r="G191" i="14"/>
  <c r="G190" i="14" s="1"/>
  <c r="O191" i="14"/>
  <c r="O190" i="14" s="1"/>
  <c r="W191" i="14"/>
  <c r="W190" i="14" s="1"/>
  <c r="F255" i="14"/>
  <c r="F254" i="14" s="1"/>
  <c r="V255" i="14"/>
  <c r="V254" i="14" s="1"/>
  <c r="I277" i="14"/>
  <c r="I276" i="14" s="1"/>
  <c r="Q277" i="14"/>
  <c r="Q276" i="14" s="1"/>
  <c r="Y277" i="14"/>
  <c r="Y276" i="14" s="1"/>
  <c r="D277" i="14"/>
  <c r="D308" i="14"/>
  <c r="T308" i="14"/>
  <c r="T276" i="14" s="1"/>
  <c r="N350" i="14"/>
  <c r="M378" i="14"/>
  <c r="M350" i="14" s="1"/>
  <c r="E398" i="14"/>
  <c r="E397" i="14" s="1"/>
  <c r="I398" i="14"/>
  <c r="M398" i="14"/>
  <c r="Q398" i="14"/>
  <c r="U398" i="14"/>
  <c r="U397" i="14" s="1"/>
  <c r="Y398" i="14"/>
  <c r="S43" i="14"/>
  <c r="I162" i="14"/>
  <c r="M162" i="14"/>
  <c r="Q162" i="14"/>
  <c r="U162" i="14"/>
  <c r="Y162" i="14"/>
  <c r="S254" i="14"/>
  <c r="F276" i="14"/>
  <c r="V276" i="14"/>
  <c r="X397" i="14"/>
  <c r="I428" i="14"/>
  <c r="M428" i="14"/>
  <c r="Q428" i="14"/>
  <c r="U428" i="14"/>
  <c r="Y428" i="14"/>
  <c r="D428" i="14"/>
  <c r="F43" i="14"/>
  <c r="J43" i="14"/>
  <c r="N43" i="14"/>
  <c r="R43" i="14"/>
  <c r="V43" i="14"/>
  <c r="Z43" i="14"/>
  <c r="E98" i="14"/>
  <c r="I98" i="14"/>
  <c r="M98" i="14"/>
  <c r="Q98" i="14"/>
  <c r="U98" i="14"/>
  <c r="Y98" i="14"/>
  <c r="N276" i="14"/>
  <c r="K277" i="14"/>
  <c r="S277" i="14"/>
  <c r="AA277" i="14"/>
  <c r="D291" i="14"/>
  <c r="I351" i="14"/>
  <c r="I350" i="14" s="1"/>
  <c r="Q351" i="14"/>
  <c r="Q350" i="14" s="1"/>
  <c r="Y351" i="14"/>
  <c r="Y350" i="14" s="1"/>
  <c r="D351" i="14"/>
  <c r="G397" i="14"/>
  <c r="W397" i="14"/>
  <c r="P397" i="14"/>
  <c r="D710" i="14"/>
  <c r="D709" i="14" s="1"/>
  <c r="D698" i="14" s="1"/>
  <c r="E709" i="14"/>
  <c r="D110" i="14"/>
  <c r="D98" i="14" s="1"/>
  <c r="D175" i="14"/>
  <c r="D162" i="14" s="1"/>
  <c r="E204" i="14"/>
  <c r="E190" i="14" s="1"/>
  <c r="I204" i="14"/>
  <c r="I190" i="14" s="1"/>
  <c r="M204" i="14"/>
  <c r="M190" i="14" s="1"/>
  <c r="Q204" i="14"/>
  <c r="Q190" i="14" s="1"/>
  <c r="U204" i="14"/>
  <c r="U190" i="14" s="1"/>
  <c r="Y204" i="14"/>
  <c r="Y190" i="14" s="1"/>
  <c r="D263" i="14"/>
  <c r="D262" i="14" s="1"/>
  <c r="D254" i="14" s="1"/>
  <c r="H276" i="14"/>
  <c r="L276" i="14"/>
  <c r="P276" i="14"/>
  <c r="X276" i="14"/>
  <c r="D284" i="14"/>
  <c r="D331" i="14"/>
  <c r="D320" i="14" s="1"/>
  <c r="D389" i="14"/>
  <c r="L397" i="14"/>
  <c r="D446" i="14"/>
  <c r="D440" i="14" s="1"/>
  <c r="M460" i="14"/>
  <c r="M459" i="14" s="1"/>
  <c r="K493" i="14"/>
  <c r="S493" i="14"/>
  <c r="W493" i="14"/>
  <c r="AA493" i="14"/>
  <c r="D599" i="14"/>
  <c r="G599" i="14"/>
  <c r="G492" i="14" s="1"/>
  <c r="K599" i="14"/>
  <c r="O599" i="14"/>
  <c r="O492" i="14" s="1"/>
  <c r="S599" i="14"/>
  <c r="W599" i="14"/>
  <c r="AA599" i="14"/>
  <c r="W629" i="14"/>
  <c r="R644" i="14"/>
  <c r="R643" i="14" s="1"/>
  <c r="AA713" i="14"/>
  <c r="AA643" i="14" s="1"/>
  <c r="H262" i="14"/>
  <c r="H254" i="14" s="1"/>
  <c r="L262" i="14"/>
  <c r="L254" i="14" s="1"/>
  <c r="P262" i="14"/>
  <c r="P254" i="14" s="1"/>
  <c r="T262" i="14"/>
  <c r="T254" i="14" s="1"/>
  <c r="X262" i="14"/>
  <c r="X254" i="14" s="1"/>
  <c r="G341" i="14"/>
  <c r="G276" i="14" s="1"/>
  <c r="K341" i="14"/>
  <c r="O341" i="14"/>
  <c r="O276" i="14" s="1"/>
  <c r="S341" i="14"/>
  <c r="W341" i="14"/>
  <c r="W276" i="14" s="1"/>
  <c r="AA341" i="14"/>
  <c r="G350" i="14"/>
  <c r="K350" i="14"/>
  <c r="O350" i="14"/>
  <c r="AA350" i="14"/>
  <c r="N644" i="14"/>
  <c r="N643" i="14" s="1"/>
  <c r="T428" i="14"/>
  <c r="T397" i="14" s="1"/>
  <c r="F428" i="14"/>
  <c r="F397" i="14" s="1"/>
  <c r="J428" i="14"/>
  <c r="N428" i="14"/>
  <c r="N397" i="14" s="1"/>
  <c r="R428" i="14"/>
  <c r="R397" i="14" s="1"/>
  <c r="V428" i="14"/>
  <c r="V397" i="14" s="1"/>
  <c r="Z428" i="14"/>
  <c r="J440" i="14"/>
  <c r="Z440" i="14"/>
  <c r="G475" i="14"/>
  <c r="O475" i="14"/>
  <c r="W475" i="14"/>
  <c r="J475" i="14"/>
  <c r="J459" i="14" s="1"/>
  <c r="J458" i="14" s="1"/>
  <c r="R475" i="14"/>
  <c r="R459" i="14" s="1"/>
  <c r="Z475" i="14"/>
  <c r="Z459" i="14" s="1"/>
  <c r="F493" i="14"/>
  <c r="F492" i="14" s="1"/>
  <c r="N493" i="14"/>
  <c r="N492" i="14" s="1"/>
  <c r="N458" i="14" s="1"/>
  <c r="V493" i="14"/>
  <c r="D507" i="14"/>
  <c r="S522" i="14"/>
  <c r="E522" i="14"/>
  <c r="I522" i="14"/>
  <c r="I492" i="14" s="1"/>
  <c r="I458" i="14" s="1"/>
  <c r="M522" i="14"/>
  <c r="Q522" i="14"/>
  <c r="Q492" i="14" s="1"/>
  <c r="Q458" i="14" s="1"/>
  <c r="U522" i="14"/>
  <c r="Y522" i="14"/>
  <c r="Y492" i="14" s="1"/>
  <c r="D527" i="14"/>
  <c r="D522" i="14" s="1"/>
  <c r="E556" i="14"/>
  <c r="E492" i="14" s="1"/>
  <c r="E458" i="14" s="1"/>
  <c r="M556" i="14"/>
  <c r="U556" i="14"/>
  <c r="U492" i="14" s="1"/>
  <c r="U458" i="14" s="1"/>
  <c r="K593" i="14"/>
  <c r="S593" i="14"/>
  <c r="E644" i="14"/>
  <c r="I644" i="14"/>
  <c r="M644" i="14"/>
  <c r="Q644" i="14"/>
  <c r="D645" i="14"/>
  <c r="Z644" i="14"/>
  <c r="D685" i="14"/>
  <c r="D498" i="14"/>
  <c r="R599" i="14"/>
  <c r="R492" i="14" s="1"/>
  <c r="V599" i="14"/>
  <c r="Z599" i="14"/>
  <c r="Z492" i="14" s="1"/>
  <c r="H713" i="14"/>
  <c r="L713" i="14"/>
  <c r="L643" i="14" s="1"/>
  <c r="P713" i="14"/>
  <c r="T713" i="14"/>
  <c r="D769" i="14"/>
  <c r="H769" i="14"/>
  <c r="P769" i="14"/>
  <c r="T769" i="14"/>
  <c r="X769" i="14"/>
  <c r="X643" i="14" s="1"/>
  <c r="D379" i="14"/>
  <c r="D378" i="14" s="1"/>
  <c r="T378" i="14"/>
  <c r="T350" i="14" s="1"/>
  <c r="X378" i="14"/>
  <c r="X350" i="14" s="1"/>
  <c r="G460" i="14"/>
  <c r="K460" i="14"/>
  <c r="K459" i="14" s="1"/>
  <c r="O460" i="14"/>
  <c r="O459" i="14" s="1"/>
  <c r="S460" i="14"/>
  <c r="S459" i="14" s="1"/>
  <c r="W460" i="14"/>
  <c r="AA460" i="14"/>
  <c r="AA459" i="14" s="1"/>
  <c r="D557" i="14"/>
  <c r="D556" i="14" s="1"/>
  <c r="H556" i="14"/>
  <c r="H492" i="14" s="1"/>
  <c r="L556" i="14"/>
  <c r="L492" i="14" s="1"/>
  <c r="L458" i="14" s="1"/>
  <c r="P556" i="14"/>
  <c r="P492" i="14" s="1"/>
  <c r="T556" i="14"/>
  <c r="T492" i="14" s="1"/>
  <c r="X556" i="14"/>
  <c r="X492" i="14" s="1"/>
  <c r="F644" i="14"/>
  <c r="F643" i="14" s="1"/>
  <c r="V644" i="14"/>
  <c r="V643" i="14" s="1"/>
  <c r="O685" i="14"/>
  <c r="J685" i="14"/>
  <c r="J643" i="14" s="1"/>
  <c r="Z685" i="14"/>
  <c r="O713" i="14"/>
  <c r="E713" i="14"/>
  <c r="I713" i="14"/>
  <c r="M713" i="14"/>
  <c r="Q713" i="14"/>
  <c r="U713" i="14"/>
  <c r="Y713" i="14"/>
  <c r="D744" i="14"/>
  <c r="D737" i="14" s="1"/>
  <c r="D713" i="14" s="1"/>
  <c r="D465" i="14"/>
  <c r="D460" i="14" s="1"/>
  <c r="D617" i="14"/>
  <c r="D615" i="14" s="1"/>
  <c r="D614" i="14" s="1"/>
  <c r="S629" i="14"/>
  <c r="D681" i="14"/>
  <c r="D629" i="14"/>
  <c r="H629" i="14"/>
  <c r="L629" i="14"/>
  <c r="P629" i="14"/>
  <c r="T629" i="14"/>
  <c r="X629" i="14"/>
  <c r="E698" i="14"/>
  <c r="I698" i="14"/>
  <c r="M698" i="14"/>
  <c r="Q698" i="14"/>
  <c r="U698" i="14"/>
  <c r="Y698" i="14"/>
  <c r="D33" i="13"/>
  <c r="H276" i="13"/>
  <c r="L276" i="13"/>
  <c r="P276" i="13"/>
  <c r="T276" i="13"/>
  <c r="X276" i="13"/>
  <c r="N43" i="13"/>
  <c r="U190" i="13"/>
  <c r="J190" i="13"/>
  <c r="R190" i="13"/>
  <c r="Z190" i="13"/>
  <c r="S254" i="13"/>
  <c r="E254" i="13"/>
  <c r="U254" i="13"/>
  <c r="E276" i="13"/>
  <c r="D440" i="13"/>
  <c r="D162" i="13"/>
  <c r="D238" i="13"/>
  <c r="E190" i="13"/>
  <c r="O276" i="13"/>
  <c r="O459" i="13"/>
  <c r="D54" i="13"/>
  <c r="D225" i="13"/>
  <c r="Y276" i="13"/>
  <c r="D321" i="13"/>
  <c r="D320" i="13" s="1"/>
  <c r="J428" i="13"/>
  <c r="R428" i="13"/>
  <c r="Z428" i="13"/>
  <c r="G428" i="13"/>
  <c r="G397" i="13" s="1"/>
  <c r="K428" i="13"/>
  <c r="K397" i="13" s="1"/>
  <c r="O428" i="13"/>
  <c r="O397" i="13" s="1"/>
  <c r="S428" i="13"/>
  <c r="S397" i="13" s="1"/>
  <c r="W428" i="13"/>
  <c r="W397" i="13" s="1"/>
  <c r="AA428" i="13"/>
  <c r="AA397" i="13" s="1"/>
  <c r="D493" i="13"/>
  <c r="D45" i="13"/>
  <c r="D80" i="13"/>
  <c r="D64" i="13" s="1"/>
  <c r="D214" i="13"/>
  <c r="F262" i="13"/>
  <c r="J262" i="13"/>
  <c r="N262" i="13"/>
  <c r="R262" i="13"/>
  <c r="V262" i="13"/>
  <c r="Z262" i="13"/>
  <c r="F341" i="13"/>
  <c r="F276" i="13" s="1"/>
  <c r="J341" i="13"/>
  <c r="J276" i="13" s="1"/>
  <c r="N341" i="13"/>
  <c r="N276" i="13" s="1"/>
  <c r="R341" i="13"/>
  <c r="R276" i="13" s="1"/>
  <c r="V341" i="13"/>
  <c r="Z341" i="13"/>
  <c r="Z276" i="13" s="1"/>
  <c r="F350" i="13"/>
  <c r="J350" i="13"/>
  <c r="N350" i="13"/>
  <c r="R350" i="13"/>
  <c r="V350" i="13"/>
  <c r="Z350" i="13"/>
  <c r="H43" i="13"/>
  <c r="L43" i="13"/>
  <c r="P43" i="13"/>
  <c r="T43" i="13"/>
  <c r="X43" i="13"/>
  <c r="V276" i="13"/>
  <c r="I397" i="13"/>
  <c r="Q397" i="13"/>
  <c r="Y397" i="13"/>
  <c r="H397" i="13"/>
  <c r="L397" i="13"/>
  <c r="L5" i="13" s="1"/>
  <c r="T397" i="13"/>
  <c r="X397" i="13"/>
  <c r="E44" i="13"/>
  <c r="E64" i="13"/>
  <c r="I64" i="13"/>
  <c r="I43" i="13" s="1"/>
  <c r="M64" i="13"/>
  <c r="M43" i="13" s="1"/>
  <c r="Q64" i="13"/>
  <c r="Q43" i="13" s="1"/>
  <c r="U64" i="13"/>
  <c r="U43" i="13" s="1"/>
  <c r="Y64" i="13"/>
  <c r="Y43" i="13" s="1"/>
  <c r="G98" i="13"/>
  <c r="G43" i="13" s="1"/>
  <c r="K98" i="13"/>
  <c r="K43" i="13" s="1"/>
  <c r="O98" i="13"/>
  <c r="O43" i="13" s="1"/>
  <c r="S98" i="13"/>
  <c r="S43" i="13" s="1"/>
  <c r="W98" i="13"/>
  <c r="W43" i="13" s="1"/>
  <c r="AA98" i="13"/>
  <c r="AA43" i="13" s="1"/>
  <c r="G204" i="13"/>
  <c r="G190" i="13" s="1"/>
  <c r="K204" i="13"/>
  <c r="K190" i="13" s="1"/>
  <c r="O204" i="13"/>
  <c r="O190" i="13" s="1"/>
  <c r="S204" i="13"/>
  <c r="S190" i="13" s="1"/>
  <c r="W204" i="13"/>
  <c r="W190" i="13" s="1"/>
  <c r="AA204" i="13"/>
  <c r="AA190" i="13" s="1"/>
  <c r="D230" i="13"/>
  <c r="F254" i="13"/>
  <c r="J254" i="13"/>
  <c r="N254" i="13"/>
  <c r="R254" i="13"/>
  <c r="V254" i="13"/>
  <c r="Z254" i="13"/>
  <c r="P350" i="13"/>
  <c r="X350" i="13"/>
  <c r="D460" i="13"/>
  <c r="D459" i="13" s="1"/>
  <c r="F492" i="13"/>
  <c r="F458" i="13" s="1"/>
  <c r="W276" i="13"/>
  <c r="AA276" i="13"/>
  <c r="D371" i="13"/>
  <c r="D351" i="13" s="1"/>
  <c r="D350" i="13" s="1"/>
  <c r="F398" i="13"/>
  <c r="F397" i="13" s="1"/>
  <c r="J398" i="13"/>
  <c r="N398" i="13"/>
  <c r="N397" i="13" s="1"/>
  <c r="R398" i="13"/>
  <c r="V398" i="13"/>
  <c r="V397" i="13" s="1"/>
  <c r="Z398" i="13"/>
  <c r="Z397" i="13" s="1"/>
  <c r="D415" i="13"/>
  <c r="D414" i="13" s="1"/>
  <c r="D397" i="13" s="1"/>
  <c r="H459" i="13"/>
  <c r="G493" i="13"/>
  <c r="G492" i="13" s="1"/>
  <c r="O493" i="13"/>
  <c r="W493" i="13"/>
  <c r="L492" i="13"/>
  <c r="K556" i="13"/>
  <c r="K492" i="13" s="1"/>
  <c r="K458" i="13" s="1"/>
  <c r="O556" i="13"/>
  <c r="S556" i="13"/>
  <c r="S492" i="13" s="1"/>
  <c r="S458" i="13" s="1"/>
  <c r="W556" i="13"/>
  <c r="AA556" i="13"/>
  <c r="AA492" i="13" s="1"/>
  <c r="M644" i="13"/>
  <c r="Z713" i="13"/>
  <c r="J581" i="13"/>
  <c r="J492" i="13" s="1"/>
  <c r="J458" i="13" s="1"/>
  <c r="R581" i="13"/>
  <c r="R492" i="13" s="1"/>
  <c r="R458" i="13" s="1"/>
  <c r="Z581" i="13"/>
  <c r="Z492" i="13" s="1"/>
  <c r="Z458" i="13" s="1"/>
  <c r="I644" i="13"/>
  <c r="Q644" i="13"/>
  <c r="Y644" i="13"/>
  <c r="D644" i="13"/>
  <c r="H643" i="13"/>
  <c r="L643" i="13"/>
  <c r="P643" i="13"/>
  <c r="T643" i="13"/>
  <c r="X643" i="13"/>
  <c r="J698" i="13"/>
  <c r="R698" i="13"/>
  <c r="Z698" i="13"/>
  <c r="L475" i="13"/>
  <c r="L459" i="13" s="1"/>
  <c r="L458" i="13" s="1"/>
  <c r="L642" i="13" s="1"/>
  <c r="P475" i="13"/>
  <c r="P459" i="13" s="1"/>
  <c r="T475" i="13"/>
  <c r="T459" i="13" s="1"/>
  <c r="X475" i="13"/>
  <c r="X459" i="13" s="1"/>
  <c r="E522" i="13"/>
  <c r="E492" i="13" s="1"/>
  <c r="E458" i="13" s="1"/>
  <c r="I522" i="13"/>
  <c r="I492" i="13" s="1"/>
  <c r="M522" i="13"/>
  <c r="Q522" i="13"/>
  <c r="U522" i="13"/>
  <c r="U492" i="13" s="1"/>
  <c r="U458" i="13" s="1"/>
  <c r="Y522" i="13"/>
  <c r="D550" i="13"/>
  <c r="D522" i="13" s="1"/>
  <c r="D704" i="13"/>
  <c r="D703" i="13" s="1"/>
  <c r="D698" i="13" s="1"/>
  <c r="E703" i="13"/>
  <c r="E698" i="13" s="1"/>
  <c r="M556" i="13"/>
  <c r="Q556" i="13"/>
  <c r="U556" i="13"/>
  <c r="Y556" i="13"/>
  <c r="D567" i="13"/>
  <c r="D556" i="13" s="1"/>
  <c r="F644" i="13"/>
  <c r="F643" i="13" s="1"/>
  <c r="J644" i="13"/>
  <c r="N644" i="13"/>
  <c r="N643" i="13" s="1"/>
  <c r="R644" i="13"/>
  <c r="V644" i="13"/>
  <c r="V643" i="13" s="1"/>
  <c r="Z644" i="13"/>
  <c r="E713" i="13"/>
  <c r="I713" i="13"/>
  <c r="M713" i="13"/>
  <c r="Q713" i="13"/>
  <c r="U713" i="13"/>
  <c r="U643" i="13" s="1"/>
  <c r="Y713" i="13"/>
  <c r="D744" i="13"/>
  <c r="D737" i="13" s="1"/>
  <c r="D713" i="13" s="1"/>
  <c r="X43" i="12"/>
  <c r="R492" i="12"/>
  <c r="J6" i="12"/>
  <c r="N6" i="12"/>
  <c r="V6" i="12"/>
  <c r="P43" i="12"/>
  <c r="M238" i="12"/>
  <c r="Y459" i="12"/>
  <c r="E6" i="12"/>
  <c r="E238" i="12"/>
  <c r="U238" i="12"/>
  <c r="P190" i="12"/>
  <c r="Q254" i="12"/>
  <c r="Y6" i="12"/>
  <c r="G33" i="12"/>
  <c r="T162" i="12"/>
  <c r="O191" i="12"/>
  <c r="O190" i="12" s="1"/>
  <c r="V255" i="12"/>
  <c r="V254" i="12" s="1"/>
  <c r="Q276" i="12"/>
  <c r="T64" i="12"/>
  <c r="G64" i="12"/>
  <c r="G43" i="12" s="1"/>
  <c r="K64" i="12"/>
  <c r="K43" i="12" s="1"/>
  <c r="O64" i="12"/>
  <c r="O43" i="12" s="1"/>
  <c r="S64" i="12"/>
  <c r="S43" i="12" s="1"/>
  <c r="W64" i="12"/>
  <c r="W43" i="12" s="1"/>
  <c r="AA64" i="12"/>
  <c r="AA43" i="12" s="1"/>
  <c r="L64" i="12"/>
  <c r="L43" i="12" s="1"/>
  <c r="T98" i="12"/>
  <c r="E162" i="12"/>
  <c r="I162" i="12"/>
  <c r="M162" i="12"/>
  <c r="Q162" i="12"/>
  <c r="U162" i="12"/>
  <c r="Y162" i="12"/>
  <c r="J162" i="12"/>
  <c r="J43" i="12" s="1"/>
  <c r="R162" i="12"/>
  <c r="R43" i="12" s="1"/>
  <c r="Z162" i="12"/>
  <c r="I238" i="12"/>
  <c r="Q238" i="12"/>
  <c r="Y238" i="12"/>
  <c r="K254" i="12"/>
  <c r="S254" i="12"/>
  <c r="AA254" i="12"/>
  <c r="F341" i="12"/>
  <c r="F276" i="12" s="1"/>
  <c r="V341" i="12"/>
  <c r="V276" i="12" s="1"/>
  <c r="L350" i="12"/>
  <c r="X397" i="12"/>
  <c r="I428" i="12"/>
  <c r="I397" i="12" s="1"/>
  <c r="M428" i="12"/>
  <c r="Q428" i="12"/>
  <c r="Q397" i="12" s="1"/>
  <c r="U428" i="12"/>
  <c r="U397" i="12" s="1"/>
  <c r="Y428" i="12"/>
  <c r="Y397" i="12" s="1"/>
  <c r="D428" i="12"/>
  <c r="H459" i="12"/>
  <c r="L459" i="12"/>
  <c r="P459" i="12"/>
  <c r="T459" i="12"/>
  <c r="X459" i="12"/>
  <c r="Y254" i="12"/>
  <c r="N254" i="12"/>
  <c r="W33" i="12"/>
  <c r="T190" i="12"/>
  <c r="G191" i="12"/>
  <c r="G190" i="12" s="1"/>
  <c r="W191" i="12"/>
  <c r="W190" i="12" s="1"/>
  <c r="F255" i="12"/>
  <c r="F254" i="12" s="1"/>
  <c r="I276" i="12"/>
  <c r="Y276" i="12"/>
  <c r="E397" i="12"/>
  <c r="M397" i="12"/>
  <c r="Q7" i="12"/>
  <c r="Q6" i="12" s="1"/>
  <c r="D8" i="12"/>
  <c r="D7" i="12" s="1"/>
  <c r="G6" i="12"/>
  <c r="K6" i="12"/>
  <c r="O6" i="12"/>
  <c r="S6" i="12"/>
  <c r="W6" i="12"/>
  <c r="AA6" i="12"/>
  <c r="M33" i="12"/>
  <c r="M6" i="12" s="1"/>
  <c r="H43" i="12"/>
  <c r="E44" i="12"/>
  <c r="U44" i="12"/>
  <c r="I64" i="12"/>
  <c r="Q64" i="12"/>
  <c r="Y64" i="12"/>
  <c r="E98" i="12"/>
  <c r="I98" i="12"/>
  <c r="M98" i="12"/>
  <c r="Q98" i="12"/>
  <c r="U98" i="12"/>
  <c r="Y98" i="12"/>
  <c r="D105" i="12"/>
  <c r="N276" i="12"/>
  <c r="K277" i="12"/>
  <c r="S277" i="12"/>
  <c r="AA277" i="12"/>
  <c r="D292" i="12"/>
  <c r="D291" i="12" s="1"/>
  <c r="I351" i="12"/>
  <c r="I350" i="12" s="1"/>
  <c r="Q351" i="12"/>
  <c r="Q350" i="12" s="1"/>
  <c r="Y351" i="12"/>
  <c r="Y350" i="12" s="1"/>
  <c r="D351" i="12"/>
  <c r="G398" i="12"/>
  <c r="G397" i="12" s="1"/>
  <c r="O398" i="12"/>
  <c r="O397" i="12" s="1"/>
  <c r="S398" i="12"/>
  <c r="S397" i="12" s="1"/>
  <c r="W398" i="12"/>
  <c r="W397" i="12" s="1"/>
  <c r="D398" i="12"/>
  <c r="P397" i="12"/>
  <c r="D710" i="12"/>
  <c r="D709" i="12" s="1"/>
  <c r="D698" i="12" s="1"/>
  <c r="E709" i="12"/>
  <c r="E698" i="12" s="1"/>
  <c r="N43" i="12"/>
  <c r="V43" i="12"/>
  <c r="Z43" i="12"/>
  <c r="D110" i="12"/>
  <c r="D175" i="12"/>
  <c r="D162" i="12" s="1"/>
  <c r="E204" i="12"/>
  <c r="E190" i="12" s="1"/>
  <c r="I204" i="12"/>
  <c r="I190" i="12" s="1"/>
  <c r="M204" i="12"/>
  <c r="M190" i="12" s="1"/>
  <c r="Q204" i="12"/>
  <c r="Q190" i="12" s="1"/>
  <c r="U204" i="12"/>
  <c r="U190" i="12" s="1"/>
  <c r="Y204" i="12"/>
  <c r="Y190" i="12" s="1"/>
  <c r="D263" i="12"/>
  <c r="D262" i="12" s="1"/>
  <c r="D254" i="12" s="1"/>
  <c r="H276" i="12"/>
  <c r="L276" i="12"/>
  <c r="P276" i="12"/>
  <c r="T276" i="12"/>
  <c r="X276" i="12"/>
  <c r="D284" i="12"/>
  <c r="D331" i="12"/>
  <c r="D320" i="12" s="1"/>
  <c r="D389" i="12"/>
  <c r="L397" i="12"/>
  <c r="D446" i="12"/>
  <c r="D440" i="12" s="1"/>
  <c r="M460" i="12"/>
  <c r="M459" i="12" s="1"/>
  <c r="K493" i="12"/>
  <c r="S493" i="12"/>
  <c r="W493" i="12"/>
  <c r="AA493" i="12"/>
  <c r="D599" i="12"/>
  <c r="G599" i="12"/>
  <c r="G492" i="12" s="1"/>
  <c r="K599" i="12"/>
  <c r="O599" i="12"/>
  <c r="O492" i="12" s="1"/>
  <c r="S599" i="12"/>
  <c r="W599" i="12"/>
  <c r="AA599" i="12"/>
  <c r="W629" i="12"/>
  <c r="R644" i="12"/>
  <c r="R643" i="12" s="1"/>
  <c r="AA713" i="12"/>
  <c r="AA643" i="12" s="1"/>
  <c r="H262" i="12"/>
  <c r="H254" i="12" s="1"/>
  <c r="L262" i="12"/>
  <c r="L254" i="12" s="1"/>
  <c r="P262" i="12"/>
  <c r="P254" i="12" s="1"/>
  <c r="T262" i="12"/>
  <c r="T254" i="12" s="1"/>
  <c r="X262" i="12"/>
  <c r="X254" i="12" s="1"/>
  <c r="G341" i="12"/>
  <c r="G276" i="12" s="1"/>
  <c r="K341" i="12"/>
  <c r="O341" i="12"/>
  <c r="O276" i="12" s="1"/>
  <c r="S341" i="12"/>
  <c r="W341" i="12"/>
  <c r="W276" i="12" s="1"/>
  <c r="AA341" i="12"/>
  <c r="G350" i="12"/>
  <c r="K350" i="12"/>
  <c r="O350" i="12"/>
  <c r="AA350" i="12"/>
  <c r="D498" i="12"/>
  <c r="N644" i="12"/>
  <c r="N643" i="12" s="1"/>
  <c r="T428" i="12"/>
  <c r="T397" i="12" s="1"/>
  <c r="F428" i="12"/>
  <c r="F397" i="12" s="1"/>
  <c r="J428" i="12"/>
  <c r="N428" i="12"/>
  <c r="N397" i="12" s="1"/>
  <c r="R428" i="12"/>
  <c r="R397" i="12" s="1"/>
  <c r="V428" i="12"/>
  <c r="V397" i="12" s="1"/>
  <c r="Z428" i="12"/>
  <c r="J440" i="12"/>
  <c r="Z440" i="12"/>
  <c r="G475" i="12"/>
  <c r="O475" i="12"/>
  <c r="W475" i="12"/>
  <c r="J475" i="12"/>
  <c r="J459" i="12" s="1"/>
  <c r="R475" i="12"/>
  <c r="R459" i="12" s="1"/>
  <c r="Z475" i="12"/>
  <c r="Z459" i="12" s="1"/>
  <c r="F493" i="12"/>
  <c r="F492" i="12" s="1"/>
  <c r="N493" i="12"/>
  <c r="N492" i="12" s="1"/>
  <c r="N458" i="12" s="1"/>
  <c r="V493" i="12"/>
  <c r="D507" i="12"/>
  <c r="S522" i="12"/>
  <c r="E522" i="12"/>
  <c r="I522" i="12"/>
  <c r="I492" i="12" s="1"/>
  <c r="I458" i="12" s="1"/>
  <c r="M522" i="12"/>
  <c r="Q522" i="12"/>
  <c r="Q492" i="12" s="1"/>
  <c r="Q458" i="12" s="1"/>
  <c r="U522" i="12"/>
  <c r="Y522" i="12"/>
  <c r="Y492" i="12" s="1"/>
  <c r="D527" i="12"/>
  <c r="D522" i="12" s="1"/>
  <c r="E556" i="12"/>
  <c r="M556" i="12"/>
  <c r="U556" i="12"/>
  <c r="K593" i="12"/>
  <c r="S593" i="12"/>
  <c r="E644" i="12"/>
  <c r="I644" i="12"/>
  <c r="M644" i="12"/>
  <c r="Q644" i="12"/>
  <c r="D645" i="12"/>
  <c r="Z644" i="12"/>
  <c r="D685" i="12"/>
  <c r="R599" i="12"/>
  <c r="V599" i="12"/>
  <c r="Z599" i="12"/>
  <c r="Z492" i="12" s="1"/>
  <c r="H713" i="12"/>
  <c r="L713" i="12"/>
  <c r="L643" i="12" s="1"/>
  <c r="P713" i="12"/>
  <c r="T713" i="12"/>
  <c r="D769" i="12"/>
  <c r="H769" i="12"/>
  <c r="P769" i="12"/>
  <c r="T769" i="12"/>
  <c r="X769" i="12"/>
  <c r="X643" i="12" s="1"/>
  <c r="D379" i="12"/>
  <c r="D378" i="12" s="1"/>
  <c r="T378" i="12"/>
  <c r="T350" i="12" s="1"/>
  <c r="X378" i="12"/>
  <c r="X350" i="12" s="1"/>
  <c r="G460" i="12"/>
  <c r="G459" i="12" s="1"/>
  <c r="K460" i="12"/>
  <c r="K459" i="12" s="1"/>
  <c r="O460" i="12"/>
  <c r="S460" i="12"/>
  <c r="S459" i="12" s="1"/>
  <c r="W460" i="12"/>
  <c r="W459" i="12" s="1"/>
  <c r="AA460" i="12"/>
  <c r="AA459" i="12" s="1"/>
  <c r="D557" i="12"/>
  <c r="D556" i="12" s="1"/>
  <c r="H556" i="12"/>
  <c r="H492" i="12" s="1"/>
  <c r="L556" i="12"/>
  <c r="L492" i="12" s="1"/>
  <c r="P556" i="12"/>
  <c r="P492" i="12" s="1"/>
  <c r="T556" i="12"/>
  <c r="T492" i="12" s="1"/>
  <c r="X556" i="12"/>
  <c r="X492" i="12" s="1"/>
  <c r="F644" i="12"/>
  <c r="F643" i="12" s="1"/>
  <c r="V644" i="12"/>
  <c r="V643" i="12" s="1"/>
  <c r="O685" i="12"/>
  <c r="J685" i="12"/>
  <c r="J643" i="12" s="1"/>
  <c r="Z685" i="12"/>
  <c r="O713" i="12"/>
  <c r="E713" i="12"/>
  <c r="I713" i="12"/>
  <c r="M713" i="12"/>
  <c r="Q713" i="12"/>
  <c r="U713" i="12"/>
  <c r="Y713" i="12"/>
  <c r="D744" i="12"/>
  <c r="D737" i="12" s="1"/>
  <c r="D713" i="12" s="1"/>
  <c r="D465" i="12"/>
  <c r="D460" i="12" s="1"/>
  <c r="D459" i="12" s="1"/>
  <c r="D617" i="12"/>
  <c r="D615" i="12" s="1"/>
  <c r="D614" i="12" s="1"/>
  <c r="S629" i="12"/>
  <c r="D681" i="12"/>
  <c r="D629" i="12"/>
  <c r="H629" i="12"/>
  <c r="L629" i="12"/>
  <c r="P629" i="12"/>
  <c r="T629" i="12"/>
  <c r="X629" i="12"/>
  <c r="I698" i="12"/>
  <c r="M698" i="12"/>
  <c r="Q698" i="12"/>
  <c r="U698" i="12"/>
  <c r="U643" i="12" s="1"/>
  <c r="Y698" i="12"/>
  <c r="Y643" i="12" s="1"/>
  <c r="Q459" i="11"/>
  <c r="Y6" i="11"/>
  <c r="N190" i="11"/>
  <c r="X190" i="11"/>
  <c r="H190" i="11"/>
  <c r="R276" i="11"/>
  <c r="E276" i="11"/>
  <c r="M276" i="11"/>
  <c r="O492" i="11"/>
  <c r="AA254" i="11"/>
  <c r="I350" i="11"/>
  <c r="Q350" i="11"/>
  <c r="F6" i="11"/>
  <c r="D191" i="11"/>
  <c r="Q254" i="11"/>
  <c r="Y254" i="11"/>
  <c r="D255" i="11"/>
  <c r="F254" i="11"/>
  <c r="N254" i="11"/>
  <c r="F276" i="11"/>
  <c r="V276" i="11"/>
  <c r="F397" i="11"/>
  <c r="N397" i="11"/>
  <c r="X397" i="11"/>
  <c r="F493" i="11"/>
  <c r="J493" i="11"/>
  <c r="J492" i="11" s="1"/>
  <c r="N493" i="11"/>
  <c r="V493" i="11"/>
  <c r="Z493" i="11"/>
  <c r="Z492" i="11" s="1"/>
  <c r="D507" i="11"/>
  <c r="D493" i="11" s="1"/>
  <c r="G593" i="11"/>
  <c r="G492" i="11" s="1"/>
  <c r="K593" i="11"/>
  <c r="S593" i="11"/>
  <c r="W593" i="11"/>
  <c r="W492" i="11" s="1"/>
  <c r="AA593" i="11"/>
  <c r="D645" i="11"/>
  <c r="D710" i="11"/>
  <c r="D709" i="11" s="1"/>
  <c r="D698" i="11" s="1"/>
  <c r="E709" i="11"/>
  <c r="E698" i="11" s="1"/>
  <c r="G7" i="11"/>
  <c r="G6" i="11" s="1"/>
  <c r="K7" i="11"/>
  <c r="K6" i="11" s="1"/>
  <c r="O7" i="11"/>
  <c r="O6" i="11" s="1"/>
  <c r="S7" i="11"/>
  <c r="S6" i="11" s="1"/>
  <c r="W7" i="11"/>
  <c r="W6" i="11" s="1"/>
  <c r="AA7" i="11"/>
  <c r="AA6" i="11" s="1"/>
  <c r="E43" i="11"/>
  <c r="M43" i="11"/>
  <c r="U43" i="11"/>
  <c r="AA43" i="11"/>
  <c r="G64" i="11"/>
  <c r="K64" i="11"/>
  <c r="K43" i="11" s="1"/>
  <c r="O64" i="11"/>
  <c r="S64" i="11"/>
  <c r="S43" i="11" s="1"/>
  <c r="W64" i="11"/>
  <c r="AA64" i="11"/>
  <c r="T64" i="11"/>
  <c r="T43" i="11" s="1"/>
  <c r="L98" i="11"/>
  <c r="L43" i="11" s="1"/>
  <c r="J162" i="11"/>
  <c r="Z162" i="11"/>
  <c r="G204" i="11"/>
  <c r="O204" i="11"/>
  <c r="W204" i="11"/>
  <c r="K277" i="11"/>
  <c r="S277" i="11"/>
  <c r="AA277" i="11"/>
  <c r="AA276" i="11" s="1"/>
  <c r="D291" i="11"/>
  <c r="D341" i="11"/>
  <c r="T341" i="11"/>
  <c r="T276" i="11" s="1"/>
  <c r="N341" i="11"/>
  <c r="N276" i="11" s="1"/>
  <c r="L350" i="11"/>
  <c r="P397" i="11"/>
  <c r="G397" i="11"/>
  <c r="W397" i="11"/>
  <c r="T397" i="11"/>
  <c r="H43" i="11"/>
  <c r="P43" i="11"/>
  <c r="X43" i="11"/>
  <c r="D12" i="11"/>
  <c r="D7" i="11" s="1"/>
  <c r="D6" i="11" s="1"/>
  <c r="R98" i="11"/>
  <c r="D99" i="11"/>
  <c r="G162" i="11"/>
  <c r="O162" i="11"/>
  <c r="W162" i="11"/>
  <c r="R190" i="11"/>
  <c r="G191" i="11"/>
  <c r="G190" i="11" s="1"/>
  <c r="O191" i="11"/>
  <c r="W191" i="11"/>
  <c r="J190" i="11"/>
  <c r="Z190" i="11"/>
  <c r="I277" i="11"/>
  <c r="I276" i="11" s="1"/>
  <c r="Q277" i="11"/>
  <c r="Q276" i="11" s="1"/>
  <c r="Y277" i="11"/>
  <c r="Y276" i="11" s="1"/>
  <c r="D277" i="11"/>
  <c r="F350" i="11"/>
  <c r="V350" i="11"/>
  <c r="E398" i="11"/>
  <c r="I398" i="11"/>
  <c r="M398" i="11"/>
  <c r="M397" i="11" s="1"/>
  <c r="Q398" i="11"/>
  <c r="Q397" i="11" s="1"/>
  <c r="U398" i="11"/>
  <c r="Y398" i="11"/>
  <c r="J397" i="11"/>
  <c r="E428" i="11"/>
  <c r="S428" i="11"/>
  <c r="S397" i="11" s="1"/>
  <c r="AA428" i="11"/>
  <c r="AA397" i="11" s="1"/>
  <c r="E475" i="11"/>
  <c r="E459" i="11" s="1"/>
  <c r="I475" i="11"/>
  <c r="I459" i="11" s="1"/>
  <c r="M475" i="11"/>
  <c r="M459" i="11" s="1"/>
  <c r="U475" i="11"/>
  <c r="Y475" i="11"/>
  <c r="Y459" i="11" s="1"/>
  <c r="D475" i="11"/>
  <c r="H475" i="11"/>
  <c r="H459" i="11" s="1"/>
  <c r="L475" i="11"/>
  <c r="L459" i="11" s="1"/>
  <c r="P475" i="11"/>
  <c r="P459" i="11" s="1"/>
  <c r="T475" i="11"/>
  <c r="T459" i="11" s="1"/>
  <c r="X475" i="11"/>
  <c r="X459" i="11" s="1"/>
  <c r="D685" i="11"/>
  <c r="AA713" i="11"/>
  <c r="AA643" i="11" s="1"/>
  <c r="F44" i="11"/>
  <c r="J44" i="11"/>
  <c r="N44" i="11"/>
  <c r="N43" i="11" s="1"/>
  <c r="R44" i="11"/>
  <c r="R43" i="11" s="1"/>
  <c r="V44" i="11"/>
  <c r="V43" i="11" s="1"/>
  <c r="Z44" i="11"/>
  <c r="Z43" i="11" s="1"/>
  <c r="D110" i="11"/>
  <c r="D175" i="11"/>
  <c r="D162" i="11" s="1"/>
  <c r="E204" i="11"/>
  <c r="E190" i="11" s="1"/>
  <c r="I204" i="11"/>
  <c r="I190" i="11" s="1"/>
  <c r="M204" i="11"/>
  <c r="M190" i="11" s="1"/>
  <c r="Q204" i="11"/>
  <c r="Q190" i="11" s="1"/>
  <c r="U204" i="11"/>
  <c r="U190" i="11" s="1"/>
  <c r="Y204" i="11"/>
  <c r="Y190" i="11" s="1"/>
  <c r="D263" i="11"/>
  <c r="D262" i="11" s="1"/>
  <c r="H276" i="11"/>
  <c r="L276" i="11"/>
  <c r="P276" i="11"/>
  <c r="X276" i="11"/>
  <c r="D284" i="11"/>
  <c r="D331" i="11"/>
  <c r="D320" i="11" s="1"/>
  <c r="D389" i="11"/>
  <c r="O428" i="11"/>
  <c r="O397" i="11" s="1"/>
  <c r="E440" i="11"/>
  <c r="U440" i="11"/>
  <c r="D441" i="11"/>
  <c r="D440" i="11" s="1"/>
  <c r="K493" i="11"/>
  <c r="S493" i="11"/>
  <c r="AA493" i="11"/>
  <c r="F522" i="11"/>
  <c r="N522" i="11"/>
  <c r="V522" i="11"/>
  <c r="D532" i="11"/>
  <c r="D522" i="11" s="1"/>
  <c r="Q581" i="11"/>
  <c r="I581" i="11"/>
  <c r="Y581" i="11"/>
  <c r="D581" i="11"/>
  <c r="K581" i="11"/>
  <c r="S581" i="11"/>
  <c r="AA581" i="11"/>
  <c r="H599" i="11"/>
  <c r="L599" i="11"/>
  <c r="P599" i="11"/>
  <c r="T599" i="11"/>
  <c r="X599" i="11"/>
  <c r="W629" i="11"/>
  <c r="H644" i="11"/>
  <c r="L644" i="11"/>
  <c r="P644" i="11"/>
  <c r="T644" i="11"/>
  <c r="X644" i="11"/>
  <c r="X643" i="11" s="1"/>
  <c r="S713" i="11"/>
  <c r="S643" i="11" s="1"/>
  <c r="R769" i="11"/>
  <c r="R643" i="11" s="1"/>
  <c r="V769" i="11"/>
  <c r="Z769" i="11"/>
  <c r="G341" i="11"/>
  <c r="G276" i="11" s="1"/>
  <c r="K341" i="11"/>
  <c r="O341" i="11"/>
  <c r="O276" i="11" s="1"/>
  <c r="S341" i="11"/>
  <c r="W341" i="11"/>
  <c r="W276" i="11" s="1"/>
  <c r="AA341" i="11"/>
  <c r="G350" i="11"/>
  <c r="K350" i="11"/>
  <c r="O350" i="11"/>
  <c r="AA350" i="11"/>
  <c r="I428" i="11"/>
  <c r="Y428" i="11"/>
  <c r="J459" i="11"/>
  <c r="R459" i="11"/>
  <c r="R458" i="11" s="1"/>
  <c r="Z459" i="11"/>
  <c r="Z458" i="11" s="1"/>
  <c r="U459" i="11"/>
  <c r="E493" i="11"/>
  <c r="E492" i="11" s="1"/>
  <c r="I493" i="11"/>
  <c r="M493" i="11"/>
  <c r="M492" i="11" s="1"/>
  <c r="Q493" i="11"/>
  <c r="U493" i="11"/>
  <c r="U492" i="11" s="1"/>
  <c r="Y493" i="11"/>
  <c r="H713" i="11"/>
  <c r="L713" i="11"/>
  <c r="P713" i="11"/>
  <c r="T713" i="11"/>
  <c r="D379" i="11"/>
  <c r="T378" i="11"/>
  <c r="T350" i="11" s="1"/>
  <c r="X378" i="11"/>
  <c r="X350" i="11" s="1"/>
  <c r="G460" i="11"/>
  <c r="G459" i="11" s="1"/>
  <c r="K460" i="11"/>
  <c r="K459" i="11" s="1"/>
  <c r="O460" i="11"/>
  <c r="O459" i="11" s="1"/>
  <c r="S460" i="11"/>
  <c r="S459" i="11" s="1"/>
  <c r="W460" i="11"/>
  <c r="W459" i="11" s="1"/>
  <c r="AA460" i="11"/>
  <c r="AA459" i="11" s="1"/>
  <c r="D557" i="11"/>
  <c r="D556" i="11" s="1"/>
  <c r="H556" i="11"/>
  <c r="H492" i="11" s="1"/>
  <c r="L556" i="11"/>
  <c r="P556" i="11"/>
  <c r="T556" i="11"/>
  <c r="X556" i="11"/>
  <c r="X492" i="11" s="1"/>
  <c r="F644" i="11"/>
  <c r="F643" i="11" s="1"/>
  <c r="V644" i="11"/>
  <c r="O685" i="11"/>
  <c r="O643" i="11" s="1"/>
  <c r="J685" i="11"/>
  <c r="J643" i="11" s="1"/>
  <c r="Z685" i="11"/>
  <c r="O713" i="11"/>
  <c r="E713" i="11"/>
  <c r="I713" i="11"/>
  <c r="M713" i="11"/>
  <c r="Q713" i="11"/>
  <c r="U713" i="11"/>
  <c r="Y713" i="11"/>
  <c r="D744" i="11"/>
  <c r="D737" i="11" s="1"/>
  <c r="D713" i="11" s="1"/>
  <c r="D465" i="11"/>
  <c r="D460" i="11" s="1"/>
  <c r="D617" i="11"/>
  <c r="D615" i="11" s="1"/>
  <c r="D614" i="11" s="1"/>
  <c r="S629" i="11"/>
  <c r="D681" i="11"/>
  <c r="D629" i="11"/>
  <c r="H629" i="11"/>
  <c r="L629" i="11"/>
  <c r="P629" i="11"/>
  <c r="T629" i="11"/>
  <c r="X629" i="11"/>
  <c r="I698" i="11"/>
  <c r="I643" i="11" s="1"/>
  <c r="M698" i="11"/>
  <c r="M643" i="11" s="1"/>
  <c r="Q698" i="11"/>
  <c r="Q643" i="11" s="1"/>
  <c r="U698" i="11"/>
  <c r="U643" i="11" s="1"/>
  <c r="Y698" i="11"/>
  <c r="Y643" i="11" s="1"/>
  <c r="S190" i="10"/>
  <c r="J6" i="10"/>
  <c r="N6" i="10"/>
  <c r="R6" i="10"/>
  <c r="Z6" i="10"/>
  <c r="G43" i="10"/>
  <c r="O43" i="10"/>
  <c r="S43" i="10"/>
  <c r="W43" i="10"/>
  <c r="E276" i="10"/>
  <c r="D86" i="10"/>
  <c r="D99" i="10"/>
  <c r="E98" i="10"/>
  <c r="I98" i="10"/>
  <c r="M98" i="10"/>
  <c r="Q98" i="10"/>
  <c r="U98" i="10"/>
  <c r="Y98" i="10"/>
  <c r="D105" i="10"/>
  <c r="D123" i="10"/>
  <c r="D163" i="10"/>
  <c r="E162" i="10"/>
  <c r="I162" i="10"/>
  <c r="M162" i="10"/>
  <c r="Q162" i="10"/>
  <c r="U162" i="10"/>
  <c r="Y162" i="10"/>
  <c r="D169" i="10"/>
  <c r="D256" i="10"/>
  <c r="D255" i="10" s="1"/>
  <c r="D254" i="10" s="1"/>
  <c r="M276" i="10"/>
  <c r="W276" i="10"/>
  <c r="R276" i="10"/>
  <c r="Z276" i="10"/>
  <c r="E350" i="10"/>
  <c r="M350" i="10"/>
  <c r="U350" i="10"/>
  <c r="I397" i="10"/>
  <c r="D72" i="10"/>
  <c r="F162" i="10"/>
  <c r="F43" i="10" s="1"/>
  <c r="J162" i="10"/>
  <c r="J43" i="10" s="1"/>
  <c r="N162" i="10"/>
  <c r="R162" i="10"/>
  <c r="V162" i="10"/>
  <c r="V43" i="10" s="1"/>
  <c r="Z162" i="10"/>
  <c r="Z43" i="10" s="1"/>
  <c r="D179" i="10"/>
  <c r="D191" i="10"/>
  <c r="G254" i="10"/>
  <c r="X459" i="10"/>
  <c r="D12" i="10"/>
  <c r="D7" i="10" s="1"/>
  <c r="D6" i="10" s="1"/>
  <c r="N43" i="10"/>
  <c r="R43" i="10"/>
  <c r="E190" i="10"/>
  <c r="I190" i="10"/>
  <c r="M190" i="10"/>
  <c r="Q190" i="10"/>
  <c r="U190" i="10"/>
  <c r="Y190" i="10"/>
  <c r="D238" i="10"/>
  <c r="D378" i="10"/>
  <c r="L378" i="10"/>
  <c r="D292" i="10"/>
  <c r="D291" i="10" s="1"/>
  <c r="D331" i="10"/>
  <c r="D320" i="10" s="1"/>
  <c r="S341" i="10"/>
  <c r="S276" i="10" s="1"/>
  <c r="I351" i="10"/>
  <c r="I350" i="10" s="1"/>
  <c r="Q351" i="10"/>
  <c r="Q350" i="10" s="1"/>
  <c r="Y351" i="10"/>
  <c r="Y350" i="10" s="1"/>
  <c r="D352" i="10"/>
  <c r="V350" i="10"/>
  <c r="J378" i="10"/>
  <c r="J350" i="10" s="1"/>
  <c r="R378" i="10"/>
  <c r="R350" i="10" s="1"/>
  <c r="Z378" i="10"/>
  <c r="Z350" i="10" s="1"/>
  <c r="H398" i="10"/>
  <c r="L398" i="10"/>
  <c r="P398" i="10"/>
  <c r="P397" i="10" s="1"/>
  <c r="T398" i="10"/>
  <c r="T397" i="10" s="1"/>
  <c r="X398" i="10"/>
  <c r="D415" i="10"/>
  <c r="H262" i="10"/>
  <c r="H254" i="10" s="1"/>
  <c r="L262" i="10"/>
  <c r="L254" i="10" s="1"/>
  <c r="P262" i="10"/>
  <c r="P254" i="10" s="1"/>
  <c r="T262" i="10"/>
  <c r="T254" i="10" s="1"/>
  <c r="X262" i="10"/>
  <c r="X254" i="10" s="1"/>
  <c r="D371" i="10"/>
  <c r="O397" i="10"/>
  <c r="E397" i="10"/>
  <c r="M397" i="10"/>
  <c r="U397" i="10"/>
  <c r="S459" i="10"/>
  <c r="H459" i="10"/>
  <c r="L459" i="10"/>
  <c r="P459" i="10"/>
  <c r="F459" i="10"/>
  <c r="J459" i="10"/>
  <c r="N459" i="10"/>
  <c r="V459" i="10"/>
  <c r="Z459" i="10"/>
  <c r="R475" i="10"/>
  <c r="R459" i="10" s="1"/>
  <c r="D556" i="10"/>
  <c r="D277" i="10"/>
  <c r="K351" i="10"/>
  <c r="K350" i="10" s="1"/>
  <c r="S351" i="10"/>
  <c r="S350" i="10" s="1"/>
  <c r="AA351" i="10"/>
  <c r="AA350" i="10" s="1"/>
  <c r="H378" i="10"/>
  <c r="P378" i="10"/>
  <c r="P350" i="10" s="1"/>
  <c r="X378" i="10"/>
  <c r="J397" i="10"/>
  <c r="Z397" i="10"/>
  <c r="G459" i="10"/>
  <c r="Q460" i="10"/>
  <c r="Q459" i="10" s="1"/>
  <c r="Q458" i="10" s="1"/>
  <c r="U492" i="10"/>
  <c r="J492" i="10"/>
  <c r="N492" i="10"/>
  <c r="R492" i="10"/>
  <c r="D704" i="10"/>
  <c r="D703" i="10" s="1"/>
  <c r="D698" i="10" s="1"/>
  <c r="G703" i="10"/>
  <c r="G698" i="10" s="1"/>
  <c r="D341" i="10"/>
  <c r="H341" i="10"/>
  <c r="H276" i="10" s="1"/>
  <c r="L341" i="10"/>
  <c r="L276" i="10" s="1"/>
  <c r="P341" i="10"/>
  <c r="P276" i="10" s="1"/>
  <c r="T341" i="10"/>
  <c r="T276" i="10" s="1"/>
  <c r="X341" i="10"/>
  <c r="X276" i="10" s="1"/>
  <c r="N428" i="10"/>
  <c r="N397" i="10" s="1"/>
  <c r="R428" i="10"/>
  <c r="R397" i="10" s="1"/>
  <c r="H428" i="10"/>
  <c r="L428" i="10"/>
  <c r="X428" i="10"/>
  <c r="Q440" i="10"/>
  <c r="Q397" i="10" s="1"/>
  <c r="D441" i="10"/>
  <c r="D440" i="10" s="1"/>
  <c r="D465" i="10"/>
  <c r="D460" i="10" s="1"/>
  <c r="D361" i="10"/>
  <c r="H350" i="10"/>
  <c r="L350" i="10"/>
  <c r="T350" i="10"/>
  <c r="X350" i="10"/>
  <c r="D399" i="10"/>
  <c r="D398" i="10" s="1"/>
  <c r="W459" i="10"/>
  <c r="E460" i="10"/>
  <c r="E459" i="10" s="1"/>
  <c r="I460" i="10"/>
  <c r="I459" i="10" s="1"/>
  <c r="U460" i="10"/>
  <c r="U459" i="10" s="1"/>
  <c r="Y460" i="10"/>
  <c r="Y459" i="10" s="1"/>
  <c r="D482" i="10"/>
  <c r="D475" i="10" s="1"/>
  <c r="E492" i="10"/>
  <c r="Y492" i="10"/>
  <c r="G493" i="10"/>
  <c r="K493" i="10"/>
  <c r="W493" i="10"/>
  <c r="AA493" i="10"/>
  <c r="H492" i="10"/>
  <c r="L492" i="10"/>
  <c r="P492" i="10"/>
  <c r="T492" i="10"/>
  <c r="X492" i="10"/>
  <c r="F629" i="10"/>
  <c r="R629" i="10"/>
  <c r="V629" i="10"/>
  <c r="Z629" i="10"/>
  <c r="K698" i="10"/>
  <c r="S698" i="10"/>
  <c r="AA698" i="10"/>
  <c r="AA643" i="10" s="1"/>
  <c r="G713" i="10"/>
  <c r="W713" i="10"/>
  <c r="W643" i="10" s="1"/>
  <c r="D424" i="10"/>
  <c r="D513" i="10"/>
  <c r="D542" i="10"/>
  <c r="G556" i="10"/>
  <c r="K556" i="10"/>
  <c r="O556" i="10"/>
  <c r="S556" i="10"/>
  <c r="W556" i="10"/>
  <c r="AA556" i="10"/>
  <c r="G629" i="10"/>
  <c r="W629" i="10"/>
  <c r="J644" i="10"/>
  <c r="R644" i="10"/>
  <c r="Z644" i="10"/>
  <c r="D714" i="10"/>
  <c r="F719" i="10"/>
  <c r="F713" i="10" s="1"/>
  <c r="F643" i="10" s="1"/>
  <c r="J719" i="10"/>
  <c r="J713" i="10" s="1"/>
  <c r="N719" i="10"/>
  <c r="N713" i="10" s="1"/>
  <c r="N643" i="10" s="1"/>
  <c r="R719" i="10"/>
  <c r="R713" i="10" s="1"/>
  <c r="V719" i="10"/>
  <c r="V713" i="10" s="1"/>
  <c r="V643" i="10" s="1"/>
  <c r="Z719" i="10"/>
  <c r="Z713" i="10" s="1"/>
  <c r="D494" i="10"/>
  <c r="D493" i="10" s="1"/>
  <c r="D523" i="10"/>
  <c r="E644" i="10"/>
  <c r="M644" i="10"/>
  <c r="U644" i="10"/>
  <c r="O643" i="10"/>
  <c r="J698" i="10"/>
  <c r="R698" i="10"/>
  <c r="Z698" i="10"/>
  <c r="K713" i="10"/>
  <c r="K643" i="10" s="1"/>
  <c r="S713" i="10"/>
  <c r="AA713" i="10"/>
  <c r="D753" i="10"/>
  <c r="D752" i="10" s="1"/>
  <c r="D617" i="10"/>
  <c r="D615" i="10" s="1"/>
  <c r="D614" i="10" s="1"/>
  <c r="H644" i="10"/>
  <c r="L644" i="10"/>
  <c r="P644" i="10"/>
  <c r="T644" i="10"/>
  <c r="X644" i="10"/>
  <c r="H698" i="10"/>
  <c r="L698" i="10"/>
  <c r="P698" i="10"/>
  <c r="T698" i="10"/>
  <c r="X698" i="10"/>
  <c r="D719" i="10"/>
  <c r="D744" i="10"/>
  <c r="G599" i="10"/>
  <c r="K599" i="10"/>
  <c r="O599" i="10"/>
  <c r="S599" i="10"/>
  <c r="W599" i="10"/>
  <c r="AA599" i="10"/>
  <c r="D645" i="10"/>
  <c r="D661" i="10"/>
  <c r="E698" i="10"/>
  <c r="I698" i="10"/>
  <c r="I643" i="10" s="1"/>
  <c r="M698" i="10"/>
  <c r="Q698" i="10"/>
  <c r="Q643" i="10" s="1"/>
  <c r="U698" i="10"/>
  <c r="Y698" i="10"/>
  <c r="Y643" i="10" s="1"/>
  <c r="D732" i="10"/>
  <c r="D731" i="10" s="1"/>
  <c r="D738" i="10"/>
  <c r="D737" i="10" s="1"/>
  <c r="H43" i="9"/>
  <c r="L43" i="9"/>
  <c r="P43" i="9"/>
  <c r="T43" i="9"/>
  <c r="X43" i="9"/>
  <c r="D64" i="9"/>
  <c r="D6" i="9"/>
  <c r="G43" i="9"/>
  <c r="K43" i="9"/>
  <c r="O43" i="9"/>
  <c r="S43" i="9"/>
  <c r="W43" i="9"/>
  <c r="AA43" i="9"/>
  <c r="J191" i="9"/>
  <c r="Z191" i="9"/>
  <c r="T276" i="9"/>
  <c r="E162" i="9"/>
  <c r="I162" i="9"/>
  <c r="I43" i="9" s="1"/>
  <c r="M162" i="9"/>
  <c r="M43" i="9" s="1"/>
  <c r="Q162" i="9"/>
  <c r="Q43" i="9" s="1"/>
  <c r="U162" i="9"/>
  <c r="U43" i="9" s="1"/>
  <c r="Y162" i="9"/>
  <c r="Y43" i="9" s="1"/>
  <c r="F190" i="9"/>
  <c r="Q190" i="9"/>
  <c r="J204" i="9"/>
  <c r="N204" i="9"/>
  <c r="N190" i="9" s="1"/>
  <c r="Z204" i="9"/>
  <c r="I254" i="9"/>
  <c r="Q254" i="9"/>
  <c r="Y254" i="9"/>
  <c r="D254" i="9"/>
  <c r="I351" i="9"/>
  <c r="I350" i="9" s="1"/>
  <c r="M351" i="9"/>
  <c r="M350" i="9" s="1"/>
  <c r="M190" i="9"/>
  <c r="D230" i="9"/>
  <c r="R190" i="9"/>
  <c r="E191" i="9"/>
  <c r="E190" i="9" s="1"/>
  <c r="I191" i="9"/>
  <c r="I190" i="9" s="1"/>
  <c r="U191" i="9"/>
  <c r="U190" i="9" s="1"/>
  <c r="Y191" i="9"/>
  <c r="Y190" i="9" s="1"/>
  <c r="D191" i="9"/>
  <c r="O191" i="9"/>
  <c r="O190" i="9" s="1"/>
  <c r="S191" i="9"/>
  <c r="S190" i="9" s="1"/>
  <c r="G254" i="9"/>
  <c r="K254" i="9"/>
  <c r="O254" i="9"/>
  <c r="S254" i="9"/>
  <c r="W254" i="9"/>
  <c r="AA254" i="9"/>
  <c r="D179" i="9"/>
  <c r="D162" i="9" s="1"/>
  <c r="H191" i="9"/>
  <c r="H190" i="9" s="1"/>
  <c r="L191" i="9"/>
  <c r="L190" i="9" s="1"/>
  <c r="P191" i="9"/>
  <c r="P190" i="9" s="1"/>
  <c r="T191" i="9"/>
  <c r="T190" i="9" s="1"/>
  <c r="X191" i="9"/>
  <c r="X190" i="9" s="1"/>
  <c r="N276" i="9"/>
  <c r="R276" i="9"/>
  <c r="F351" i="9"/>
  <c r="F350" i="9" s="1"/>
  <c r="J351" i="9"/>
  <c r="J350" i="9" s="1"/>
  <c r="V351" i="9"/>
  <c r="V350" i="9" s="1"/>
  <c r="V397" i="9"/>
  <c r="D210" i="9"/>
  <c r="AA204" i="9"/>
  <c r="AA190" i="9" s="1"/>
  <c r="P397" i="9"/>
  <c r="Z397" i="9"/>
  <c r="K397" i="9"/>
  <c r="S397" i="9"/>
  <c r="AA397" i="9"/>
  <c r="P459" i="9"/>
  <c r="F341" i="9"/>
  <c r="F276" i="9" s="1"/>
  <c r="J341" i="9"/>
  <c r="J276" i="9" s="1"/>
  <c r="V341" i="9"/>
  <c r="V276" i="9" s="1"/>
  <c r="Z341" i="9"/>
  <c r="Z276" i="9" s="1"/>
  <c r="E351" i="9"/>
  <c r="E350" i="9" s="1"/>
  <c r="Q351" i="9"/>
  <c r="Q350" i="9" s="1"/>
  <c r="U351" i="9"/>
  <c r="U350" i="9" s="1"/>
  <c r="J397" i="9"/>
  <c r="N397" i="9"/>
  <c r="J492" i="9"/>
  <c r="J458" i="9" s="1"/>
  <c r="R492" i="9"/>
  <c r="R458" i="9" s="1"/>
  <c r="Z492" i="9"/>
  <c r="Z458" i="9"/>
  <c r="E428" i="9"/>
  <c r="E397" i="9" s="1"/>
  <c r="I428" i="9"/>
  <c r="I397" i="9" s="1"/>
  <c r="M428" i="9"/>
  <c r="M397" i="9" s="1"/>
  <c r="Q428" i="9"/>
  <c r="Q397" i="9" s="1"/>
  <c r="U428" i="9"/>
  <c r="U397" i="9" s="1"/>
  <c r="Y428" i="9"/>
  <c r="Y397" i="9" s="1"/>
  <c r="H522" i="9"/>
  <c r="H492" i="9" s="1"/>
  <c r="H458" i="9" s="1"/>
  <c r="P522" i="9"/>
  <c r="P492" i="9" s="1"/>
  <c r="X522" i="9"/>
  <c r="X492" i="9" s="1"/>
  <c r="J713" i="9"/>
  <c r="Z713" i="9"/>
  <c r="M713" i="9"/>
  <c r="M643" i="9" s="1"/>
  <c r="G341" i="9"/>
  <c r="G276" i="9" s="1"/>
  <c r="K341" i="9"/>
  <c r="K276" i="9" s="1"/>
  <c r="O341" i="9"/>
  <c r="O276" i="9" s="1"/>
  <c r="S341" i="9"/>
  <c r="S276" i="9" s="1"/>
  <c r="W341" i="9"/>
  <c r="W276" i="9" s="1"/>
  <c r="AA341" i="9"/>
  <c r="AA276" i="9" s="1"/>
  <c r="G350" i="9"/>
  <c r="K350" i="9"/>
  <c r="O350" i="9"/>
  <c r="S350" i="9"/>
  <c r="W350" i="9"/>
  <c r="AA350" i="9"/>
  <c r="D415" i="9"/>
  <c r="D414" i="9" s="1"/>
  <c r="E459" i="9"/>
  <c r="I459" i="9"/>
  <c r="M459" i="9"/>
  <c r="Q459" i="9"/>
  <c r="U459" i="9"/>
  <c r="Y459" i="9"/>
  <c r="K492" i="9"/>
  <c r="AA492" i="9"/>
  <c r="S492" i="9"/>
  <c r="S458" i="9" s="1"/>
  <c r="G581" i="9"/>
  <c r="G492" i="9" s="1"/>
  <c r="O581" i="9"/>
  <c r="O492" i="9" s="1"/>
  <c r="W581" i="9"/>
  <c r="W492" i="9" s="1"/>
  <c r="E556" i="9"/>
  <c r="I556" i="9"/>
  <c r="M556" i="9"/>
  <c r="Q556" i="9"/>
  <c r="U556" i="9"/>
  <c r="Y556" i="9"/>
  <c r="D557" i="9"/>
  <c r="D556" i="9" s="1"/>
  <c r="D604" i="9"/>
  <c r="D599" i="9" s="1"/>
  <c r="E581" i="9"/>
  <c r="I581" i="9"/>
  <c r="M581" i="9"/>
  <c r="Q581" i="9"/>
  <c r="U581" i="9"/>
  <c r="Y581" i="9"/>
  <c r="D584" i="9"/>
  <c r="D581" i="9" s="1"/>
  <c r="D661" i="9"/>
  <c r="D644" i="9" s="1"/>
  <c r="I713" i="9"/>
  <c r="I643" i="9" s="1"/>
  <c r="Q713" i="9"/>
  <c r="Q643" i="9" s="1"/>
  <c r="Y713" i="9"/>
  <c r="Y643" i="9" s="1"/>
  <c r="F713" i="9"/>
  <c r="N713" i="9"/>
  <c r="V713" i="9"/>
  <c r="F644" i="9"/>
  <c r="J644" i="9"/>
  <c r="N644" i="9"/>
  <c r="N643" i="9" s="1"/>
  <c r="R644" i="9"/>
  <c r="R643" i="9" s="1"/>
  <c r="V644" i="9"/>
  <c r="Z644" i="9"/>
  <c r="Z643" i="9" s="1"/>
  <c r="G644" i="9"/>
  <c r="G643" i="9" s="1"/>
  <c r="K644" i="9"/>
  <c r="K643" i="9" s="1"/>
  <c r="O644" i="9"/>
  <c r="O643" i="9" s="1"/>
  <c r="S644" i="9"/>
  <c r="S643" i="9" s="1"/>
  <c r="W644" i="9"/>
  <c r="W643" i="9" s="1"/>
  <c r="AA644" i="9"/>
  <c r="AA643" i="9" s="1"/>
  <c r="D685" i="9"/>
  <c r="D704" i="9"/>
  <c r="D703" i="9" s="1"/>
  <c r="D698" i="9" s="1"/>
  <c r="D720" i="9"/>
  <c r="D719" i="9" s="1"/>
  <c r="D713" i="9" s="1"/>
  <c r="D753" i="9"/>
  <c r="D752" i="9" s="1"/>
  <c r="N43" i="8"/>
  <c r="G6" i="8"/>
  <c r="O6" i="8"/>
  <c r="W6" i="8"/>
  <c r="V43" i="8"/>
  <c r="D44" i="8"/>
  <c r="R6" i="8"/>
  <c r="D105" i="8"/>
  <c r="R162" i="8"/>
  <c r="N397" i="8"/>
  <c r="N5" i="8" s="1"/>
  <c r="G397" i="8"/>
  <c r="K397" i="8"/>
  <c r="W397" i="8"/>
  <c r="AA397" i="8"/>
  <c r="N459" i="8"/>
  <c r="N643" i="8"/>
  <c r="D710" i="8"/>
  <c r="D709" i="8" s="1"/>
  <c r="D698" i="8" s="1"/>
  <c r="E709" i="8"/>
  <c r="E698" i="8" s="1"/>
  <c r="E643" i="8" s="1"/>
  <c r="H7" i="8"/>
  <c r="H6" i="8" s="1"/>
  <c r="L7" i="8"/>
  <c r="L6" i="8" s="1"/>
  <c r="P7" i="8"/>
  <c r="P6" i="8" s="1"/>
  <c r="T7" i="8"/>
  <c r="T6" i="8" s="1"/>
  <c r="X7" i="8"/>
  <c r="X6" i="8" s="1"/>
  <c r="D25" i="8"/>
  <c r="D24" i="8" s="1"/>
  <c r="G44" i="8"/>
  <c r="K44" i="8"/>
  <c r="K43" i="8" s="1"/>
  <c r="O44" i="8"/>
  <c r="S44" i="8"/>
  <c r="S43" i="8" s="1"/>
  <c r="W44" i="8"/>
  <c r="AA44" i="8"/>
  <c r="AA43" i="8" s="1"/>
  <c r="D65" i="8"/>
  <c r="H64" i="8"/>
  <c r="H43" i="8" s="1"/>
  <c r="L64" i="8"/>
  <c r="P64" i="8"/>
  <c r="P43" i="8" s="1"/>
  <c r="T64" i="8"/>
  <c r="T43" i="8" s="1"/>
  <c r="X64" i="8"/>
  <c r="X43" i="8" s="1"/>
  <c r="D86" i="8"/>
  <c r="R98" i="8"/>
  <c r="D99" i="8"/>
  <c r="G162" i="8"/>
  <c r="O162" i="8"/>
  <c r="W162" i="8"/>
  <c r="R190" i="8"/>
  <c r="G190" i="8"/>
  <c r="O190" i="8"/>
  <c r="W190" i="8"/>
  <c r="D205" i="8"/>
  <c r="D204" i="8" s="1"/>
  <c r="E276" i="8"/>
  <c r="E351" i="8"/>
  <c r="E350" i="8" s="1"/>
  <c r="M351" i="8"/>
  <c r="M350" i="8" s="1"/>
  <c r="U351" i="8"/>
  <c r="U350" i="8" s="1"/>
  <c r="L350" i="8"/>
  <c r="F397" i="8"/>
  <c r="P397" i="8"/>
  <c r="J492" i="8"/>
  <c r="V254" i="8"/>
  <c r="Z276" i="8"/>
  <c r="W643" i="8"/>
  <c r="D8" i="8"/>
  <c r="D7" i="8" s="1"/>
  <c r="D6" i="8" s="1"/>
  <c r="E44" i="8"/>
  <c r="I44" i="8"/>
  <c r="I43" i="8" s="1"/>
  <c r="M44" i="8"/>
  <c r="M43" i="8" s="1"/>
  <c r="Q44" i="8"/>
  <c r="Q43" i="8" s="1"/>
  <c r="U44" i="8"/>
  <c r="U43" i="8" s="1"/>
  <c r="Y44" i="8"/>
  <c r="Y43" i="8" s="1"/>
  <c r="L98" i="8"/>
  <c r="J162" i="8"/>
  <c r="J43" i="8" s="1"/>
  <c r="Z162" i="8"/>
  <c r="Z43" i="8" s="1"/>
  <c r="E238" i="8"/>
  <c r="M238" i="8"/>
  <c r="U238" i="8"/>
  <c r="D291" i="8"/>
  <c r="J350" i="8"/>
  <c r="V397" i="8"/>
  <c r="W492" i="8"/>
  <c r="O492" i="8"/>
  <c r="E191" i="8"/>
  <c r="I191" i="8"/>
  <c r="M191" i="8"/>
  <c r="Q191" i="8"/>
  <c r="U191" i="8"/>
  <c r="Y191" i="8"/>
  <c r="I238" i="8"/>
  <c r="Q238" i="8"/>
  <c r="Y238" i="8"/>
  <c r="D238" i="8"/>
  <c r="D190" i="8" s="1"/>
  <c r="K254" i="8"/>
  <c r="S254" i="8"/>
  <c r="AA254" i="8"/>
  <c r="G262" i="8"/>
  <c r="G254" i="8" s="1"/>
  <c r="W262" i="8"/>
  <c r="W254" i="8" s="1"/>
  <c r="F291" i="8"/>
  <c r="F276" i="8" s="1"/>
  <c r="V291" i="8"/>
  <c r="V276" i="8" s="1"/>
  <c r="I351" i="8"/>
  <c r="I350" i="8" s="1"/>
  <c r="Q351" i="8"/>
  <c r="Q350" i="8" s="1"/>
  <c r="Y351" i="8"/>
  <c r="Y350" i="8" s="1"/>
  <c r="D351" i="8"/>
  <c r="R397" i="8"/>
  <c r="L397" i="8"/>
  <c r="D446" i="8"/>
  <c r="F459" i="8"/>
  <c r="G492" i="8"/>
  <c r="H493" i="8"/>
  <c r="P493" i="8"/>
  <c r="T493" i="8"/>
  <c r="X493" i="8"/>
  <c r="E593" i="8"/>
  <c r="I593" i="8"/>
  <c r="M593" i="8"/>
  <c r="Q593" i="8"/>
  <c r="U593" i="8"/>
  <c r="Y593" i="8"/>
  <c r="D615" i="8"/>
  <c r="D614" i="8" s="1"/>
  <c r="K643" i="8"/>
  <c r="J190" i="8"/>
  <c r="Z190" i="8"/>
  <c r="I277" i="8"/>
  <c r="I276" i="8" s="1"/>
  <c r="Q277" i="8"/>
  <c r="Q276" i="8" s="1"/>
  <c r="Y277" i="8"/>
  <c r="Y276" i="8" s="1"/>
  <c r="D277" i="8"/>
  <c r="F350" i="8"/>
  <c r="V350" i="8"/>
  <c r="E398" i="8"/>
  <c r="I398" i="8"/>
  <c r="M398" i="8"/>
  <c r="M397" i="8" s="1"/>
  <c r="Q398" i="8"/>
  <c r="Q397" i="8" s="1"/>
  <c r="U398" i="8"/>
  <c r="Y398" i="8"/>
  <c r="J397" i="8"/>
  <c r="E475" i="8"/>
  <c r="I475" i="8"/>
  <c r="I459" i="8" s="1"/>
  <c r="M475" i="8"/>
  <c r="M459" i="8" s="1"/>
  <c r="U475" i="8"/>
  <c r="U459" i="8" s="1"/>
  <c r="Y475" i="8"/>
  <c r="Y459" i="8" s="1"/>
  <c r="D475" i="8"/>
  <c r="H475" i="8"/>
  <c r="H459" i="8" s="1"/>
  <c r="L475" i="8"/>
  <c r="L459" i="8" s="1"/>
  <c r="P475" i="8"/>
  <c r="P459" i="8" s="1"/>
  <c r="T475" i="8"/>
  <c r="T459" i="8" s="1"/>
  <c r="X475" i="8"/>
  <c r="X459" i="8" s="1"/>
  <c r="D685" i="8"/>
  <c r="AA713" i="8"/>
  <c r="AA643" i="8" s="1"/>
  <c r="D110" i="8"/>
  <c r="D175" i="8"/>
  <c r="D162" i="8" s="1"/>
  <c r="E204" i="8"/>
  <c r="I204" i="8"/>
  <c r="M204" i="8"/>
  <c r="Q204" i="8"/>
  <c r="U204" i="8"/>
  <c r="Y204" i="8"/>
  <c r="D263" i="8"/>
  <c r="D262" i="8" s="1"/>
  <c r="D254" i="8" s="1"/>
  <c r="H276" i="8"/>
  <c r="L276" i="8"/>
  <c r="P276" i="8"/>
  <c r="T276" i="8"/>
  <c r="X276" i="8"/>
  <c r="D284" i="8"/>
  <c r="D331" i="8"/>
  <c r="D320" i="8" s="1"/>
  <c r="D389" i="8"/>
  <c r="O428" i="8"/>
  <c r="O397" i="8" s="1"/>
  <c r="E440" i="8"/>
  <c r="U440" i="8"/>
  <c r="D441" i="8"/>
  <c r="K493" i="8"/>
  <c r="S493" i="8"/>
  <c r="AA493" i="8"/>
  <c r="AA492" i="8" s="1"/>
  <c r="F522" i="8"/>
  <c r="F492" i="8" s="1"/>
  <c r="N522" i="8"/>
  <c r="N492" i="8" s="1"/>
  <c r="V522" i="8"/>
  <c r="V492" i="8" s="1"/>
  <c r="V458" i="8" s="1"/>
  <c r="D532" i="8"/>
  <c r="D522" i="8" s="1"/>
  <c r="Q581" i="8"/>
  <c r="I581" i="8"/>
  <c r="Y581" i="8"/>
  <c r="D581" i="8"/>
  <c r="K581" i="8"/>
  <c r="S581" i="8"/>
  <c r="AA581" i="8"/>
  <c r="H599" i="8"/>
  <c r="L599" i="8"/>
  <c r="P599" i="8"/>
  <c r="T599" i="8"/>
  <c r="X599" i="8"/>
  <c r="W629" i="8"/>
  <c r="H644" i="8"/>
  <c r="L644" i="8"/>
  <c r="P644" i="8"/>
  <c r="T644" i="8"/>
  <c r="X644" i="8"/>
  <c r="X643" i="8" s="1"/>
  <c r="S713" i="8"/>
  <c r="S643" i="8" s="1"/>
  <c r="F769" i="8"/>
  <c r="J769" i="8"/>
  <c r="R769" i="8"/>
  <c r="R643" i="8" s="1"/>
  <c r="V769" i="8"/>
  <c r="Z769" i="8"/>
  <c r="G341" i="8"/>
  <c r="G276" i="8" s="1"/>
  <c r="K341" i="8"/>
  <c r="K276" i="8" s="1"/>
  <c r="O341" i="8"/>
  <c r="O276" i="8" s="1"/>
  <c r="S341" i="8"/>
  <c r="S276" i="8" s="1"/>
  <c r="W341" i="8"/>
  <c r="W276" i="8" s="1"/>
  <c r="AA341" i="8"/>
  <c r="AA276" i="8" s="1"/>
  <c r="G350" i="8"/>
  <c r="K350" i="8"/>
  <c r="O350" i="8"/>
  <c r="AA350" i="8"/>
  <c r="I428" i="8"/>
  <c r="Y428" i="8"/>
  <c r="J459" i="8"/>
  <c r="R459" i="8"/>
  <c r="Z459" i="8"/>
  <c r="E459" i="8"/>
  <c r="E493" i="8"/>
  <c r="E492" i="8" s="1"/>
  <c r="I493" i="8"/>
  <c r="M493" i="8"/>
  <c r="Q493" i="8"/>
  <c r="U493" i="8"/>
  <c r="U492" i="8" s="1"/>
  <c r="Y493" i="8"/>
  <c r="Y492" i="8" s="1"/>
  <c r="H713" i="8"/>
  <c r="L713" i="8"/>
  <c r="P713" i="8"/>
  <c r="T713" i="8"/>
  <c r="D379" i="8"/>
  <c r="D378" i="8" s="1"/>
  <c r="T378" i="8"/>
  <c r="T350" i="8" s="1"/>
  <c r="X378" i="8"/>
  <c r="X350" i="8" s="1"/>
  <c r="G460" i="8"/>
  <c r="G459" i="8" s="1"/>
  <c r="K460" i="8"/>
  <c r="K459" i="8" s="1"/>
  <c r="O460" i="8"/>
  <c r="O459" i="8" s="1"/>
  <c r="O458" i="8" s="1"/>
  <c r="S460" i="8"/>
  <c r="S459" i="8" s="1"/>
  <c r="W460" i="8"/>
  <c r="W459" i="8" s="1"/>
  <c r="AA460" i="8"/>
  <c r="AA459" i="8" s="1"/>
  <c r="AA458" i="8" s="1"/>
  <c r="D557" i="8"/>
  <c r="D556" i="8" s="1"/>
  <c r="H556" i="8"/>
  <c r="L556" i="8"/>
  <c r="L492" i="8" s="1"/>
  <c r="P556" i="8"/>
  <c r="T556" i="8"/>
  <c r="X556" i="8"/>
  <c r="F644" i="8"/>
  <c r="V644" i="8"/>
  <c r="V643" i="8" s="1"/>
  <c r="O685" i="8"/>
  <c r="J685" i="8"/>
  <c r="J643" i="8" s="1"/>
  <c r="Z685" i="8"/>
  <c r="O713" i="8"/>
  <c r="O643" i="8" s="1"/>
  <c r="E713" i="8"/>
  <c r="I713" i="8"/>
  <c r="M713" i="8"/>
  <c r="Q713" i="8"/>
  <c r="U713" i="8"/>
  <c r="Y713" i="8"/>
  <c r="D744" i="8"/>
  <c r="D737" i="8" s="1"/>
  <c r="D713" i="8" s="1"/>
  <c r="D465" i="8"/>
  <c r="D460" i="8" s="1"/>
  <c r="D459" i="8" s="1"/>
  <c r="D617" i="8"/>
  <c r="S629" i="8"/>
  <c r="D681" i="8"/>
  <c r="D644" i="8" s="1"/>
  <c r="D629" i="8"/>
  <c r="H629" i="8"/>
  <c r="L629" i="8"/>
  <c r="P629" i="8"/>
  <c r="T629" i="8"/>
  <c r="X629" i="8"/>
  <c r="I698" i="8"/>
  <c r="M698" i="8"/>
  <c r="M643" i="8" s="1"/>
  <c r="Q698" i="8"/>
  <c r="U698" i="8"/>
  <c r="U643" i="8" s="1"/>
  <c r="Y698" i="8"/>
  <c r="X190" i="7"/>
  <c r="Y6" i="7"/>
  <c r="G7" i="7"/>
  <c r="G6" i="7" s="1"/>
  <c r="O7" i="7"/>
  <c r="O6" i="7" s="1"/>
  <c r="W7" i="7"/>
  <c r="W6" i="7" s="1"/>
  <c r="K64" i="7"/>
  <c r="K43" i="7" s="1"/>
  <c r="W64" i="7"/>
  <c r="AA64" i="7"/>
  <c r="AA43" i="7" s="1"/>
  <c r="T64" i="7"/>
  <c r="T43" i="7" s="1"/>
  <c r="E351" i="7"/>
  <c r="E350" i="7" s="1"/>
  <c r="F397" i="7"/>
  <c r="J33" i="7"/>
  <c r="J6" i="7" s="1"/>
  <c r="R33" i="7"/>
  <c r="R6" i="7" s="1"/>
  <c r="Z33" i="7"/>
  <c r="Z6" i="7" s="1"/>
  <c r="H43" i="7"/>
  <c r="P43" i="7"/>
  <c r="X43" i="7"/>
  <c r="I64" i="7"/>
  <c r="Q64" i="7"/>
  <c r="Y64" i="7"/>
  <c r="D64" i="7"/>
  <c r="L64" i="7"/>
  <c r="L43" i="7" s="1"/>
  <c r="E98" i="7"/>
  <c r="E43" i="7" s="1"/>
  <c r="I98" i="7"/>
  <c r="M98" i="7"/>
  <c r="M43" i="7" s="1"/>
  <c r="Q98" i="7"/>
  <c r="U98" i="7"/>
  <c r="U43" i="7" s="1"/>
  <c r="Y98" i="7"/>
  <c r="D105" i="7"/>
  <c r="R162" i="7"/>
  <c r="G204" i="7"/>
  <c r="G190" i="7" s="1"/>
  <c r="O204" i="7"/>
  <c r="O190" i="7" s="1"/>
  <c r="W204" i="7"/>
  <c r="W190" i="7" s="1"/>
  <c r="AA204" i="7"/>
  <c r="AA190" i="7" s="1"/>
  <c r="O254" i="7"/>
  <c r="E254" i="7"/>
  <c r="I254" i="7"/>
  <c r="Q254" i="7"/>
  <c r="Y254" i="7"/>
  <c r="V254" i="7"/>
  <c r="N276" i="7"/>
  <c r="Z276" i="7"/>
  <c r="H397" i="7"/>
  <c r="W643" i="7"/>
  <c r="F6" i="7"/>
  <c r="D710" i="7"/>
  <c r="D709" i="7" s="1"/>
  <c r="D698" i="7" s="1"/>
  <c r="E709" i="7"/>
  <c r="K7" i="7"/>
  <c r="K6" i="7" s="1"/>
  <c r="S7" i="7"/>
  <c r="S6" i="7" s="1"/>
  <c r="AA7" i="7"/>
  <c r="AA6" i="7" s="1"/>
  <c r="G64" i="7"/>
  <c r="O64" i="7"/>
  <c r="S64" i="7"/>
  <c r="S43" i="7" s="1"/>
  <c r="J162" i="7"/>
  <c r="Z162" i="7"/>
  <c r="M351" i="7"/>
  <c r="M350" i="7" s="1"/>
  <c r="U351" i="7"/>
  <c r="U350" i="7" s="1"/>
  <c r="P397" i="7"/>
  <c r="J492" i="7"/>
  <c r="D12" i="7"/>
  <c r="D7" i="7" s="1"/>
  <c r="D6" i="7" s="1"/>
  <c r="R98" i="7"/>
  <c r="D99" i="7"/>
  <c r="G162" i="7"/>
  <c r="O162" i="7"/>
  <c r="W162" i="7"/>
  <c r="R190" i="7"/>
  <c r="J190" i="7"/>
  <c r="Z190" i="7"/>
  <c r="E238" i="7"/>
  <c r="M238" i="7"/>
  <c r="U238" i="7"/>
  <c r="D291" i="7"/>
  <c r="J350" i="7"/>
  <c r="V397" i="7"/>
  <c r="W492" i="7"/>
  <c r="O492" i="7"/>
  <c r="G643" i="7"/>
  <c r="E191" i="7"/>
  <c r="I191" i="7"/>
  <c r="M191" i="7"/>
  <c r="Q191" i="7"/>
  <c r="U191" i="7"/>
  <c r="Y191" i="7"/>
  <c r="I238" i="7"/>
  <c r="Q238" i="7"/>
  <c r="Y238" i="7"/>
  <c r="D238" i="7"/>
  <c r="K254" i="7"/>
  <c r="S254" i="7"/>
  <c r="AA254" i="7"/>
  <c r="G262" i="7"/>
  <c r="G254" i="7" s="1"/>
  <c r="W262" i="7"/>
  <c r="W254" i="7" s="1"/>
  <c r="F291" i="7"/>
  <c r="F276" i="7" s="1"/>
  <c r="V291" i="7"/>
  <c r="V276" i="7" s="1"/>
  <c r="I351" i="7"/>
  <c r="I350" i="7" s="1"/>
  <c r="Q351" i="7"/>
  <c r="Q350" i="7" s="1"/>
  <c r="Y351" i="7"/>
  <c r="Y350" i="7" s="1"/>
  <c r="D351" i="7"/>
  <c r="R397" i="7"/>
  <c r="L397" i="7"/>
  <c r="D446" i="7"/>
  <c r="F459" i="7"/>
  <c r="G492" i="7"/>
  <c r="H493" i="7"/>
  <c r="P493" i="7"/>
  <c r="T493" i="7"/>
  <c r="X493" i="7"/>
  <c r="E593" i="7"/>
  <c r="I593" i="7"/>
  <c r="M593" i="7"/>
  <c r="Q593" i="7"/>
  <c r="U593" i="7"/>
  <c r="Y593" i="7"/>
  <c r="K643" i="7"/>
  <c r="I277" i="7"/>
  <c r="I276" i="7" s="1"/>
  <c r="Q277" i="7"/>
  <c r="Q276" i="7" s="1"/>
  <c r="Y277" i="7"/>
  <c r="Y276" i="7" s="1"/>
  <c r="D277" i="7"/>
  <c r="F350" i="7"/>
  <c r="V350" i="7"/>
  <c r="E398" i="7"/>
  <c r="I398" i="7"/>
  <c r="M398" i="7"/>
  <c r="M397" i="7" s="1"/>
  <c r="Q398" i="7"/>
  <c r="Q397" i="7" s="1"/>
  <c r="U398" i="7"/>
  <c r="Y398" i="7"/>
  <c r="J397" i="7"/>
  <c r="E475" i="7"/>
  <c r="I475" i="7"/>
  <c r="I459" i="7" s="1"/>
  <c r="M475" i="7"/>
  <c r="M459" i="7" s="1"/>
  <c r="U475" i="7"/>
  <c r="Y475" i="7"/>
  <c r="Y459" i="7" s="1"/>
  <c r="D475" i="7"/>
  <c r="H475" i="7"/>
  <c r="H459" i="7" s="1"/>
  <c r="L475" i="7"/>
  <c r="L459" i="7" s="1"/>
  <c r="P475" i="7"/>
  <c r="T475" i="7"/>
  <c r="T459" i="7" s="1"/>
  <c r="X475" i="7"/>
  <c r="X459" i="7" s="1"/>
  <c r="D685" i="7"/>
  <c r="AA713" i="7"/>
  <c r="AA643" i="7" s="1"/>
  <c r="F44" i="7"/>
  <c r="F43" i="7" s="1"/>
  <c r="J44" i="7"/>
  <c r="J43" i="7" s="1"/>
  <c r="N44" i="7"/>
  <c r="N43" i="7" s="1"/>
  <c r="R44" i="7"/>
  <c r="V44" i="7"/>
  <c r="V43" i="7" s="1"/>
  <c r="Z44" i="7"/>
  <c r="Z43" i="7" s="1"/>
  <c r="D110" i="7"/>
  <c r="D175" i="7"/>
  <c r="D162" i="7" s="1"/>
  <c r="E204" i="7"/>
  <c r="I204" i="7"/>
  <c r="M204" i="7"/>
  <c r="Q204" i="7"/>
  <c r="U204" i="7"/>
  <c r="Y204" i="7"/>
  <c r="D263" i="7"/>
  <c r="D262" i="7" s="1"/>
  <c r="D254" i="7" s="1"/>
  <c r="H276" i="7"/>
  <c r="L276" i="7"/>
  <c r="P276" i="7"/>
  <c r="T276" i="7"/>
  <c r="X276" i="7"/>
  <c r="D284" i="7"/>
  <c r="D331" i="7"/>
  <c r="D320" i="7" s="1"/>
  <c r="D389" i="7"/>
  <c r="O428" i="7"/>
  <c r="O397" i="7" s="1"/>
  <c r="E440" i="7"/>
  <c r="U440" i="7"/>
  <c r="D441" i="7"/>
  <c r="D440" i="7" s="1"/>
  <c r="P459" i="7"/>
  <c r="K493" i="7"/>
  <c r="S493" i="7"/>
  <c r="AA493" i="7"/>
  <c r="F522" i="7"/>
  <c r="F492" i="7" s="1"/>
  <c r="N522" i="7"/>
  <c r="N492" i="7" s="1"/>
  <c r="N458" i="7" s="1"/>
  <c r="V522" i="7"/>
  <c r="V492" i="7" s="1"/>
  <c r="V458" i="7" s="1"/>
  <c r="D532" i="7"/>
  <c r="D522" i="7" s="1"/>
  <c r="Q581" i="7"/>
  <c r="I581" i="7"/>
  <c r="Y581" i="7"/>
  <c r="D581" i="7"/>
  <c r="K581" i="7"/>
  <c r="S581" i="7"/>
  <c r="AA581" i="7"/>
  <c r="H599" i="7"/>
  <c r="L599" i="7"/>
  <c r="P599" i="7"/>
  <c r="T599" i="7"/>
  <c r="X599" i="7"/>
  <c r="W629" i="7"/>
  <c r="H644" i="7"/>
  <c r="L644" i="7"/>
  <c r="P644" i="7"/>
  <c r="T644" i="7"/>
  <c r="X644" i="7"/>
  <c r="X643" i="7" s="1"/>
  <c r="S713" i="7"/>
  <c r="S643" i="7" s="1"/>
  <c r="F769" i="7"/>
  <c r="J769" i="7"/>
  <c r="R769" i="7"/>
  <c r="R643" i="7" s="1"/>
  <c r="V769" i="7"/>
  <c r="Z769" i="7"/>
  <c r="G341" i="7"/>
  <c r="G276" i="7" s="1"/>
  <c r="K341" i="7"/>
  <c r="K276" i="7" s="1"/>
  <c r="O341" i="7"/>
  <c r="O276" i="7" s="1"/>
  <c r="S341" i="7"/>
  <c r="S276" i="7" s="1"/>
  <c r="W341" i="7"/>
  <c r="W276" i="7" s="1"/>
  <c r="AA341" i="7"/>
  <c r="AA276" i="7" s="1"/>
  <c r="G350" i="7"/>
  <c r="K350" i="7"/>
  <c r="O350" i="7"/>
  <c r="AA350" i="7"/>
  <c r="I428" i="7"/>
  <c r="Y428" i="7"/>
  <c r="J459" i="7"/>
  <c r="J458" i="7" s="1"/>
  <c r="R459" i="7"/>
  <c r="R458" i="7" s="1"/>
  <c r="Z459" i="7"/>
  <c r="E459" i="7"/>
  <c r="U459" i="7"/>
  <c r="E493" i="7"/>
  <c r="E492" i="7" s="1"/>
  <c r="I493" i="7"/>
  <c r="M493" i="7"/>
  <c r="Q493" i="7"/>
  <c r="U493" i="7"/>
  <c r="U492" i="7" s="1"/>
  <c r="Y493" i="7"/>
  <c r="Y492" i="7" s="1"/>
  <c r="H713" i="7"/>
  <c r="L713" i="7"/>
  <c r="P713" i="7"/>
  <c r="T713" i="7"/>
  <c r="D379" i="7"/>
  <c r="D378" i="7" s="1"/>
  <c r="T378" i="7"/>
  <c r="T350" i="7" s="1"/>
  <c r="X378" i="7"/>
  <c r="X350" i="7" s="1"/>
  <c r="G460" i="7"/>
  <c r="G459" i="7" s="1"/>
  <c r="K460" i="7"/>
  <c r="K459" i="7" s="1"/>
  <c r="O460" i="7"/>
  <c r="O459" i="7" s="1"/>
  <c r="S460" i="7"/>
  <c r="S459" i="7" s="1"/>
  <c r="W460" i="7"/>
  <c r="W459" i="7" s="1"/>
  <c r="AA460" i="7"/>
  <c r="AA459" i="7" s="1"/>
  <c r="D557" i="7"/>
  <c r="D556" i="7" s="1"/>
  <c r="H556" i="7"/>
  <c r="L556" i="7"/>
  <c r="P556" i="7"/>
  <c r="T556" i="7"/>
  <c r="X556" i="7"/>
  <c r="F644" i="7"/>
  <c r="F643" i="7" s="1"/>
  <c r="V644" i="7"/>
  <c r="V643" i="7" s="1"/>
  <c r="O685" i="7"/>
  <c r="J685" i="7"/>
  <c r="Z685" i="7"/>
  <c r="Z643" i="7" s="1"/>
  <c r="O713" i="7"/>
  <c r="E713" i="7"/>
  <c r="I713" i="7"/>
  <c r="M713" i="7"/>
  <c r="Q713" i="7"/>
  <c r="U713" i="7"/>
  <c r="Y713" i="7"/>
  <c r="D744" i="7"/>
  <c r="D737" i="7" s="1"/>
  <c r="D713" i="7" s="1"/>
  <c r="D465" i="7"/>
  <c r="D460" i="7" s="1"/>
  <c r="D617" i="7"/>
  <c r="D615" i="7" s="1"/>
  <c r="D614" i="7" s="1"/>
  <c r="S629" i="7"/>
  <c r="D681" i="7"/>
  <c r="D644" i="7" s="1"/>
  <c r="D629" i="7"/>
  <c r="H629" i="7"/>
  <c r="L629" i="7"/>
  <c r="P629" i="7"/>
  <c r="T629" i="7"/>
  <c r="X629" i="7"/>
  <c r="E698" i="7"/>
  <c r="I698" i="7"/>
  <c r="I643" i="7" s="1"/>
  <c r="M698" i="7"/>
  <c r="M643" i="7" s="1"/>
  <c r="Q698" i="7"/>
  <c r="U698" i="7"/>
  <c r="Y698" i="7"/>
  <c r="Y643" i="7" s="1"/>
  <c r="D7" i="6"/>
  <c r="D6" i="6" s="1"/>
  <c r="G43" i="6"/>
  <c r="K43" i="6"/>
  <c r="O43" i="6"/>
  <c r="S43" i="6"/>
  <c r="W43" i="6"/>
  <c r="AA43" i="6"/>
  <c r="D44" i="6"/>
  <c r="D162" i="6"/>
  <c r="X254" i="6"/>
  <c r="E276" i="6"/>
  <c r="D130" i="6"/>
  <c r="D230" i="6"/>
  <c r="D204" i="6" s="1"/>
  <c r="D250" i="6"/>
  <c r="D238" i="6" s="1"/>
  <c r="D352" i="6"/>
  <c r="M276" i="6"/>
  <c r="U276" i="6"/>
  <c r="F98" i="6"/>
  <c r="F43" i="6" s="1"/>
  <c r="J98" i="6"/>
  <c r="J43" i="6" s="1"/>
  <c r="N98" i="6"/>
  <c r="N43" i="6" s="1"/>
  <c r="R98" i="6"/>
  <c r="R43" i="6" s="1"/>
  <c r="V98" i="6"/>
  <c r="V43" i="6" s="1"/>
  <c r="Z98" i="6"/>
  <c r="Z43" i="6" s="1"/>
  <c r="D149" i="6"/>
  <c r="F276" i="6"/>
  <c r="J276" i="6"/>
  <c r="N276" i="6"/>
  <c r="R276" i="6"/>
  <c r="V276" i="6"/>
  <c r="Z276" i="6"/>
  <c r="P350" i="6"/>
  <c r="J398" i="6"/>
  <c r="J397" i="6" s="1"/>
  <c r="N398" i="6"/>
  <c r="N397" i="6" s="1"/>
  <c r="Z398" i="6"/>
  <c r="Z397" i="6" s="1"/>
  <c r="D135" i="6"/>
  <c r="F204" i="6"/>
  <c r="F190" i="6" s="1"/>
  <c r="J204" i="6"/>
  <c r="J190" i="6" s="1"/>
  <c r="N204" i="6"/>
  <c r="N190" i="6" s="1"/>
  <c r="R204" i="6"/>
  <c r="R190" i="6" s="1"/>
  <c r="V204" i="6"/>
  <c r="V190" i="6" s="1"/>
  <c r="Z204" i="6"/>
  <c r="Z190" i="6" s="1"/>
  <c r="D341" i="6"/>
  <c r="H341" i="6"/>
  <c r="H276" i="6" s="1"/>
  <c r="L341" i="6"/>
  <c r="L276" i="6" s="1"/>
  <c r="P341" i="6"/>
  <c r="P276" i="6" s="1"/>
  <c r="T341" i="6"/>
  <c r="T276" i="6" s="1"/>
  <c r="X341" i="6"/>
  <c r="X276" i="6" s="1"/>
  <c r="D361" i="6"/>
  <c r="E350" i="6"/>
  <c r="I350" i="6"/>
  <c r="M350" i="6"/>
  <c r="Q350" i="6"/>
  <c r="U350" i="6"/>
  <c r="Y350" i="6"/>
  <c r="K492" i="6"/>
  <c r="AA492" i="6"/>
  <c r="AA458" i="6" s="1"/>
  <c r="G398" i="6"/>
  <c r="G397" i="6" s="1"/>
  <c r="K398" i="6"/>
  <c r="K397" i="6" s="1"/>
  <c r="O398" i="6"/>
  <c r="O397" i="6" s="1"/>
  <c r="S398" i="6"/>
  <c r="S397" i="6" s="1"/>
  <c r="W398" i="6"/>
  <c r="W397" i="6" s="1"/>
  <c r="AA398" i="6"/>
  <c r="AA397" i="6" s="1"/>
  <c r="T492" i="6"/>
  <c r="T458" i="6" s="1"/>
  <c r="X643" i="6"/>
  <c r="H522" i="6"/>
  <c r="H492" i="6" s="1"/>
  <c r="H458" i="6" s="1"/>
  <c r="P522" i="6"/>
  <c r="X522" i="6"/>
  <c r="X492" i="6" s="1"/>
  <c r="X458" i="6" s="1"/>
  <c r="J713" i="6"/>
  <c r="Z713" i="6"/>
  <c r="D415" i="6"/>
  <c r="D414" i="6" s="1"/>
  <c r="D397" i="6" s="1"/>
  <c r="E428" i="6"/>
  <c r="E397" i="6" s="1"/>
  <c r="I428" i="6"/>
  <c r="I397" i="6" s="1"/>
  <c r="M428" i="6"/>
  <c r="M397" i="6" s="1"/>
  <c r="Q428" i="6"/>
  <c r="Q397" i="6" s="1"/>
  <c r="U428" i="6"/>
  <c r="U397" i="6" s="1"/>
  <c r="Y428" i="6"/>
  <c r="Y397" i="6" s="1"/>
  <c r="F492" i="6"/>
  <c r="F458" i="6" s="1"/>
  <c r="P492" i="6"/>
  <c r="P458" i="6" s="1"/>
  <c r="G493" i="6"/>
  <c r="O493" i="6"/>
  <c r="S493" i="6"/>
  <c r="S492" i="6" s="1"/>
  <c r="W493" i="6"/>
  <c r="L492" i="6"/>
  <c r="L458" i="6" s="1"/>
  <c r="G581" i="6"/>
  <c r="O581" i="6"/>
  <c r="W581" i="6"/>
  <c r="E556" i="6"/>
  <c r="I556" i="6"/>
  <c r="M556" i="6"/>
  <c r="Q556" i="6"/>
  <c r="U556" i="6"/>
  <c r="Y556" i="6"/>
  <c r="D557" i="6"/>
  <c r="D556" i="6" s="1"/>
  <c r="D604" i="6"/>
  <c r="D599" i="6" s="1"/>
  <c r="E581" i="6"/>
  <c r="I581" i="6"/>
  <c r="M581" i="6"/>
  <c r="Q581" i="6"/>
  <c r="U581" i="6"/>
  <c r="Y581" i="6"/>
  <c r="D584" i="6"/>
  <c r="D581" i="6" s="1"/>
  <c r="D661" i="6"/>
  <c r="D644" i="6" s="1"/>
  <c r="I713" i="6"/>
  <c r="I643" i="6" s="1"/>
  <c r="Q713" i="6"/>
  <c r="Q643" i="6" s="1"/>
  <c r="Y713" i="6"/>
  <c r="Y643" i="6" s="1"/>
  <c r="F713" i="6"/>
  <c r="N713" i="6"/>
  <c r="V713" i="6"/>
  <c r="F644" i="6"/>
  <c r="F643" i="6" s="1"/>
  <c r="J644" i="6"/>
  <c r="N644" i="6"/>
  <c r="R644" i="6"/>
  <c r="R643" i="6" s="1"/>
  <c r="V644" i="6"/>
  <c r="Z644" i="6"/>
  <c r="G644" i="6"/>
  <c r="G643" i="6" s="1"/>
  <c r="K644" i="6"/>
  <c r="K643" i="6" s="1"/>
  <c r="O644" i="6"/>
  <c r="O643" i="6" s="1"/>
  <c r="S644" i="6"/>
  <c r="S643" i="6" s="1"/>
  <c r="W644" i="6"/>
  <c r="W643" i="6" s="1"/>
  <c r="AA644" i="6"/>
  <c r="AA643" i="6" s="1"/>
  <c r="D685" i="6"/>
  <c r="D704" i="6"/>
  <c r="D703" i="6" s="1"/>
  <c r="D698" i="6" s="1"/>
  <c r="D720" i="6"/>
  <c r="D719" i="6" s="1"/>
  <c r="D753" i="6"/>
  <c r="D752" i="6" s="1"/>
  <c r="G43" i="5"/>
  <c r="O43" i="5"/>
  <c r="W43" i="5"/>
  <c r="K43" i="5"/>
  <c r="S43" i="5"/>
  <c r="AA43" i="5"/>
  <c r="G190" i="5"/>
  <c r="K190" i="5"/>
  <c r="O190" i="5"/>
  <c r="S190" i="5"/>
  <c r="W190" i="5"/>
  <c r="AA190" i="5"/>
  <c r="D238" i="5"/>
  <c r="E190" i="5"/>
  <c r="I190" i="5"/>
  <c r="M190" i="5"/>
  <c r="Q190" i="5"/>
  <c r="U190" i="5"/>
  <c r="Y190" i="5"/>
  <c r="D205" i="5"/>
  <c r="AA254" i="5"/>
  <c r="M276" i="5"/>
  <c r="F64" i="5"/>
  <c r="F43" i="5" s="1"/>
  <c r="J64" i="5"/>
  <c r="N64" i="5"/>
  <c r="N43" i="5" s="1"/>
  <c r="R64" i="5"/>
  <c r="R43" i="5" s="1"/>
  <c r="V64" i="5"/>
  <c r="V43" i="5" s="1"/>
  <c r="Z64" i="5"/>
  <c r="Z43" i="5" s="1"/>
  <c r="D72" i="5"/>
  <c r="D64" i="5" s="1"/>
  <c r="D110" i="5"/>
  <c r="H98" i="5"/>
  <c r="H43" i="5" s="1"/>
  <c r="L98" i="5"/>
  <c r="L43" i="5" s="1"/>
  <c r="P98" i="5"/>
  <c r="P43" i="5" s="1"/>
  <c r="T98" i="5"/>
  <c r="T43" i="5" s="1"/>
  <c r="X98" i="5"/>
  <c r="X43" i="5" s="1"/>
  <c r="D175" i="5"/>
  <c r="H204" i="5"/>
  <c r="L204" i="5"/>
  <c r="P204" i="5"/>
  <c r="T204" i="5"/>
  <c r="X204" i="5"/>
  <c r="Q254" i="5"/>
  <c r="D255" i="5"/>
  <c r="D254" i="5" s="1"/>
  <c r="H255" i="5"/>
  <c r="H254" i="5" s="1"/>
  <c r="T255" i="5"/>
  <c r="T254" i="5" s="1"/>
  <c r="X255" i="5"/>
  <c r="X254" i="5" s="1"/>
  <c r="I276" i="5"/>
  <c r="H397" i="5"/>
  <c r="P397" i="5"/>
  <c r="X397" i="5"/>
  <c r="F428" i="5"/>
  <c r="F397" i="5" s="1"/>
  <c r="J428" i="5"/>
  <c r="J397" i="5" s="1"/>
  <c r="N428" i="5"/>
  <c r="N397" i="5" s="1"/>
  <c r="R428" i="5"/>
  <c r="R397" i="5" s="1"/>
  <c r="V428" i="5"/>
  <c r="V397" i="5" s="1"/>
  <c r="Z428" i="5"/>
  <c r="Z397" i="5" s="1"/>
  <c r="J43" i="5"/>
  <c r="E98" i="5"/>
  <c r="D191" i="5"/>
  <c r="I43" i="5"/>
  <c r="M43" i="5"/>
  <c r="Q43" i="5"/>
  <c r="U43" i="5"/>
  <c r="Y43" i="5"/>
  <c r="D99" i="5"/>
  <c r="D179" i="5"/>
  <c r="H191" i="5"/>
  <c r="L191" i="5"/>
  <c r="P191" i="5"/>
  <c r="T191" i="5"/>
  <c r="X191" i="5"/>
  <c r="D210" i="5"/>
  <c r="H276" i="5"/>
  <c r="T276" i="5"/>
  <c r="X276" i="5"/>
  <c r="D493" i="5"/>
  <c r="T493" i="5"/>
  <c r="H643" i="5"/>
  <c r="L643" i="5"/>
  <c r="P643" i="5"/>
  <c r="X643" i="5"/>
  <c r="D710" i="5"/>
  <c r="D709" i="5" s="1"/>
  <c r="G709" i="5"/>
  <c r="G698" i="5" s="1"/>
  <c r="N254" i="5"/>
  <c r="R254" i="5"/>
  <c r="V254" i="5"/>
  <c r="Z254" i="5"/>
  <c r="D277" i="5"/>
  <c r="D331" i="5"/>
  <c r="D320" i="5" s="1"/>
  <c r="G341" i="5"/>
  <c r="G276" i="5" s="1"/>
  <c r="K341" i="5"/>
  <c r="K276" i="5" s="1"/>
  <c r="O341" i="5"/>
  <c r="O276" i="5" s="1"/>
  <c r="S341" i="5"/>
  <c r="S276" i="5" s="1"/>
  <c r="W341" i="5"/>
  <c r="W276" i="5" s="1"/>
  <c r="AA341" i="5"/>
  <c r="AA276" i="5" s="1"/>
  <c r="D379" i="5"/>
  <c r="D378" i="5" s="1"/>
  <c r="D428" i="5"/>
  <c r="D446" i="5"/>
  <c r="D465" i="5"/>
  <c r="Q475" i="5"/>
  <c r="Q459" i="5" s="1"/>
  <c r="H522" i="5"/>
  <c r="P522" i="5"/>
  <c r="X522" i="5"/>
  <c r="O698" i="5"/>
  <c r="D292" i="5"/>
  <c r="D291" i="5" s="1"/>
  <c r="E350" i="5"/>
  <c r="I350" i="5"/>
  <c r="M350" i="5"/>
  <c r="Q350" i="5"/>
  <c r="U350" i="5"/>
  <c r="Y350" i="5"/>
  <c r="G398" i="5"/>
  <c r="G397" i="5" s="1"/>
  <c r="K398" i="5"/>
  <c r="K397" i="5" s="1"/>
  <c r="O398" i="5"/>
  <c r="O397" i="5" s="1"/>
  <c r="S398" i="5"/>
  <c r="S397" i="5" s="1"/>
  <c r="W398" i="5"/>
  <c r="W397" i="5" s="1"/>
  <c r="AA398" i="5"/>
  <c r="AA397" i="5" s="1"/>
  <c r="D441" i="5"/>
  <c r="D440" i="5" s="1"/>
  <c r="T629" i="5"/>
  <c r="G629" i="5"/>
  <c r="E713" i="5"/>
  <c r="E643" i="5" s="1"/>
  <c r="I713" i="5"/>
  <c r="M713" i="5"/>
  <c r="Q713" i="5"/>
  <c r="Q643" i="5" s="1"/>
  <c r="Y713" i="5"/>
  <c r="D470" i="5"/>
  <c r="F522" i="5"/>
  <c r="F492" i="5" s="1"/>
  <c r="J522" i="5"/>
  <c r="J492" i="5" s="1"/>
  <c r="N522" i="5"/>
  <c r="N492" i="5" s="1"/>
  <c r="R522" i="5"/>
  <c r="R492" i="5" s="1"/>
  <c r="V522" i="5"/>
  <c r="V492" i="5" s="1"/>
  <c r="Z522" i="5"/>
  <c r="Z492" i="5" s="1"/>
  <c r="Z458" i="5" s="1"/>
  <c r="H556" i="5"/>
  <c r="L556" i="5"/>
  <c r="L492" i="5" s="1"/>
  <c r="P556" i="5"/>
  <c r="T556" i="5"/>
  <c r="X556" i="5"/>
  <c r="D577" i="5"/>
  <c r="D556" i="5" s="1"/>
  <c r="D475" i="5"/>
  <c r="H475" i="5"/>
  <c r="H459" i="5" s="1"/>
  <c r="L475" i="5"/>
  <c r="L459" i="5" s="1"/>
  <c r="P475" i="5"/>
  <c r="P459" i="5" s="1"/>
  <c r="T475" i="5"/>
  <c r="T459" i="5" s="1"/>
  <c r="X475" i="5"/>
  <c r="X459" i="5" s="1"/>
  <c r="E522" i="5"/>
  <c r="E492" i="5" s="1"/>
  <c r="E458" i="5" s="1"/>
  <c r="I522" i="5"/>
  <c r="I492" i="5" s="1"/>
  <c r="M522" i="5"/>
  <c r="M492" i="5" s="1"/>
  <c r="M458" i="5" s="1"/>
  <c r="Q522" i="5"/>
  <c r="Q492" i="5" s="1"/>
  <c r="U522" i="5"/>
  <c r="U492" i="5" s="1"/>
  <c r="U458" i="5" s="1"/>
  <c r="Y522" i="5"/>
  <c r="Y492" i="5" s="1"/>
  <c r="D550" i="5"/>
  <c r="D522" i="5" s="1"/>
  <c r="D629" i="5"/>
  <c r="L629" i="5"/>
  <c r="P629" i="5"/>
  <c r="X629" i="5"/>
  <c r="K629" i="5"/>
  <c r="S629" i="5"/>
  <c r="AA629" i="5"/>
  <c r="S644" i="5"/>
  <c r="M643" i="5"/>
  <c r="U643" i="5"/>
  <c r="D673" i="5"/>
  <c r="D644" i="5" s="1"/>
  <c r="K698" i="5"/>
  <c r="AA698" i="5"/>
  <c r="D615" i="5"/>
  <c r="D614" i="5" s="1"/>
  <c r="K644" i="5"/>
  <c r="AA644" i="5"/>
  <c r="W698" i="5"/>
  <c r="W643" i="5" s="1"/>
  <c r="D719" i="5"/>
  <c r="D713" i="5" s="1"/>
  <c r="I698" i="5"/>
  <c r="Y698" i="5"/>
  <c r="Y643" i="5" s="1"/>
  <c r="D698" i="5"/>
  <c r="S698" i="5"/>
  <c r="T713" i="5"/>
  <c r="T643" i="5" s="1"/>
  <c r="F769" i="5"/>
  <c r="N769" i="5"/>
  <c r="V769" i="5"/>
  <c r="F629" i="5"/>
  <c r="J629" i="5"/>
  <c r="N629" i="5"/>
  <c r="R629" i="5"/>
  <c r="V629" i="5"/>
  <c r="Z629" i="5"/>
  <c r="F644" i="5"/>
  <c r="F643" i="5" s="1"/>
  <c r="J644" i="5"/>
  <c r="J643" i="5" s="1"/>
  <c r="N644" i="5"/>
  <c r="R644" i="5"/>
  <c r="R643" i="5" s="1"/>
  <c r="V644" i="5"/>
  <c r="V643" i="5" s="1"/>
  <c r="Z644" i="5"/>
  <c r="Z643" i="5" s="1"/>
  <c r="D704" i="5"/>
  <c r="D703" i="5" s="1"/>
  <c r="G713" i="5"/>
  <c r="K713" i="5"/>
  <c r="O713" i="5"/>
  <c r="S713" i="5"/>
  <c r="W713" i="5"/>
  <c r="AA713" i="5"/>
  <c r="I231" i="4"/>
  <c r="H305" i="4"/>
  <c r="G128" i="4"/>
  <c r="G127" i="4" s="1"/>
  <c r="G60" i="4"/>
  <c r="K60" i="4"/>
  <c r="O60" i="4"/>
  <c r="O14" i="4" s="1"/>
  <c r="D231" i="4"/>
  <c r="E231" i="4"/>
  <c r="I305" i="4"/>
  <c r="D305" i="4"/>
  <c r="L305" i="4"/>
  <c r="N61" i="4"/>
  <c r="N60" i="4" s="1"/>
  <c r="K166" i="4"/>
  <c r="I73" i="4"/>
  <c r="I68" i="4" s="1"/>
  <c r="J89" i="4"/>
  <c r="F118" i="4"/>
  <c r="F60" i="4" s="1"/>
  <c r="F14" i="4" s="1"/>
  <c r="J118" i="4"/>
  <c r="E118" i="4"/>
  <c r="I118" i="4"/>
  <c r="M118" i="4"/>
  <c r="M60" i="4" s="1"/>
  <c r="M14" i="4" s="1"/>
  <c r="M436" i="4" s="1"/>
  <c r="L232" i="4"/>
  <c r="H248" i="4"/>
  <c r="H231" i="4" s="1"/>
  <c r="L248" i="4"/>
  <c r="N249" i="4"/>
  <c r="N248" i="4" s="1"/>
  <c r="N231" i="4" s="1"/>
  <c r="E306" i="4"/>
  <c r="E305" i="4" s="1"/>
  <c r="D208" i="4"/>
  <c r="D207" i="4" s="1"/>
  <c r="F249" i="4"/>
  <c r="F248" i="4" s="1"/>
  <c r="F231" i="4" s="1"/>
  <c r="J249" i="4"/>
  <c r="J306" i="4"/>
  <c r="J305" i="4" s="1"/>
  <c r="N306" i="4"/>
  <c r="N305" i="4" s="1"/>
  <c r="D89" i="4"/>
  <c r="D60" i="4" s="1"/>
  <c r="H89" i="4"/>
  <c r="H60" i="4" s="1"/>
  <c r="J105" i="4"/>
  <c r="J101" i="4" s="1"/>
  <c r="E128" i="4"/>
  <c r="E127" i="4" s="1"/>
  <c r="J128" i="4"/>
  <c r="J127" i="4" s="1"/>
  <c r="J166" i="4"/>
  <c r="I189" i="4"/>
  <c r="M189" i="4"/>
  <c r="G216" i="4"/>
  <c r="J258" i="4"/>
  <c r="O306" i="4"/>
  <c r="O305" i="4" s="1"/>
  <c r="O436" i="4" s="1"/>
  <c r="G305" i="4"/>
  <c r="K305" i="4"/>
  <c r="N166" i="4"/>
  <c r="O232" i="4"/>
  <c r="O258" i="4"/>
  <c r="G248" i="4"/>
  <c r="G231" i="4" s="1"/>
  <c r="K248" i="4"/>
  <c r="K231" i="4" s="1"/>
  <c r="O60" i="3"/>
  <c r="O14" i="3" s="1"/>
  <c r="K60" i="3"/>
  <c r="F231" i="3"/>
  <c r="J231" i="3"/>
  <c r="L248" i="3"/>
  <c r="L231" i="3" s="1"/>
  <c r="I305" i="3"/>
  <c r="N272" i="3"/>
  <c r="N248" i="3" s="1"/>
  <c r="N231" i="3" s="1"/>
  <c r="K14" i="3"/>
  <c r="K436" i="3" s="1"/>
  <c r="H248" i="3"/>
  <c r="H231" i="3" s="1"/>
  <c r="E305" i="3"/>
  <c r="F89" i="3"/>
  <c r="F60" i="3" s="1"/>
  <c r="I118" i="3"/>
  <c r="J101" i="3"/>
  <c r="G128" i="3"/>
  <c r="G127" i="3" s="1"/>
  <c r="F208" i="3"/>
  <c r="F207" i="3" s="1"/>
  <c r="O272" i="3"/>
  <c r="O248" i="3" s="1"/>
  <c r="O231" i="3" s="1"/>
  <c r="O306" i="3"/>
  <c r="O305" i="3" s="1"/>
  <c r="O436" i="3" s="1"/>
  <c r="M60" i="3"/>
  <c r="M14" i="3" s="1"/>
  <c r="M436" i="3" s="1"/>
  <c r="D248" i="3"/>
  <c r="D231" i="3" s="1"/>
  <c r="M305" i="3"/>
  <c r="E60" i="3"/>
  <c r="E14" i="3" s="1"/>
  <c r="E436" i="3" s="1"/>
  <c r="G190" i="3"/>
  <c r="G189" i="3" s="1"/>
  <c r="D305" i="3"/>
  <c r="H305" i="3"/>
  <c r="L305" i="3"/>
  <c r="I437" i="1"/>
  <c r="G437" i="1"/>
  <c r="F437" i="1"/>
  <c r="I110" i="1"/>
  <c r="F109" i="1"/>
  <c r="E43" i="9" l="1"/>
  <c r="E5" i="9" s="1"/>
  <c r="E43" i="8"/>
  <c r="D98" i="13"/>
  <c r="D6" i="13"/>
  <c r="D64" i="12"/>
  <c r="D6" i="12"/>
  <c r="F43" i="11"/>
  <c r="D397" i="9"/>
  <c r="U458" i="7"/>
  <c r="I60" i="4"/>
  <c r="I14" i="4" s="1"/>
  <c r="I436" i="4" s="1"/>
  <c r="X190" i="5"/>
  <c r="X5" i="5" s="1"/>
  <c r="H190" i="5"/>
  <c r="H5" i="5"/>
  <c r="D713" i="6"/>
  <c r="D643" i="6" s="1"/>
  <c r="O5" i="6"/>
  <c r="G458" i="7"/>
  <c r="Y643" i="8"/>
  <c r="I643" i="8"/>
  <c r="K492" i="8"/>
  <c r="Y492" i="9"/>
  <c r="G458" i="9"/>
  <c r="T5" i="9"/>
  <c r="D644" i="10"/>
  <c r="P643" i="10"/>
  <c r="U43" i="10"/>
  <c r="U5" i="10" s="1"/>
  <c r="E43" i="10"/>
  <c r="E5" i="10" s="1"/>
  <c r="Z643" i="11"/>
  <c r="L492" i="11"/>
  <c r="I492" i="11"/>
  <c r="I458" i="11" s="1"/>
  <c r="J43" i="11"/>
  <c r="J5" i="11" s="1"/>
  <c r="M458" i="11"/>
  <c r="U397" i="11"/>
  <c r="D98" i="11"/>
  <c r="T643" i="12"/>
  <c r="R458" i="12"/>
  <c r="X458" i="13"/>
  <c r="Y643" i="14"/>
  <c r="M492" i="14"/>
  <c r="M458" i="14" s="1"/>
  <c r="I43" i="14"/>
  <c r="X458" i="15"/>
  <c r="H458" i="15"/>
  <c r="Z397" i="15"/>
  <c r="Z5" i="15" s="1"/>
  <c r="Z642" i="15" s="1"/>
  <c r="D276" i="15"/>
  <c r="H5" i="15"/>
  <c r="O492" i="18"/>
  <c r="O458" i="18" s="1"/>
  <c r="O642" i="18" s="1"/>
  <c r="O779" i="18" s="1"/>
  <c r="N190" i="18"/>
  <c r="L43" i="14"/>
  <c r="G43" i="14"/>
  <c r="I43" i="11"/>
  <c r="G458" i="13"/>
  <c r="Y276" i="10"/>
  <c r="Z190" i="10"/>
  <c r="J190" i="10"/>
  <c r="X43" i="10"/>
  <c r="G459" i="9"/>
  <c r="V492" i="9"/>
  <c r="D719" i="18"/>
  <c r="D713" i="18" s="1"/>
  <c r="D643" i="18" s="1"/>
  <c r="Y5" i="5"/>
  <c r="L231" i="4"/>
  <c r="T190" i="5"/>
  <c r="D162" i="5"/>
  <c r="Z643" i="6"/>
  <c r="U643" i="7"/>
  <c r="E643" i="7"/>
  <c r="I492" i="7"/>
  <c r="I458" i="7" s="1"/>
  <c r="J5" i="7"/>
  <c r="J642" i="7" s="1"/>
  <c r="Q492" i="8"/>
  <c r="S492" i="10"/>
  <c r="G643" i="10"/>
  <c r="Y458" i="10"/>
  <c r="V5" i="11"/>
  <c r="W190" i="11"/>
  <c r="O643" i="12"/>
  <c r="O459" i="12"/>
  <c r="P643" i="12"/>
  <c r="D644" i="12"/>
  <c r="U492" i="12"/>
  <c r="U458" i="12" s="1"/>
  <c r="E492" i="12"/>
  <c r="E458" i="12" s="1"/>
  <c r="E642" i="12" s="1"/>
  <c r="S5" i="13"/>
  <c r="P643" i="14"/>
  <c r="Z643" i="14"/>
  <c r="AA492" i="14"/>
  <c r="T458" i="15"/>
  <c r="I397" i="15"/>
  <c r="I43" i="15"/>
  <c r="I5" i="15" s="1"/>
  <c r="U397" i="18"/>
  <c r="R350" i="15"/>
  <c r="O43" i="15"/>
  <c r="D397" i="11"/>
  <c r="U276" i="10"/>
  <c r="L43" i="10"/>
  <c r="D44" i="10"/>
  <c r="T643" i="9"/>
  <c r="T397" i="8"/>
  <c r="F43" i="8"/>
  <c r="D492" i="7"/>
  <c r="T397" i="7"/>
  <c r="L190" i="7"/>
  <c r="K458" i="6"/>
  <c r="K276" i="6"/>
  <c r="K5" i="6" s="1"/>
  <c r="K642" i="6" s="1"/>
  <c r="K779" i="6" s="1"/>
  <c r="M189" i="17"/>
  <c r="M14" i="17" s="1"/>
  <c r="M436" i="17" s="1"/>
  <c r="D44" i="11"/>
  <c r="J397" i="12"/>
  <c r="I43" i="12"/>
  <c r="Q43" i="12"/>
  <c r="Q5" i="12" s="1"/>
  <c r="Q642" i="12" s="1"/>
  <c r="P458" i="13"/>
  <c r="R397" i="13"/>
  <c r="P458" i="14"/>
  <c r="H643" i="14"/>
  <c r="U492" i="15"/>
  <c r="U458" i="15" s="1"/>
  <c r="W5" i="18"/>
  <c r="D698" i="15"/>
  <c r="J492" i="15"/>
  <c r="J458" i="15" s="1"/>
  <c r="L43" i="15"/>
  <c r="R643" i="15"/>
  <c r="Q43" i="11"/>
  <c r="Q5" i="11" s="1"/>
  <c r="W397" i="10"/>
  <c r="W5" i="10" s="1"/>
  <c r="G397" i="10"/>
  <c r="Q276" i="10"/>
  <c r="R254" i="9"/>
  <c r="N492" i="9"/>
  <c r="D397" i="7"/>
  <c r="L436" i="3"/>
  <c r="L14" i="4"/>
  <c r="L436" i="4" s="1"/>
  <c r="N60" i="3"/>
  <c r="N14" i="3" s="1"/>
  <c r="N436" i="3" s="1"/>
  <c r="K190" i="15"/>
  <c r="X458" i="9"/>
  <c r="D492" i="11"/>
  <c r="Q492" i="7"/>
  <c r="Q458" i="7" s="1"/>
  <c r="T492" i="7"/>
  <c r="Q43" i="7"/>
  <c r="G458" i="8"/>
  <c r="T492" i="8"/>
  <c r="D64" i="10"/>
  <c r="P492" i="11"/>
  <c r="P458" i="11" s="1"/>
  <c r="D493" i="12"/>
  <c r="D492" i="12" s="1"/>
  <c r="D458" i="12" s="1"/>
  <c r="L458" i="15"/>
  <c r="Q643" i="15"/>
  <c r="S492" i="15"/>
  <c r="S458" i="15" s="1"/>
  <c r="E436" i="17"/>
  <c r="U276" i="18"/>
  <c r="S43" i="15"/>
  <c r="P5" i="13"/>
  <c r="Z276" i="12"/>
  <c r="S397" i="10"/>
  <c r="Z492" i="8"/>
  <c r="Z458" i="8" s="1"/>
  <c r="Z642" i="8" s="1"/>
  <c r="Z779" i="8" s="1"/>
  <c r="E350" i="18"/>
  <c r="D44" i="5"/>
  <c r="E6" i="5"/>
  <c r="D98" i="5"/>
  <c r="E43" i="5"/>
  <c r="D33" i="5"/>
  <c r="D6" i="5" s="1"/>
  <c r="E60" i="4"/>
  <c r="E14" i="4" s="1"/>
  <c r="E436" i="4" s="1"/>
  <c r="H14" i="4"/>
  <c r="H436" i="4" s="1"/>
  <c r="I60" i="3"/>
  <c r="I14" i="3" s="1"/>
  <c r="I436" i="3" s="1"/>
  <c r="J14" i="17"/>
  <c r="J436" i="17" s="1"/>
  <c r="K458" i="5"/>
  <c r="D98" i="6"/>
  <c r="V5" i="7"/>
  <c r="T458" i="7"/>
  <c r="R458" i="8"/>
  <c r="L5" i="9"/>
  <c r="O5" i="10"/>
  <c r="J458" i="12"/>
  <c r="E643" i="13"/>
  <c r="AA458" i="13"/>
  <c r="W5" i="13"/>
  <c r="G5" i="13"/>
  <c r="D204" i="13"/>
  <c r="D190" i="13" s="1"/>
  <c r="L5" i="15"/>
  <c r="L642" i="15" s="1"/>
  <c r="L779" i="15" s="1"/>
  <c r="X643" i="15"/>
  <c r="N436" i="17"/>
  <c r="Q458" i="18"/>
  <c r="P397" i="18"/>
  <c r="P5" i="18" s="1"/>
  <c r="E190" i="18"/>
  <c r="J276" i="15"/>
  <c r="Q459" i="13"/>
  <c r="D291" i="13"/>
  <c r="D276" i="13" s="1"/>
  <c r="S190" i="11"/>
  <c r="AA350" i="13"/>
  <c r="K643" i="12"/>
  <c r="T6" i="12"/>
  <c r="T254" i="11"/>
  <c r="F397" i="10"/>
  <c r="U276" i="9"/>
  <c r="U643" i="9"/>
  <c r="W397" i="9"/>
  <c r="G397" i="9"/>
  <c r="P190" i="10"/>
  <c r="N458" i="9"/>
  <c r="N43" i="9"/>
  <c r="L190" i="6"/>
  <c r="N492" i="6"/>
  <c r="N458" i="6" s="1"/>
  <c r="V350" i="6"/>
  <c r="V5" i="6" s="1"/>
  <c r="V642" i="6" s="1"/>
  <c r="F350" i="6"/>
  <c r="Q190" i="6"/>
  <c r="Q459" i="8"/>
  <c r="Q458" i="8" s="1"/>
  <c r="P254" i="7"/>
  <c r="P5" i="7" s="1"/>
  <c r="U459" i="6"/>
  <c r="T397" i="6"/>
  <c r="T43" i="6"/>
  <c r="N276" i="5"/>
  <c r="N5" i="5" s="1"/>
  <c r="T397" i="5"/>
  <c r="T5" i="5" s="1"/>
  <c r="H60" i="3"/>
  <c r="H14" i="3" s="1"/>
  <c r="H436" i="3" s="1"/>
  <c r="G14" i="3"/>
  <c r="G436" i="3" s="1"/>
  <c r="F436" i="4"/>
  <c r="N14" i="4"/>
  <c r="N436" i="4" s="1"/>
  <c r="G14" i="4"/>
  <c r="G436" i="4" s="1"/>
  <c r="G458" i="5"/>
  <c r="O643" i="5"/>
  <c r="M5" i="5"/>
  <c r="M642" i="5" s="1"/>
  <c r="M779" i="5" s="1"/>
  <c r="W5" i="5"/>
  <c r="W642" i="5" s="1"/>
  <c r="W779" i="5" s="1"/>
  <c r="G5" i="5"/>
  <c r="J643" i="6"/>
  <c r="G492" i="6"/>
  <c r="G458" i="6" s="1"/>
  <c r="D276" i="6"/>
  <c r="AA5" i="6"/>
  <c r="AA642" i="6" s="1"/>
  <c r="AA779" i="6" s="1"/>
  <c r="L492" i="7"/>
  <c r="W458" i="7"/>
  <c r="M492" i="7"/>
  <c r="E458" i="7"/>
  <c r="AA492" i="7"/>
  <c r="Y458" i="7"/>
  <c r="D98" i="7"/>
  <c r="D43" i="7" s="1"/>
  <c r="D5" i="7" s="1"/>
  <c r="O43" i="7"/>
  <c r="T458" i="8"/>
  <c r="I397" i="8"/>
  <c r="F5" i="8"/>
  <c r="S5" i="8"/>
  <c r="J643" i="9"/>
  <c r="Q492" i="9"/>
  <c r="AA458" i="9"/>
  <c r="W5" i="9"/>
  <c r="G5" i="9"/>
  <c r="D43" i="9"/>
  <c r="O492" i="10"/>
  <c r="O458" i="10" s="1"/>
  <c r="O642" i="10" s="1"/>
  <c r="S5" i="10"/>
  <c r="Q43" i="10"/>
  <c r="T492" i="11"/>
  <c r="O458" i="11"/>
  <c r="S276" i="11"/>
  <c r="O43" i="11"/>
  <c r="F458" i="12"/>
  <c r="X5" i="12"/>
  <c r="D459" i="14"/>
  <c r="O643" i="14"/>
  <c r="AA458" i="14"/>
  <c r="R458" i="14"/>
  <c r="M43" i="14"/>
  <c r="X642" i="15"/>
  <c r="T643" i="15"/>
  <c r="Z458" i="15"/>
  <c r="X5" i="15"/>
  <c r="I14" i="17"/>
  <c r="I436" i="17" s="1"/>
  <c r="F231" i="17"/>
  <c r="F436" i="17" s="1"/>
  <c r="D440" i="18"/>
  <c r="D397" i="18" s="1"/>
  <c r="H458" i="18"/>
  <c r="W492" i="18"/>
  <c r="W458" i="18" s="1"/>
  <c r="W642" i="18" s="1"/>
  <c r="W779" i="18" s="1"/>
  <c r="L492" i="18"/>
  <c r="L397" i="18"/>
  <c r="Q190" i="18"/>
  <c r="N350" i="15"/>
  <c r="K43" i="15"/>
  <c r="P6" i="14"/>
  <c r="P5" i="14" s="1"/>
  <c r="D6" i="14"/>
  <c r="L190" i="14"/>
  <c r="D254" i="15"/>
  <c r="Y459" i="14"/>
  <c r="Y458" i="14" s="1"/>
  <c r="W43" i="14"/>
  <c r="W5" i="14" s="1"/>
  <c r="H397" i="12"/>
  <c r="H5" i="12" s="1"/>
  <c r="X254" i="13"/>
  <c r="K190" i="11"/>
  <c r="V459" i="13"/>
  <c r="V458" i="13" s="1"/>
  <c r="O350" i="13"/>
  <c r="O5" i="13" s="1"/>
  <c r="U350" i="13"/>
  <c r="W643" i="12"/>
  <c r="L6" i="12"/>
  <c r="L5" i="12" s="1"/>
  <c r="G643" i="11"/>
  <c r="P254" i="11"/>
  <c r="P5" i="11" s="1"/>
  <c r="L492" i="9"/>
  <c r="L458" i="9" s="1"/>
  <c r="V190" i="10"/>
  <c r="V5" i="10" s="1"/>
  <c r="F190" i="10"/>
  <c r="F5" i="10" s="1"/>
  <c r="P43" i="10"/>
  <c r="H397" i="9"/>
  <c r="H5" i="9" s="1"/>
  <c r="H642" i="9" s="1"/>
  <c r="M276" i="9"/>
  <c r="N254" i="9"/>
  <c r="N5" i="9" s="1"/>
  <c r="N642" i="9" s="1"/>
  <c r="N779" i="9" s="1"/>
  <c r="G350" i="10"/>
  <c r="G5" i="10" s="1"/>
  <c r="P643" i="9"/>
  <c r="L190" i="10"/>
  <c r="Z43" i="9"/>
  <c r="J43" i="9"/>
  <c r="L643" i="6"/>
  <c r="Z492" i="7"/>
  <c r="Z492" i="6"/>
  <c r="Z458" i="6" s="1"/>
  <c r="J492" i="6"/>
  <c r="J458" i="6" s="1"/>
  <c r="R350" i="6"/>
  <c r="Q276" i="6"/>
  <c r="M190" i="6"/>
  <c r="M5" i="6" s="1"/>
  <c r="L254" i="7"/>
  <c r="L5" i="7" s="1"/>
  <c r="T190" i="7"/>
  <c r="Q459" i="6"/>
  <c r="V397" i="6"/>
  <c r="P397" i="6"/>
  <c r="M43" i="6"/>
  <c r="P43" i="6"/>
  <c r="P5" i="6" s="1"/>
  <c r="P642" i="6" s="1"/>
  <c r="P779" i="6" s="1"/>
  <c r="Z276" i="5"/>
  <c r="Z5" i="5" s="1"/>
  <c r="Z642" i="5" s="1"/>
  <c r="Z779" i="5" s="1"/>
  <c r="J276" i="5"/>
  <c r="Z190" i="5"/>
  <c r="D60" i="3"/>
  <c r="D14" i="3" s="1"/>
  <c r="D436" i="3" s="1"/>
  <c r="F14" i="3"/>
  <c r="F436" i="3" s="1"/>
  <c r="S458" i="5"/>
  <c r="Q5" i="5"/>
  <c r="N643" i="6"/>
  <c r="J60" i="3"/>
  <c r="J14" i="3" s="1"/>
  <c r="J436" i="3" s="1"/>
  <c r="X492" i="5"/>
  <c r="D460" i="5"/>
  <c r="D459" i="5" s="1"/>
  <c r="G643" i="5"/>
  <c r="I5" i="5"/>
  <c r="Q492" i="6"/>
  <c r="Q458" i="6" s="1"/>
  <c r="W492" i="6"/>
  <c r="W458" i="6" s="1"/>
  <c r="F5" i="6"/>
  <c r="W5" i="6"/>
  <c r="G5" i="6"/>
  <c r="Z458" i="7"/>
  <c r="N5" i="7"/>
  <c r="N642" i="7" s="1"/>
  <c r="N779" i="7" s="1"/>
  <c r="M190" i="7"/>
  <c r="G43" i="7"/>
  <c r="I43" i="7"/>
  <c r="Z5" i="7"/>
  <c r="W43" i="7"/>
  <c r="Q643" i="8"/>
  <c r="K458" i="8"/>
  <c r="M492" i="8"/>
  <c r="M458" i="8" s="1"/>
  <c r="Z643" i="8"/>
  <c r="Y458" i="8"/>
  <c r="Z5" i="8"/>
  <c r="V5" i="8"/>
  <c r="V642" i="8" s="1"/>
  <c r="V779" i="8" s="1"/>
  <c r="D492" i="9"/>
  <c r="D458" i="9" s="1"/>
  <c r="O458" i="9"/>
  <c r="K458" i="9"/>
  <c r="D204" i="9"/>
  <c r="D190" i="9" s="1"/>
  <c r="S5" i="9"/>
  <c r="E643" i="10"/>
  <c r="S643" i="10"/>
  <c r="I458" i="10"/>
  <c r="N458" i="10"/>
  <c r="M43" i="10"/>
  <c r="M5" i="10" s="1"/>
  <c r="D378" i="11"/>
  <c r="D350" i="11" s="1"/>
  <c r="T643" i="11"/>
  <c r="R5" i="11"/>
  <c r="E458" i="11"/>
  <c r="G458" i="12"/>
  <c r="H643" i="12"/>
  <c r="M492" i="12"/>
  <c r="AA492" i="12"/>
  <c r="AA458" i="12" s="1"/>
  <c r="Q492" i="13"/>
  <c r="M492" i="13"/>
  <c r="M458" i="13" s="1"/>
  <c r="Y643" i="13"/>
  <c r="S642" i="13"/>
  <c r="S779" i="13" s="1"/>
  <c r="H458" i="13"/>
  <c r="U5" i="13"/>
  <c r="U642" i="13" s="1"/>
  <c r="U779" i="13" s="1"/>
  <c r="T5" i="13"/>
  <c r="R5" i="13"/>
  <c r="R642" i="13" s="1"/>
  <c r="D44" i="13"/>
  <c r="Y5" i="13"/>
  <c r="N5" i="13"/>
  <c r="Y43" i="14"/>
  <c r="M397" i="14"/>
  <c r="U397" i="15"/>
  <c r="Z254" i="15"/>
  <c r="Z492" i="18"/>
  <c r="Z458" i="18" s="1"/>
  <c r="J492" i="18"/>
  <c r="Q276" i="18"/>
  <c r="X190" i="18"/>
  <c r="H190" i="18"/>
  <c r="F190" i="18"/>
  <c r="F5" i="18" s="1"/>
  <c r="I43" i="18"/>
  <c r="T459" i="18"/>
  <c r="T458" i="18" s="1"/>
  <c r="X397" i="18"/>
  <c r="M190" i="18"/>
  <c r="D44" i="18"/>
  <c r="D43" i="18" s="1"/>
  <c r="Z350" i="15"/>
  <c r="J350" i="15"/>
  <c r="AA43" i="15"/>
  <c r="G43" i="15"/>
  <c r="L6" i="14"/>
  <c r="N254" i="15"/>
  <c r="N5" i="15" s="1"/>
  <c r="T459" i="14"/>
  <c r="T458" i="14" s="1"/>
  <c r="O43" i="14"/>
  <c r="O5" i="14" s="1"/>
  <c r="D351" i="11"/>
  <c r="I459" i="13"/>
  <c r="I458" i="13" s="1"/>
  <c r="Z276" i="11"/>
  <c r="Z5" i="11" s="1"/>
  <c r="Z642" i="11" s="1"/>
  <c r="Z779" i="11" s="1"/>
  <c r="T492" i="13"/>
  <c r="T458" i="13" s="1"/>
  <c r="K350" i="13"/>
  <c r="K5" i="13" s="1"/>
  <c r="K642" i="13" s="1"/>
  <c r="K779" i="13" s="1"/>
  <c r="Q350" i="13"/>
  <c r="S643" i="12"/>
  <c r="U276" i="11"/>
  <c r="L254" i="11"/>
  <c r="L5" i="11" s="1"/>
  <c r="M458" i="10"/>
  <c r="R190" i="10"/>
  <c r="H43" i="10"/>
  <c r="R397" i="9"/>
  <c r="I276" i="9"/>
  <c r="Z254" i="9"/>
  <c r="J254" i="9"/>
  <c r="L643" i="9"/>
  <c r="O397" i="9"/>
  <c r="O5" i="9" s="1"/>
  <c r="O642" i="9" s="1"/>
  <c r="O779" i="9" s="1"/>
  <c r="V397" i="10"/>
  <c r="X190" i="10"/>
  <c r="H190" i="10"/>
  <c r="V458" i="9"/>
  <c r="V43" i="9"/>
  <c r="F43" i="9"/>
  <c r="H643" i="6"/>
  <c r="V492" i="6"/>
  <c r="V458" i="6" s="1"/>
  <c r="N350" i="6"/>
  <c r="X254" i="7"/>
  <c r="X5" i="7" s="1"/>
  <c r="H254" i="7"/>
  <c r="H5" i="7" s="1"/>
  <c r="R397" i="6"/>
  <c r="R5" i="6" s="1"/>
  <c r="R642" i="6" s="1"/>
  <c r="R779" i="6" s="1"/>
  <c r="L397" i="6"/>
  <c r="D64" i="6"/>
  <c r="L43" i="6"/>
  <c r="V276" i="5"/>
  <c r="F276" i="5"/>
  <c r="R190" i="5"/>
  <c r="L254" i="5"/>
  <c r="D437" i="3"/>
  <c r="O248" i="4"/>
  <c r="AA458" i="5"/>
  <c r="Y458" i="5"/>
  <c r="I458" i="5"/>
  <c r="I642" i="5" s="1"/>
  <c r="H492" i="5"/>
  <c r="D397" i="5"/>
  <c r="U5" i="5"/>
  <c r="U642" i="5" s="1"/>
  <c r="U779" i="5" s="1"/>
  <c r="P492" i="5"/>
  <c r="P458" i="5" s="1"/>
  <c r="D204" i="5"/>
  <c r="O5" i="5"/>
  <c r="S458" i="6"/>
  <c r="S642" i="6" s="1"/>
  <c r="S779" i="6" s="1"/>
  <c r="S5" i="6"/>
  <c r="Q643" i="7"/>
  <c r="O643" i="7"/>
  <c r="M458" i="7"/>
  <c r="I397" i="7"/>
  <c r="X492" i="7"/>
  <c r="X458" i="7" s="1"/>
  <c r="D190" i="7"/>
  <c r="Y190" i="7"/>
  <c r="M5" i="7"/>
  <c r="J5" i="8"/>
  <c r="R43" i="8"/>
  <c r="R5" i="8" s="1"/>
  <c r="R642" i="8" s="1"/>
  <c r="R779" i="8" s="1"/>
  <c r="AA5" i="8"/>
  <c r="K5" i="8"/>
  <c r="I492" i="9"/>
  <c r="G642" i="9"/>
  <c r="G779" i="9" s="1"/>
  <c r="P5" i="9"/>
  <c r="Y5" i="9"/>
  <c r="I5" i="9"/>
  <c r="T643" i="10"/>
  <c r="D522" i="10"/>
  <c r="K492" i="10"/>
  <c r="K458" i="10" s="1"/>
  <c r="E458" i="10"/>
  <c r="E642" i="10" s="1"/>
  <c r="E779" i="10" s="1"/>
  <c r="R458" i="10"/>
  <c r="D414" i="10"/>
  <c r="L397" i="10"/>
  <c r="Y43" i="10"/>
  <c r="I43" i="10"/>
  <c r="I5" i="10" s="1"/>
  <c r="Y492" i="11"/>
  <c r="Y458" i="11" s="1"/>
  <c r="P643" i="11"/>
  <c r="N5" i="11"/>
  <c r="Y397" i="11"/>
  <c r="W43" i="11"/>
  <c r="G43" i="11"/>
  <c r="G5" i="11" s="1"/>
  <c r="M5" i="11"/>
  <c r="M642" i="11" s="1"/>
  <c r="M779" i="11" s="1"/>
  <c r="E643" i="11"/>
  <c r="N492" i="11"/>
  <c r="N458" i="11" s="1"/>
  <c r="W492" i="12"/>
  <c r="AA276" i="12"/>
  <c r="D98" i="12"/>
  <c r="D43" i="12" s="1"/>
  <c r="M43" i="12"/>
  <c r="Y43" i="12"/>
  <c r="E43" i="12"/>
  <c r="E5" i="12" s="1"/>
  <c r="R5" i="12"/>
  <c r="Y492" i="13"/>
  <c r="P642" i="13"/>
  <c r="P779" i="13" s="1"/>
  <c r="Q643" i="13"/>
  <c r="V5" i="13"/>
  <c r="F5" i="13"/>
  <c r="F642" i="13" s="1"/>
  <c r="F779" i="13" s="1"/>
  <c r="Q5" i="13"/>
  <c r="H5" i="13"/>
  <c r="U643" i="14"/>
  <c r="X458" i="14"/>
  <c r="H458" i="14"/>
  <c r="T643" i="14"/>
  <c r="D493" i="14"/>
  <c r="F458" i="14"/>
  <c r="J397" i="14"/>
  <c r="J5" i="14" s="1"/>
  <c r="J642" i="14" s="1"/>
  <c r="J779" i="14" s="1"/>
  <c r="Q43" i="14"/>
  <c r="E643" i="15"/>
  <c r="M492" i="15"/>
  <c r="M458" i="15" s="1"/>
  <c r="E492" i="15"/>
  <c r="E458" i="15" s="1"/>
  <c r="P5" i="15"/>
  <c r="O643" i="15"/>
  <c r="M43" i="15"/>
  <c r="V643" i="18"/>
  <c r="V492" i="18"/>
  <c r="V458" i="18" s="1"/>
  <c r="F492" i="18"/>
  <c r="F458" i="18" s="1"/>
  <c r="X254" i="18"/>
  <c r="N43" i="18"/>
  <c r="R254" i="18"/>
  <c r="T492" i="18"/>
  <c r="T397" i="18"/>
  <c r="K305" i="17"/>
  <c r="E43" i="18"/>
  <c r="O306" i="17"/>
  <c r="O305" i="17" s="1"/>
  <c r="O436" i="17" s="1"/>
  <c r="F350" i="15"/>
  <c r="W43" i="15"/>
  <c r="W5" i="15" s="1"/>
  <c r="X6" i="14"/>
  <c r="F276" i="15"/>
  <c r="F5" i="15" s="1"/>
  <c r="F642" i="15" s="1"/>
  <c r="F779" i="15" s="1"/>
  <c r="R276" i="15"/>
  <c r="D238" i="14"/>
  <c r="D190" i="14" s="1"/>
  <c r="D238" i="11"/>
  <c r="D190" i="11" s="1"/>
  <c r="Y459" i="13"/>
  <c r="AA190" i="11"/>
  <c r="N459" i="13"/>
  <c r="N458" i="13" s="1"/>
  <c r="I350" i="13"/>
  <c r="I5" i="13" s="1"/>
  <c r="M190" i="13"/>
  <c r="M5" i="13" s="1"/>
  <c r="D581" i="12"/>
  <c r="W643" i="11"/>
  <c r="X254" i="11"/>
  <c r="X5" i="11" s="1"/>
  <c r="H254" i="11"/>
  <c r="H5" i="11" s="1"/>
  <c r="T492" i="9"/>
  <c r="T458" i="9" s="1"/>
  <c r="N190" i="10"/>
  <c r="X397" i="9"/>
  <c r="X5" i="9" s="1"/>
  <c r="X642" i="9" s="1"/>
  <c r="X779" i="9" s="1"/>
  <c r="E276" i="9"/>
  <c r="V254" i="9"/>
  <c r="F254" i="9"/>
  <c r="X643" i="9"/>
  <c r="H643" i="9"/>
  <c r="W459" i="9"/>
  <c r="W458" i="9" s="1"/>
  <c r="W642" i="9" s="1"/>
  <c r="W779" i="9" s="1"/>
  <c r="T459" i="10"/>
  <c r="T458" i="10" s="1"/>
  <c r="T642" i="10" s="1"/>
  <c r="T779" i="10" s="1"/>
  <c r="Y397" i="10"/>
  <c r="T190" i="10"/>
  <c r="T5" i="10" s="1"/>
  <c r="AA43" i="10"/>
  <c r="AA5" i="10" s="1"/>
  <c r="K43" i="10"/>
  <c r="K5" i="10" s="1"/>
  <c r="R43" i="9"/>
  <c r="R5" i="9" s="1"/>
  <c r="R642" i="9" s="1"/>
  <c r="R779" i="9" s="1"/>
  <c r="T643" i="6"/>
  <c r="T190" i="6"/>
  <c r="R492" i="6"/>
  <c r="R458" i="6" s="1"/>
  <c r="Z350" i="6"/>
  <c r="Z5" i="6" s="1"/>
  <c r="Z642" i="6" s="1"/>
  <c r="Z779" i="6" s="1"/>
  <c r="J350" i="6"/>
  <c r="J5" i="6" s="1"/>
  <c r="J642" i="6" s="1"/>
  <c r="J779" i="6" s="1"/>
  <c r="Y276" i="6"/>
  <c r="Y5" i="6" s="1"/>
  <c r="I276" i="6"/>
  <c r="I5" i="6" s="1"/>
  <c r="R276" i="8"/>
  <c r="T254" i="7"/>
  <c r="Y459" i="6"/>
  <c r="X397" i="6"/>
  <c r="H397" i="6"/>
  <c r="X43" i="6"/>
  <c r="H43" i="6"/>
  <c r="R276" i="5"/>
  <c r="J190" i="5"/>
  <c r="D127" i="4"/>
  <c r="D14" i="4" s="1"/>
  <c r="D351" i="5"/>
  <c r="D350" i="5" s="1"/>
  <c r="G5" i="18"/>
  <c r="O5" i="18"/>
  <c r="D492" i="18"/>
  <c r="D458" i="18" s="1"/>
  <c r="I643" i="18"/>
  <c r="S642" i="18"/>
  <c r="S779" i="18" s="1"/>
  <c r="E458" i="18"/>
  <c r="L458" i="18"/>
  <c r="N458" i="18"/>
  <c r="R43" i="18"/>
  <c r="L190" i="18"/>
  <c r="L5" i="18" s="1"/>
  <c r="J190" i="18"/>
  <c r="J5" i="18" s="1"/>
  <c r="H43" i="18"/>
  <c r="M5" i="18"/>
  <c r="AA254" i="18"/>
  <c r="AA5" i="18" s="1"/>
  <c r="AA642" i="18" s="1"/>
  <c r="AA779" i="18" s="1"/>
  <c r="E397" i="18"/>
  <c r="Y5" i="18"/>
  <c r="Z643" i="18"/>
  <c r="J643" i="18"/>
  <c r="Y643" i="18"/>
  <c r="K458" i="18"/>
  <c r="R459" i="18"/>
  <c r="R458" i="18" s="1"/>
  <c r="X458" i="18"/>
  <c r="Y458" i="18"/>
  <c r="K254" i="18"/>
  <c r="K5" i="18" s="1"/>
  <c r="I397" i="18"/>
  <c r="T190" i="18"/>
  <c r="Z190" i="18"/>
  <c r="Z5" i="18" s="1"/>
  <c r="X43" i="18"/>
  <c r="X5" i="18" s="1"/>
  <c r="U5" i="18"/>
  <c r="M458" i="18"/>
  <c r="I5" i="18"/>
  <c r="I642" i="18" s="1"/>
  <c r="F643" i="18"/>
  <c r="Q643" i="18"/>
  <c r="G459" i="18"/>
  <c r="G458" i="18" s="1"/>
  <c r="U458" i="18"/>
  <c r="J459" i="18"/>
  <c r="J458" i="18" s="1"/>
  <c r="D276" i="18"/>
  <c r="P458" i="18"/>
  <c r="P190" i="18"/>
  <c r="V190" i="18"/>
  <c r="V5" i="18" s="1"/>
  <c r="T43" i="18"/>
  <c r="T5" i="18" s="1"/>
  <c r="T642" i="18" s="1"/>
  <c r="T779" i="18" s="1"/>
  <c r="Q5" i="18"/>
  <c r="Q642" i="18" s="1"/>
  <c r="O14" i="17"/>
  <c r="H14" i="17"/>
  <c r="H436" i="17" s="1"/>
  <c r="D437" i="17"/>
  <c r="D436" i="17"/>
  <c r="H642" i="15"/>
  <c r="H779" i="15" s="1"/>
  <c r="D43" i="15"/>
  <c r="R5" i="15"/>
  <c r="D458" i="15"/>
  <c r="X779" i="15"/>
  <c r="M5" i="15"/>
  <c r="M642" i="15" s="1"/>
  <c r="S643" i="15"/>
  <c r="I458" i="15"/>
  <c r="R458" i="15"/>
  <c r="R642" i="15" s="1"/>
  <c r="R779" i="15" s="1"/>
  <c r="D397" i="15"/>
  <c r="Q5" i="15"/>
  <c r="Q642" i="15" s="1"/>
  <c r="Q779" i="15" s="1"/>
  <c r="K5" i="15"/>
  <c r="M643" i="15"/>
  <c r="K643" i="15"/>
  <c r="D350" i="15"/>
  <c r="Y5" i="15"/>
  <c r="Y642" i="15" s="1"/>
  <c r="Y779" i="15" s="1"/>
  <c r="U43" i="15"/>
  <c r="U5" i="15" s="1"/>
  <c r="U642" i="15" s="1"/>
  <c r="U779" i="15" s="1"/>
  <c r="G5" i="15"/>
  <c r="J254" i="15"/>
  <c r="T5" i="15"/>
  <c r="T642" i="15" s="1"/>
  <c r="T779" i="15" s="1"/>
  <c r="W458" i="15"/>
  <c r="G458" i="15"/>
  <c r="D644" i="15"/>
  <c r="D643" i="15" s="1"/>
  <c r="O5" i="15"/>
  <c r="O642" i="15" s="1"/>
  <c r="D492" i="15"/>
  <c r="P458" i="15"/>
  <c r="P642" i="15" s="1"/>
  <c r="P779" i="15" s="1"/>
  <c r="N458" i="15"/>
  <c r="AA5" i="15"/>
  <c r="AA459" i="15"/>
  <c r="AA458" i="15" s="1"/>
  <c r="K458" i="15"/>
  <c r="K642" i="15" s="1"/>
  <c r="Z643" i="15"/>
  <c r="I643" i="15"/>
  <c r="V492" i="15"/>
  <c r="V458" i="15" s="1"/>
  <c r="V5" i="15"/>
  <c r="E43" i="15"/>
  <c r="E5" i="15" s="1"/>
  <c r="E642" i="15" s="1"/>
  <c r="E779" i="15" s="1"/>
  <c r="S5" i="15"/>
  <c r="Z458" i="14"/>
  <c r="D43" i="14"/>
  <c r="R642" i="14"/>
  <c r="R779" i="14" s="1"/>
  <c r="G5" i="14"/>
  <c r="R5" i="14"/>
  <c r="D492" i="14"/>
  <c r="D458" i="14" s="1"/>
  <c r="X5" i="14"/>
  <c r="X642" i="14" s="1"/>
  <c r="X779" i="14" s="1"/>
  <c r="N5" i="14"/>
  <c r="T5" i="14"/>
  <c r="H5" i="14"/>
  <c r="Q643" i="14"/>
  <c r="S492" i="14"/>
  <c r="S458" i="14" s="1"/>
  <c r="S276" i="14"/>
  <c r="S5" i="14" s="1"/>
  <c r="U43" i="14"/>
  <c r="U5" i="14" s="1"/>
  <c r="U642" i="14" s="1"/>
  <c r="U779" i="14" s="1"/>
  <c r="O458" i="14"/>
  <c r="M643" i="14"/>
  <c r="Z397" i="14"/>
  <c r="Z5" i="14" s="1"/>
  <c r="K492" i="14"/>
  <c r="K458" i="14" s="1"/>
  <c r="K276" i="14"/>
  <c r="K5" i="14" s="1"/>
  <c r="D397" i="14"/>
  <c r="Q397" i="14"/>
  <c r="V5" i="14"/>
  <c r="E43" i="14"/>
  <c r="E5" i="14" s="1"/>
  <c r="E642" i="14" s="1"/>
  <c r="I643" i="14"/>
  <c r="V492" i="14"/>
  <c r="V458" i="14" s="1"/>
  <c r="V642" i="14" s="1"/>
  <c r="V779" i="14" s="1"/>
  <c r="D350" i="14"/>
  <c r="D276" i="14"/>
  <c r="F5" i="14"/>
  <c r="F642" i="14" s="1"/>
  <c r="F779" i="14" s="1"/>
  <c r="N642" i="14"/>
  <c r="N779" i="14" s="1"/>
  <c r="W459" i="14"/>
  <c r="G459" i="14"/>
  <c r="G458" i="14" s="1"/>
  <c r="G642" i="14" s="1"/>
  <c r="G779" i="14" s="1"/>
  <c r="D644" i="14"/>
  <c r="D643" i="14" s="1"/>
  <c r="E643" i="14"/>
  <c r="W492" i="14"/>
  <c r="AA276" i="14"/>
  <c r="AA5" i="14" s="1"/>
  <c r="Y397" i="14"/>
  <c r="Y5" i="14" s="1"/>
  <c r="I397" i="14"/>
  <c r="I5" i="14" s="1"/>
  <c r="I642" i="14" s="1"/>
  <c r="Z5" i="13"/>
  <c r="Z642" i="13" s="1"/>
  <c r="AA5" i="13"/>
  <c r="AA642" i="13" s="1"/>
  <c r="AA779" i="13" s="1"/>
  <c r="H642" i="13"/>
  <c r="R643" i="13"/>
  <c r="L779" i="13"/>
  <c r="W492" i="13"/>
  <c r="W458" i="13" s="1"/>
  <c r="W642" i="13" s="1"/>
  <c r="W779" i="13" s="1"/>
  <c r="E43" i="13"/>
  <c r="E5" i="13" s="1"/>
  <c r="E642" i="13" s="1"/>
  <c r="E779" i="13" s="1"/>
  <c r="V642" i="13"/>
  <c r="V779" i="13" s="1"/>
  <c r="H779" i="13"/>
  <c r="I643" i="13"/>
  <c r="M643" i="13"/>
  <c r="O492" i="13"/>
  <c r="O458" i="13" s="1"/>
  <c r="J397" i="13"/>
  <c r="J5" i="13" s="1"/>
  <c r="J642" i="13" s="1"/>
  <c r="Z643" i="13"/>
  <c r="J643" i="13"/>
  <c r="D643" i="13"/>
  <c r="N642" i="13"/>
  <c r="N779" i="13" s="1"/>
  <c r="X5" i="13"/>
  <c r="X642" i="13" s="1"/>
  <c r="X779" i="13" s="1"/>
  <c r="D492" i="13"/>
  <c r="D458" i="13" s="1"/>
  <c r="I5" i="12"/>
  <c r="I642" i="12" s="1"/>
  <c r="F5" i="12"/>
  <c r="D276" i="12"/>
  <c r="P5" i="12"/>
  <c r="M5" i="12"/>
  <c r="E643" i="12"/>
  <c r="M458" i="12"/>
  <c r="M642" i="12" s="1"/>
  <c r="W5" i="12"/>
  <c r="L458" i="12"/>
  <c r="V5" i="12"/>
  <c r="W458" i="12"/>
  <c r="Q643" i="12"/>
  <c r="S276" i="12"/>
  <c r="S5" i="12" s="1"/>
  <c r="X458" i="12"/>
  <c r="X642" i="12" s="1"/>
  <c r="X779" i="12" s="1"/>
  <c r="H458" i="12"/>
  <c r="T43" i="12"/>
  <c r="Z458" i="12"/>
  <c r="N5" i="12"/>
  <c r="N642" i="12" s="1"/>
  <c r="N779" i="12" s="1"/>
  <c r="S458" i="12"/>
  <c r="M643" i="12"/>
  <c r="Z397" i="12"/>
  <c r="Z5" i="12" s="1"/>
  <c r="S492" i="12"/>
  <c r="D397" i="12"/>
  <c r="K276" i="12"/>
  <c r="O5" i="12"/>
  <c r="T458" i="12"/>
  <c r="Y458" i="12"/>
  <c r="J5" i="12"/>
  <c r="J642" i="12" s="1"/>
  <c r="J779" i="12" s="1"/>
  <c r="V779" i="12"/>
  <c r="D643" i="12"/>
  <c r="G5" i="12"/>
  <c r="G642" i="12" s="1"/>
  <c r="G779" i="12" s="1"/>
  <c r="R642" i="12"/>
  <c r="O458" i="12"/>
  <c r="Z643" i="12"/>
  <c r="I643" i="12"/>
  <c r="V492" i="12"/>
  <c r="V458" i="12" s="1"/>
  <c r="V642" i="12" s="1"/>
  <c r="R779" i="12"/>
  <c r="K492" i="12"/>
  <c r="K458" i="12" s="1"/>
  <c r="D350" i="12"/>
  <c r="U43" i="12"/>
  <c r="U5" i="12" s="1"/>
  <c r="U642" i="12" s="1"/>
  <c r="U779" i="12" s="1"/>
  <c r="AA5" i="12"/>
  <c r="K5" i="12"/>
  <c r="P458" i="12"/>
  <c r="Y5" i="12"/>
  <c r="T458" i="11"/>
  <c r="T5" i="11"/>
  <c r="U5" i="11"/>
  <c r="X458" i="11"/>
  <c r="I397" i="11"/>
  <c r="S5" i="11"/>
  <c r="N642" i="11"/>
  <c r="N779" i="11" s="1"/>
  <c r="F5" i="11"/>
  <c r="D459" i="11"/>
  <c r="V643" i="11"/>
  <c r="AA458" i="11"/>
  <c r="AA492" i="11"/>
  <c r="E397" i="11"/>
  <c r="E5" i="11" s="1"/>
  <c r="W458" i="11"/>
  <c r="G458" i="11"/>
  <c r="Q492" i="11"/>
  <c r="Q458" i="11" s="1"/>
  <c r="U458" i="11"/>
  <c r="J458" i="11"/>
  <c r="L643" i="11"/>
  <c r="S492" i="11"/>
  <c r="S458" i="11" s="1"/>
  <c r="L458" i="11"/>
  <c r="K276" i="11"/>
  <c r="K5" i="11" s="1"/>
  <c r="AA5" i="11"/>
  <c r="F492" i="11"/>
  <c r="F458" i="11" s="1"/>
  <c r="D276" i="11"/>
  <c r="R642" i="11"/>
  <c r="R779" i="11" s="1"/>
  <c r="H643" i="11"/>
  <c r="K492" i="11"/>
  <c r="K458" i="11" s="1"/>
  <c r="H458" i="11"/>
  <c r="O190" i="11"/>
  <c r="O5" i="11" s="1"/>
  <c r="O642" i="11" s="1"/>
  <c r="O779" i="11" s="1"/>
  <c r="W5" i="11"/>
  <c r="D644" i="11"/>
  <c r="D643" i="11" s="1"/>
  <c r="V492" i="11"/>
  <c r="V458" i="11" s="1"/>
  <c r="V642" i="11" s="1"/>
  <c r="D254" i="11"/>
  <c r="Y5" i="11"/>
  <c r="P5" i="10"/>
  <c r="L5" i="10"/>
  <c r="Q5" i="10"/>
  <c r="Q642" i="10" s="1"/>
  <c r="Q779" i="10" s="1"/>
  <c r="D459" i="10"/>
  <c r="J5" i="10"/>
  <c r="O779" i="10"/>
  <c r="M643" i="10"/>
  <c r="J643" i="10"/>
  <c r="W492" i="10"/>
  <c r="I642" i="10"/>
  <c r="I779" i="10" s="1"/>
  <c r="P458" i="10"/>
  <c r="S458" i="10"/>
  <c r="S642" i="10" s="1"/>
  <c r="D162" i="10"/>
  <c r="N5" i="10"/>
  <c r="N642" i="10" s="1"/>
  <c r="N779" i="10" s="1"/>
  <c r="D98" i="10"/>
  <c r="L643" i="10"/>
  <c r="D713" i="10"/>
  <c r="D643" i="10" s="1"/>
  <c r="Z643" i="10"/>
  <c r="G492" i="10"/>
  <c r="G458" i="10" s="1"/>
  <c r="W458" i="10"/>
  <c r="D276" i="10"/>
  <c r="Z458" i="10"/>
  <c r="J458" i="10"/>
  <c r="H458" i="10"/>
  <c r="X397" i="10"/>
  <c r="X5" i="10" s="1"/>
  <c r="H397" i="10"/>
  <c r="L458" i="10"/>
  <c r="Z5" i="10"/>
  <c r="X643" i="10"/>
  <c r="H643" i="10"/>
  <c r="U643" i="10"/>
  <c r="D492" i="10"/>
  <c r="R643" i="10"/>
  <c r="AA492" i="10"/>
  <c r="AA458" i="10" s="1"/>
  <c r="AA642" i="10" s="1"/>
  <c r="AA779" i="10" s="1"/>
  <c r="U458" i="10"/>
  <c r="U642" i="10" s="1"/>
  <c r="D397" i="10"/>
  <c r="V458" i="10"/>
  <c r="F458" i="10"/>
  <c r="D351" i="10"/>
  <c r="D350" i="10" s="1"/>
  <c r="X458" i="10"/>
  <c r="D190" i="10"/>
  <c r="R5" i="10"/>
  <c r="R642" i="10" s="1"/>
  <c r="U5" i="9"/>
  <c r="AA5" i="9"/>
  <c r="K5" i="9"/>
  <c r="K642" i="9" s="1"/>
  <c r="K779" i="9" s="1"/>
  <c r="M5" i="9"/>
  <c r="D643" i="9"/>
  <c r="Q5" i="9"/>
  <c r="M492" i="9"/>
  <c r="M458" i="9" s="1"/>
  <c r="Q458" i="9"/>
  <c r="P458" i="9"/>
  <c r="P642" i="9" s="1"/>
  <c r="P779" i="9" s="1"/>
  <c r="Z190" i="9"/>
  <c r="S642" i="9"/>
  <c r="S779" i="9" s="1"/>
  <c r="V643" i="9"/>
  <c r="F643" i="9"/>
  <c r="U492" i="9"/>
  <c r="U458" i="9" s="1"/>
  <c r="E492" i="9"/>
  <c r="E458" i="9" s="1"/>
  <c r="Y458" i="9"/>
  <c r="Y642" i="9" s="1"/>
  <c r="Y779" i="9" s="1"/>
  <c r="I458" i="9"/>
  <c r="I642" i="9" s="1"/>
  <c r="I779" i="9" s="1"/>
  <c r="L642" i="9"/>
  <c r="J190" i="9"/>
  <c r="J5" i="9" s="1"/>
  <c r="J642" i="9" s="1"/>
  <c r="J779" i="9" s="1"/>
  <c r="D643" i="8"/>
  <c r="E458" i="8"/>
  <c r="P643" i="8"/>
  <c r="D492" i="8"/>
  <c r="F458" i="8"/>
  <c r="F642" i="8" s="1"/>
  <c r="Y190" i="8"/>
  <c r="I190" i="8"/>
  <c r="I492" i="8"/>
  <c r="I458" i="8" s="1"/>
  <c r="L643" i="8"/>
  <c r="S492" i="8"/>
  <c r="S458" i="8" s="1"/>
  <c r="S642" i="8" s="1"/>
  <c r="S779" i="8" s="1"/>
  <c r="D440" i="8"/>
  <c r="D397" i="8" s="1"/>
  <c r="P492" i="8"/>
  <c r="P458" i="8" s="1"/>
  <c r="D350" i="8"/>
  <c r="U190" i="8"/>
  <c r="E190" i="8"/>
  <c r="D98" i="8"/>
  <c r="D64" i="8"/>
  <c r="O43" i="8"/>
  <c r="O5" i="8" s="1"/>
  <c r="O642" i="8" s="1"/>
  <c r="O779" i="8" s="1"/>
  <c r="X5" i="8"/>
  <c r="H5" i="8"/>
  <c r="N458" i="8"/>
  <c r="N642" i="8" s="1"/>
  <c r="N779" i="8" s="1"/>
  <c r="D458" i="8"/>
  <c r="AA642" i="8"/>
  <c r="AA779" i="8" s="1"/>
  <c r="K642" i="8"/>
  <c r="H643" i="8"/>
  <c r="Y397" i="8"/>
  <c r="D276" i="8"/>
  <c r="H492" i="8"/>
  <c r="H458" i="8" s="1"/>
  <c r="Q190" i="8"/>
  <c r="Q5" i="8" s="1"/>
  <c r="Q642" i="8" s="1"/>
  <c r="Q779" i="8" s="1"/>
  <c r="T5" i="8"/>
  <c r="T642" i="8" s="1"/>
  <c r="F643" i="8"/>
  <c r="W458" i="8"/>
  <c r="U458" i="8"/>
  <c r="J458" i="8"/>
  <c r="J642" i="8" s="1"/>
  <c r="J779" i="8" s="1"/>
  <c r="T643" i="8"/>
  <c r="L458" i="8"/>
  <c r="U397" i="8"/>
  <c r="E397" i="8"/>
  <c r="K779" i="8"/>
  <c r="X492" i="8"/>
  <c r="X458" i="8" s="1"/>
  <c r="M190" i="8"/>
  <c r="M5" i="8" s="1"/>
  <c r="L43" i="8"/>
  <c r="L5" i="8" s="1"/>
  <c r="W43" i="8"/>
  <c r="G43" i="8"/>
  <c r="G5" i="8" s="1"/>
  <c r="P5" i="8"/>
  <c r="W5" i="8"/>
  <c r="D643" i="7"/>
  <c r="V642" i="7"/>
  <c r="V779" i="7" s="1"/>
  <c r="K5" i="7"/>
  <c r="J643" i="7"/>
  <c r="R43" i="7"/>
  <c r="R5" i="7" s="1"/>
  <c r="R642" i="7" s="1"/>
  <c r="R779" i="7" s="1"/>
  <c r="O5" i="7"/>
  <c r="O458" i="7"/>
  <c r="Z642" i="7"/>
  <c r="Z779" i="7" s="1"/>
  <c r="L643" i="7"/>
  <c r="S492" i="7"/>
  <c r="S458" i="7" s="1"/>
  <c r="L458" i="7"/>
  <c r="U397" i="7"/>
  <c r="E397" i="7"/>
  <c r="P492" i="7"/>
  <c r="P458" i="7" s="1"/>
  <c r="D350" i="7"/>
  <c r="U190" i="7"/>
  <c r="U5" i="7" s="1"/>
  <c r="U642" i="7" s="1"/>
  <c r="U779" i="7" s="1"/>
  <c r="E190" i="7"/>
  <c r="E5" i="7" s="1"/>
  <c r="E642" i="7" s="1"/>
  <c r="E779" i="7" s="1"/>
  <c r="AA5" i="7"/>
  <c r="Y43" i="7"/>
  <c r="G5" i="7"/>
  <c r="G642" i="7" s="1"/>
  <c r="G779" i="7" s="1"/>
  <c r="T643" i="7"/>
  <c r="F5" i="7"/>
  <c r="W5" i="7"/>
  <c r="W642" i="7" s="1"/>
  <c r="W779" i="7" s="1"/>
  <c r="P643" i="7"/>
  <c r="Y397" i="7"/>
  <c r="D276" i="7"/>
  <c r="F458" i="7"/>
  <c r="I190" i="7"/>
  <c r="I5" i="7" s="1"/>
  <c r="I642" i="7" s="1"/>
  <c r="I779" i="7" s="1"/>
  <c r="D459" i="7"/>
  <c r="AA458" i="7"/>
  <c r="H643" i="7"/>
  <c r="K492" i="7"/>
  <c r="K458" i="7" s="1"/>
  <c r="H492" i="7"/>
  <c r="H458" i="7" s="1"/>
  <c r="Q190" i="7"/>
  <c r="Q5" i="7" s="1"/>
  <c r="Q642" i="7" s="1"/>
  <c r="Q779" i="7" s="1"/>
  <c r="S5" i="7"/>
  <c r="E5" i="6"/>
  <c r="Q5" i="6"/>
  <c r="Q642" i="6" s="1"/>
  <c r="Q779" i="6" s="1"/>
  <c r="U5" i="6"/>
  <c r="D492" i="6"/>
  <c r="D458" i="6" s="1"/>
  <c r="N5" i="6"/>
  <c r="N642" i="6" s="1"/>
  <c r="N779" i="6" s="1"/>
  <c r="D190" i="6"/>
  <c r="F642" i="6"/>
  <c r="F779" i="6" s="1"/>
  <c r="D43" i="6"/>
  <c r="V643" i="6"/>
  <c r="U492" i="6"/>
  <c r="U458" i="6" s="1"/>
  <c r="E492" i="6"/>
  <c r="E458" i="6" s="1"/>
  <c r="D351" i="6"/>
  <c r="D350" i="6" s="1"/>
  <c r="M492" i="6"/>
  <c r="M458" i="6" s="1"/>
  <c r="G642" i="6"/>
  <c r="G779" i="6" s="1"/>
  <c r="Y492" i="6"/>
  <c r="Y458" i="6" s="1"/>
  <c r="I492" i="6"/>
  <c r="I458" i="6" s="1"/>
  <c r="O492" i="6"/>
  <c r="O458" i="6" s="1"/>
  <c r="O642" i="6" s="1"/>
  <c r="O779" i="6" s="1"/>
  <c r="V5" i="5"/>
  <c r="F5" i="5"/>
  <c r="K5" i="5"/>
  <c r="R5" i="5"/>
  <c r="J5" i="5"/>
  <c r="S5" i="5"/>
  <c r="S642" i="5" s="1"/>
  <c r="AA5" i="5"/>
  <c r="AA642" i="5" s="1"/>
  <c r="N458" i="5"/>
  <c r="O642" i="5"/>
  <c r="O779" i="5" s="1"/>
  <c r="X458" i="5"/>
  <c r="K642" i="5"/>
  <c r="N643" i="5"/>
  <c r="I643" i="5"/>
  <c r="I779" i="5" s="1"/>
  <c r="AA643" i="5"/>
  <c r="V458" i="5"/>
  <c r="F458" i="5"/>
  <c r="F642" i="5" s="1"/>
  <c r="F779" i="5" s="1"/>
  <c r="D492" i="5"/>
  <c r="D458" i="5" s="1"/>
  <c r="L190" i="5"/>
  <c r="L5" i="5" s="1"/>
  <c r="L458" i="5"/>
  <c r="D643" i="5"/>
  <c r="H458" i="5"/>
  <c r="H642" i="5" s="1"/>
  <c r="J458" i="5"/>
  <c r="T492" i="5"/>
  <c r="T458" i="5" s="1"/>
  <c r="P190" i="5"/>
  <c r="P5" i="5" s="1"/>
  <c r="Q458" i="5"/>
  <c r="Q642" i="5" s="1"/>
  <c r="Q779" i="5" s="1"/>
  <c r="K643" i="5"/>
  <c r="K779" i="5" s="1"/>
  <c r="S643" i="5"/>
  <c r="R458" i="5"/>
  <c r="D276" i="5"/>
  <c r="H779" i="5"/>
  <c r="D190" i="5"/>
  <c r="J60" i="4"/>
  <c r="J14" i="4" s="1"/>
  <c r="J436" i="4" s="1"/>
  <c r="O231" i="4"/>
  <c r="J248" i="4"/>
  <c r="J231" i="4" s="1"/>
  <c r="K14" i="4"/>
  <c r="K436" i="4" s="1"/>
  <c r="G109" i="1"/>
  <c r="H109" i="1"/>
  <c r="J109" i="1"/>
  <c r="K109" i="1"/>
  <c r="L109" i="1"/>
  <c r="M109" i="1"/>
  <c r="N109" i="1"/>
  <c r="O109" i="1"/>
  <c r="D109" i="1"/>
  <c r="E109" i="1"/>
  <c r="D5" i="9" l="1"/>
  <c r="D642" i="9" s="1"/>
  <c r="D779" i="9" s="1"/>
  <c r="W642" i="12"/>
  <c r="W779" i="12" s="1"/>
  <c r="D43" i="13"/>
  <c r="D5" i="13" s="1"/>
  <c r="G642" i="13"/>
  <c r="G779" i="13" s="1"/>
  <c r="D43" i="11"/>
  <c r="D5" i="11" s="1"/>
  <c r="D642" i="11" s="1"/>
  <c r="D779" i="11" s="1"/>
  <c r="J642" i="11"/>
  <c r="J779" i="11" s="1"/>
  <c r="H642" i="12"/>
  <c r="H779" i="12" s="1"/>
  <c r="T642" i="5"/>
  <c r="T779" i="5" s="1"/>
  <c r="H5" i="18"/>
  <c r="H642" i="18" s="1"/>
  <c r="H779" i="18" s="1"/>
  <c r="N5" i="18"/>
  <c r="Y642" i="5"/>
  <c r="Y779" i="5" s="1"/>
  <c r="L5" i="14"/>
  <c r="L642" i="14" s="1"/>
  <c r="L779" i="14" s="1"/>
  <c r="J642" i="5"/>
  <c r="J779" i="5" s="1"/>
  <c r="V642" i="5"/>
  <c r="V779" i="5" s="1"/>
  <c r="M642" i="6"/>
  <c r="M779" i="6" s="1"/>
  <c r="D458" i="7"/>
  <c r="S642" i="7"/>
  <c r="S779" i="7" s="1"/>
  <c r="G642" i="8"/>
  <c r="G779" i="8" s="1"/>
  <c r="X642" i="8"/>
  <c r="X779" i="8" s="1"/>
  <c r="H642" i="8"/>
  <c r="I5" i="8"/>
  <c r="E642" i="9"/>
  <c r="E779" i="9" s="1"/>
  <c r="Z5" i="9"/>
  <c r="Z642" i="9" s="1"/>
  <c r="Z779" i="9" s="1"/>
  <c r="M642" i="9"/>
  <c r="M779" i="9" s="1"/>
  <c r="AA642" i="9"/>
  <c r="AA779" i="9" s="1"/>
  <c r="D43" i="10"/>
  <c r="S779" i="10"/>
  <c r="F642" i="11"/>
  <c r="F779" i="11" s="1"/>
  <c r="S642" i="11"/>
  <c r="S779" i="11" s="1"/>
  <c r="Q642" i="11"/>
  <c r="Q779" i="11" s="1"/>
  <c r="D458" i="11"/>
  <c r="I5" i="11"/>
  <c r="I642" i="11" s="1"/>
  <c r="I779" i="11" s="1"/>
  <c r="F642" i="12"/>
  <c r="F779" i="12" s="1"/>
  <c r="O642" i="13"/>
  <c r="O779" i="13" s="1"/>
  <c r="Q5" i="14"/>
  <c r="Q642" i="14" s="1"/>
  <c r="V642" i="15"/>
  <c r="V779" i="15" s="1"/>
  <c r="H5" i="6"/>
  <c r="H642" i="6" s="1"/>
  <c r="H779" i="6" s="1"/>
  <c r="T5" i="6"/>
  <c r="T642" i="6" s="1"/>
  <c r="T779" i="6" s="1"/>
  <c r="T642" i="9"/>
  <c r="T779" i="9" s="1"/>
  <c r="Y642" i="11"/>
  <c r="Y779" i="11" s="1"/>
  <c r="F5" i="9"/>
  <c r="F642" i="9" s="1"/>
  <c r="T642" i="13"/>
  <c r="T779" i="13" s="1"/>
  <c r="T5" i="7"/>
  <c r="H779" i="9"/>
  <c r="P642" i="14"/>
  <c r="P779" i="14" s="1"/>
  <c r="I642" i="13"/>
  <c r="W642" i="10"/>
  <c r="W779" i="10" s="1"/>
  <c r="E642" i="11"/>
  <c r="E779" i="11" s="1"/>
  <c r="AA642" i="14"/>
  <c r="AA779" i="14" s="1"/>
  <c r="H642" i="14"/>
  <c r="H779" i="14" s="1"/>
  <c r="J5" i="15"/>
  <c r="J642" i="15" s="1"/>
  <c r="J779" i="15" s="1"/>
  <c r="M642" i="18"/>
  <c r="M779" i="18" s="1"/>
  <c r="E5" i="18"/>
  <c r="X642" i="5"/>
  <c r="X779" i="5" s="1"/>
  <c r="E642" i="6"/>
  <c r="E779" i="6" s="1"/>
  <c r="D5" i="6"/>
  <c r="D642" i="6" s="1"/>
  <c r="D779" i="6" s="1"/>
  <c r="Y5" i="7"/>
  <c r="Y642" i="7" s="1"/>
  <c r="Y779" i="7" s="1"/>
  <c r="P642" i="8"/>
  <c r="Y5" i="8"/>
  <c r="Y642" i="8" s="1"/>
  <c r="Y779" i="8" s="1"/>
  <c r="L779" i="9"/>
  <c r="U642" i="9"/>
  <c r="U779" i="9" s="1"/>
  <c r="H5" i="10"/>
  <c r="P642" i="10"/>
  <c r="P779" i="10" s="1"/>
  <c r="T5" i="12"/>
  <c r="O779" i="15"/>
  <c r="X5" i="6"/>
  <c r="X642" i="6" s="1"/>
  <c r="X779" i="6" s="1"/>
  <c r="V5" i="9"/>
  <c r="V642" i="9" s="1"/>
  <c r="Q458" i="13"/>
  <c r="D43" i="5"/>
  <c r="D5" i="5" s="1"/>
  <c r="D642" i="5" s="1"/>
  <c r="D779" i="5" s="1"/>
  <c r="E5" i="5"/>
  <c r="E642" i="5" s="1"/>
  <c r="E779" i="5" s="1"/>
  <c r="D437" i="4"/>
  <c r="D436" i="4"/>
  <c r="X642" i="7"/>
  <c r="X779" i="7" s="1"/>
  <c r="P642" i="7"/>
  <c r="F779" i="9"/>
  <c r="V642" i="10"/>
  <c r="V779" i="10" s="1"/>
  <c r="K642" i="12"/>
  <c r="K779" i="12" s="1"/>
  <c r="R779" i="13"/>
  <c r="Y642" i="14"/>
  <c r="Y779" i="14" s="1"/>
  <c r="T642" i="14"/>
  <c r="T779" i="14" s="1"/>
  <c r="D5" i="18"/>
  <c r="M642" i="13"/>
  <c r="S779" i="5"/>
  <c r="AA779" i="5"/>
  <c r="N642" i="5"/>
  <c r="I642" i="6"/>
  <c r="I779" i="6" s="1"/>
  <c r="U642" i="6"/>
  <c r="U779" i="6" s="1"/>
  <c r="K642" i="7"/>
  <c r="K779" i="7" s="1"/>
  <c r="AA642" i="7"/>
  <c r="AA779" i="7" s="1"/>
  <c r="D43" i="8"/>
  <c r="D5" i="8" s="1"/>
  <c r="D642" i="8" s="1"/>
  <c r="D779" i="8" s="1"/>
  <c r="V779" i="9"/>
  <c r="G642" i="11"/>
  <c r="G779" i="11" s="1"/>
  <c r="P642" i="11"/>
  <c r="P779" i="11" s="1"/>
  <c r="AA642" i="12"/>
  <c r="AA779" i="12" s="1"/>
  <c r="O642" i="12"/>
  <c r="O779" i="12" s="1"/>
  <c r="T642" i="12"/>
  <c r="T779" i="12" s="1"/>
  <c r="L642" i="12"/>
  <c r="L779" i="12" s="1"/>
  <c r="M779" i="13"/>
  <c r="Z779" i="15"/>
  <c r="N642" i="15"/>
  <c r="N779" i="15" s="1"/>
  <c r="R5" i="18"/>
  <c r="R642" i="18" s="1"/>
  <c r="R779" i="18" s="1"/>
  <c r="Y5" i="10"/>
  <c r="Y642" i="10" s="1"/>
  <c r="Y779" i="10" s="1"/>
  <c r="M642" i="7"/>
  <c r="M779" i="7" s="1"/>
  <c r="Q642" i="13"/>
  <c r="Q779" i="13" s="1"/>
  <c r="G642" i="5"/>
  <c r="G779" i="5" s="1"/>
  <c r="T642" i="7"/>
  <c r="T779" i="7" s="1"/>
  <c r="H642" i="7"/>
  <c r="R642" i="5"/>
  <c r="R779" i="5" s="1"/>
  <c r="L642" i="5"/>
  <c r="L779" i="5" s="1"/>
  <c r="Y642" i="6"/>
  <c r="Y779" i="6" s="1"/>
  <c r="H779" i="7"/>
  <c r="F642" i="7"/>
  <c r="F779" i="7" s="1"/>
  <c r="Q642" i="9"/>
  <c r="Q779" i="9" s="1"/>
  <c r="J642" i="10"/>
  <c r="X642" i="11"/>
  <c r="X779" i="11" s="1"/>
  <c r="I779" i="13"/>
  <c r="O642" i="14"/>
  <c r="O779" i="14" s="1"/>
  <c r="G642" i="15"/>
  <c r="G779" i="15" s="1"/>
  <c r="U642" i="18"/>
  <c r="U779" i="18" s="1"/>
  <c r="N642" i="18"/>
  <c r="N779" i="18" s="1"/>
  <c r="Y458" i="13"/>
  <c r="Y642" i="13" s="1"/>
  <c r="Y779" i="13" s="1"/>
  <c r="K642" i="10"/>
  <c r="K779" i="10" s="1"/>
  <c r="L5" i="6"/>
  <c r="L642" i="6" s="1"/>
  <c r="L779" i="6" s="1"/>
  <c r="M642" i="10"/>
  <c r="M779" i="10" s="1"/>
  <c r="W642" i="6"/>
  <c r="W779" i="6" s="1"/>
  <c r="M5" i="14"/>
  <c r="M642" i="14" s="1"/>
  <c r="M779" i="14" s="1"/>
  <c r="L642" i="7"/>
  <c r="M642" i="8"/>
  <c r="M779" i="8" s="1"/>
  <c r="H779" i="8"/>
  <c r="E5" i="8"/>
  <c r="E642" i="8" s="1"/>
  <c r="E779" i="8" s="1"/>
  <c r="P779" i="8"/>
  <c r="F642" i="10"/>
  <c r="F779" i="10" s="1"/>
  <c r="G642" i="10"/>
  <c r="G779" i="10" s="1"/>
  <c r="D5" i="10"/>
  <c r="H642" i="11"/>
  <c r="H779" i="11" s="1"/>
  <c r="L642" i="11"/>
  <c r="L779" i="11" s="1"/>
  <c r="U642" i="11"/>
  <c r="U779" i="11" s="1"/>
  <c r="D5" i="12"/>
  <c r="D642" i="12" s="1"/>
  <c r="D779" i="12" s="1"/>
  <c r="Z642" i="14"/>
  <c r="Z779" i="14" s="1"/>
  <c r="AA642" i="15"/>
  <c r="AA779" i="15" s="1"/>
  <c r="W642" i="15"/>
  <c r="W779" i="15" s="1"/>
  <c r="D5" i="15"/>
  <c r="D642" i="15" s="1"/>
  <c r="D779" i="15" s="1"/>
  <c r="F642" i="18"/>
  <c r="F779" i="18" s="1"/>
  <c r="D642" i="18"/>
  <c r="D779" i="18" s="1"/>
  <c r="I779" i="18"/>
  <c r="Y642" i="18"/>
  <c r="Y779" i="18" s="1"/>
  <c r="V642" i="18"/>
  <c r="V779" i="18" s="1"/>
  <c r="L642" i="18"/>
  <c r="L779" i="18" s="1"/>
  <c r="J642" i="18"/>
  <c r="J779" i="18" s="1"/>
  <c r="Q779" i="18"/>
  <c r="K642" i="18"/>
  <c r="K779" i="18" s="1"/>
  <c r="P642" i="18"/>
  <c r="P779" i="18" s="1"/>
  <c r="G642" i="18"/>
  <c r="G779" i="18" s="1"/>
  <c r="Z642" i="18"/>
  <c r="Z779" i="18" s="1"/>
  <c r="X642" i="18"/>
  <c r="X779" i="18" s="1"/>
  <c r="E642" i="18"/>
  <c r="E779" i="18" s="1"/>
  <c r="M779" i="15"/>
  <c r="K779" i="15"/>
  <c r="I642" i="15"/>
  <c r="I779" i="15" s="1"/>
  <c r="S642" i="15"/>
  <c r="S779" i="15" s="1"/>
  <c r="S642" i="14"/>
  <c r="S779" i="14" s="1"/>
  <c r="E779" i="14"/>
  <c r="I779" i="14"/>
  <c r="D5" i="14"/>
  <c r="D642" i="14" s="1"/>
  <c r="D779" i="14" s="1"/>
  <c r="K642" i="14"/>
  <c r="K779" i="14" s="1"/>
  <c r="Q779" i="14"/>
  <c r="W458" i="14"/>
  <c r="W642" i="14" s="1"/>
  <c r="W779" i="14" s="1"/>
  <c r="D642" i="13"/>
  <c r="D779" i="13" s="1"/>
  <c r="J779" i="13"/>
  <c r="Z779" i="13"/>
  <c r="E779" i="12"/>
  <c r="P642" i="12"/>
  <c r="P779" i="12" s="1"/>
  <c r="Z642" i="12"/>
  <c r="Z779" i="12" s="1"/>
  <c r="Q779" i="12"/>
  <c r="I779" i="12"/>
  <c r="S642" i="12"/>
  <c r="S779" i="12" s="1"/>
  <c r="Y642" i="12"/>
  <c r="Y779" i="12" s="1"/>
  <c r="M779" i="12"/>
  <c r="T642" i="11"/>
  <c r="T779" i="11" s="1"/>
  <c r="AA642" i="11"/>
  <c r="AA779" i="11" s="1"/>
  <c r="K642" i="11"/>
  <c r="K779" i="11" s="1"/>
  <c r="W642" i="11"/>
  <c r="W779" i="11" s="1"/>
  <c r="V779" i="11"/>
  <c r="J779" i="10"/>
  <c r="U779" i="10"/>
  <c r="L642" i="10"/>
  <c r="L779" i="10" s="1"/>
  <c r="Z642" i="10"/>
  <c r="Z779" i="10" s="1"/>
  <c r="D458" i="10"/>
  <c r="X642" i="10"/>
  <c r="X779" i="10" s="1"/>
  <c r="R779" i="10"/>
  <c r="H642" i="10"/>
  <c r="H779" i="10" s="1"/>
  <c r="I642" i="8"/>
  <c r="I779" i="8" s="1"/>
  <c r="L642" i="8"/>
  <c r="L779" i="8" s="1"/>
  <c r="T779" i="8"/>
  <c r="W642" i="8"/>
  <c r="W779" i="8" s="1"/>
  <c r="F779" i="8"/>
  <c r="U5" i="8"/>
  <c r="U642" i="8" s="1"/>
  <c r="U779" i="8" s="1"/>
  <c r="D642" i="7"/>
  <c r="D779" i="7" s="1"/>
  <c r="P779" i="7"/>
  <c r="L779" i="7"/>
  <c r="O642" i="7"/>
  <c r="O779" i="7" s="1"/>
  <c r="J779" i="7"/>
  <c r="V779" i="6"/>
  <c r="P642" i="5"/>
  <c r="P779" i="5" s="1"/>
  <c r="N779" i="5"/>
  <c r="O437" i="1"/>
  <c r="E659" i="2"/>
  <c r="D457" i="2"/>
  <c r="D456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51" i="2"/>
  <c r="D413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AA409" i="2"/>
  <c r="Z409" i="2"/>
  <c r="Y409" i="2"/>
  <c r="X409" i="2"/>
  <c r="W409" i="2"/>
  <c r="V409" i="2"/>
  <c r="U409" i="2"/>
  <c r="T409" i="2"/>
  <c r="S409" i="2"/>
  <c r="R409" i="2"/>
  <c r="Q409" i="2"/>
  <c r="D410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E395" i="2"/>
  <c r="D396" i="2"/>
  <c r="D395" i="2" s="1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D394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7" i="2"/>
  <c r="D376" i="2" s="1"/>
  <c r="D375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9" i="2"/>
  <c r="D348" i="2" s="1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7" i="2"/>
  <c r="D346" i="2" s="1"/>
  <c r="D345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AA342" i="2"/>
  <c r="Z342" i="2"/>
  <c r="Z341" i="2" s="1"/>
  <c r="Y342" i="2"/>
  <c r="X342" i="2"/>
  <c r="W342" i="2"/>
  <c r="V342" i="2"/>
  <c r="V341" i="2" s="1"/>
  <c r="U342" i="2"/>
  <c r="T342" i="2"/>
  <c r="S342" i="2"/>
  <c r="R342" i="2"/>
  <c r="R341" i="2" s="1"/>
  <c r="Q342" i="2"/>
  <c r="P342" i="2"/>
  <c r="O342" i="2"/>
  <c r="N342" i="2"/>
  <c r="N341" i="2" s="1"/>
  <c r="M342" i="2"/>
  <c r="L342" i="2"/>
  <c r="K342" i="2"/>
  <c r="J342" i="2"/>
  <c r="J341" i="2" s="1"/>
  <c r="I342" i="2"/>
  <c r="H342" i="2"/>
  <c r="G342" i="2"/>
  <c r="F342" i="2"/>
  <c r="F341" i="2" s="1"/>
  <c r="E342" i="2"/>
  <c r="D343" i="2"/>
  <c r="D342" i="2" s="1"/>
  <c r="D340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9" i="2"/>
  <c r="D318" i="2" s="1"/>
  <c r="E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275" i="2"/>
  <c r="D274" i="2" s="1"/>
  <c r="D273" i="2" s="1"/>
  <c r="D315" i="2"/>
  <c r="D314" i="2" s="1"/>
  <c r="AA274" i="2"/>
  <c r="AA273" i="2" s="1"/>
  <c r="Z274" i="2"/>
  <c r="Z273" i="2" s="1"/>
  <c r="Y274" i="2"/>
  <c r="Y273" i="2" s="1"/>
  <c r="X274" i="2"/>
  <c r="X273" i="2" s="1"/>
  <c r="W274" i="2"/>
  <c r="W273" i="2" s="1"/>
  <c r="V274" i="2"/>
  <c r="V273" i="2" s="1"/>
  <c r="U274" i="2"/>
  <c r="U273" i="2" s="1"/>
  <c r="T274" i="2"/>
  <c r="T273" i="2" s="1"/>
  <c r="S274" i="2"/>
  <c r="S273" i="2" s="1"/>
  <c r="R274" i="2"/>
  <c r="R273" i="2" s="1"/>
  <c r="Q274" i="2"/>
  <c r="Q273" i="2" s="1"/>
  <c r="P274" i="2"/>
  <c r="P273" i="2" s="1"/>
  <c r="O274" i="2"/>
  <c r="O273" i="2" s="1"/>
  <c r="N274" i="2"/>
  <c r="N273" i="2" s="1"/>
  <c r="M274" i="2"/>
  <c r="M273" i="2" s="1"/>
  <c r="L274" i="2"/>
  <c r="L273" i="2" s="1"/>
  <c r="K274" i="2"/>
  <c r="K273" i="2" s="1"/>
  <c r="J274" i="2"/>
  <c r="J273" i="2" s="1"/>
  <c r="I274" i="2"/>
  <c r="I273" i="2" s="1"/>
  <c r="H274" i="2"/>
  <c r="H273" i="2" s="1"/>
  <c r="G274" i="2"/>
  <c r="G273" i="2" s="1"/>
  <c r="F274" i="2"/>
  <c r="F273" i="2" s="1"/>
  <c r="E274" i="2"/>
  <c r="E273" i="2" s="1"/>
  <c r="I270" i="2"/>
  <c r="AA267" i="2"/>
  <c r="Z267" i="2"/>
  <c r="D272" i="2"/>
  <c r="E270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9" i="2"/>
  <c r="F270" i="2"/>
  <c r="G270" i="2"/>
  <c r="H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D642" i="10" l="1"/>
  <c r="D779" i="10" s="1"/>
  <c r="D455" i="2"/>
  <c r="H341" i="2"/>
  <c r="L341" i="2"/>
  <c r="P341" i="2"/>
  <c r="X341" i="2"/>
  <c r="T341" i="2"/>
  <c r="O341" i="2"/>
  <c r="Q341" i="2"/>
  <c r="S341" i="2"/>
  <c r="U341" i="2"/>
  <c r="W341" i="2"/>
  <c r="Y341" i="2"/>
  <c r="AA341" i="2"/>
  <c r="E341" i="2"/>
  <c r="G341" i="2"/>
  <c r="I341" i="2"/>
  <c r="K341" i="2"/>
  <c r="D341" i="2"/>
  <c r="M341" i="2"/>
  <c r="D209" i="1"/>
  <c r="D211" i="1"/>
  <c r="E211" i="1"/>
  <c r="F212" i="1"/>
  <c r="F211" i="1" s="1"/>
  <c r="F210" i="1"/>
  <c r="F209" i="1" s="1"/>
  <c r="E209" i="1"/>
  <c r="F651" i="2" l="1"/>
  <c r="O16" i="1" l="1"/>
  <c r="O25" i="1"/>
  <c r="O31" i="1"/>
  <c r="O37" i="1"/>
  <c r="O45" i="1"/>
  <c r="O48" i="1"/>
  <c r="O53" i="1"/>
  <c r="O56" i="1"/>
  <c r="O58" i="1"/>
  <c r="O62" i="1"/>
  <c r="O65" i="1"/>
  <c r="O69" i="1"/>
  <c r="O71" i="1"/>
  <c r="O73" i="1"/>
  <c r="O80" i="1"/>
  <c r="O86" i="1"/>
  <c r="O90" i="1"/>
  <c r="O89" i="1" s="1"/>
  <c r="O94" i="1"/>
  <c r="O98" i="1"/>
  <c r="O102" i="1"/>
  <c r="O105" i="1"/>
  <c r="O114" i="1"/>
  <c r="O108" i="1" s="1"/>
  <c r="O119" i="1"/>
  <c r="O121" i="1"/>
  <c r="O123" i="1"/>
  <c r="O125" i="1"/>
  <c r="O129" i="1"/>
  <c r="O131" i="1"/>
  <c r="O134" i="1"/>
  <c r="O136" i="1"/>
  <c r="O138" i="1"/>
  <c r="O140" i="1"/>
  <c r="O147" i="1"/>
  <c r="O149" i="1"/>
  <c r="O142" i="1" s="1"/>
  <c r="O151" i="1"/>
  <c r="O159" i="1"/>
  <c r="O171" i="1"/>
  <c r="O167" i="1" s="1"/>
  <c r="O174" i="1"/>
  <c r="O173" i="1" s="1"/>
  <c r="O179" i="1"/>
  <c r="O185" i="1"/>
  <c r="O191" i="1"/>
  <c r="O194" i="1"/>
  <c r="O197" i="1"/>
  <c r="O196" i="1" s="1"/>
  <c r="O202" i="1"/>
  <c r="O208" i="1"/>
  <c r="O214" i="1"/>
  <c r="O226" i="1"/>
  <c r="O217" i="1" s="1"/>
  <c r="O229" i="1"/>
  <c r="O228" i="1" s="1"/>
  <c r="O235" i="1"/>
  <c r="O236" i="1"/>
  <c r="O244" i="1"/>
  <c r="O243" i="1" s="1"/>
  <c r="O239" i="1" s="1"/>
  <c r="O245" i="1"/>
  <c r="O251" i="1"/>
  <c r="O252" i="1"/>
  <c r="O254" i="1"/>
  <c r="O253" i="1" s="1"/>
  <c r="O255" i="1"/>
  <c r="O260" i="1"/>
  <c r="O261" i="1"/>
  <c r="O262" i="1"/>
  <c r="O268" i="1"/>
  <c r="O267" i="1" s="1"/>
  <c r="O270" i="1"/>
  <c r="O269" i="1" s="1"/>
  <c r="O274" i="1"/>
  <c r="O273" i="1" s="1"/>
  <c r="O275" i="1"/>
  <c r="O276" i="1"/>
  <c r="O277" i="1"/>
  <c r="O280" i="1"/>
  <c r="O279" i="1" s="1"/>
  <c r="O281" i="1"/>
  <c r="O283" i="1"/>
  <c r="O291" i="1"/>
  <c r="O290" i="1" s="1"/>
  <c r="O288" i="1" s="1"/>
  <c r="O292" i="1"/>
  <c r="O298" i="1"/>
  <c r="O297" i="1" s="1"/>
  <c r="O302" i="1"/>
  <c r="O301" i="1" s="1"/>
  <c r="O402" i="1"/>
  <c r="O403" i="1"/>
  <c r="O404" i="1"/>
  <c r="O401" i="1"/>
  <c r="O396" i="1"/>
  <c r="O397" i="1"/>
  <c r="O398" i="1"/>
  <c r="O395" i="1"/>
  <c r="O390" i="1"/>
  <c r="O391" i="1"/>
  <c r="O392" i="1"/>
  <c r="O389" i="1"/>
  <c r="O384" i="1"/>
  <c r="O385" i="1"/>
  <c r="O386" i="1"/>
  <c r="O383" i="1"/>
  <c r="O373" i="1"/>
  <c r="O372" i="1" s="1"/>
  <c r="O371" i="1" s="1"/>
  <c r="O367" i="1"/>
  <c r="O366" i="1" s="1"/>
  <c r="O365" i="1" s="1"/>
  <c r="O345" i="1"/>
  <c r="O346" i="1"/>
  <c r="O344" i="1"/>
  <c r="O315" i="1"/>
  <c r="O314" i="1"/>
  <c r="K8" i="2"/>
  <c r="K12" i="2"/>
  <c r="K20" i="2"/>
  <c r="K22" i="2"/>
  <c r="K25" i="2"/>
  <c r="K24" i="2" s="1"/>
  <c r="K34" i="2"/>
  <c r="K36" i="2"/>
  <c r="K40" i="2"/>
  <c r="K45" i="2"/>
  <c r="K54" i="2"/>
  <c r="K58" i="2"/>
  <c r="K61" i="2"/>
  <c r="K65" i="2"/>
  <c r="K72" i="2"/>
  <c r="K80" i="2"/>
  <c r="K86" i="2"/>
  <c r="K91" i="2"/>
  <c r="K94" i="2"/>
  <c r="K96" i="2"/>
  <c r="K99" i="2"/>
  <c r="K105" i="2"/>
  <c r="K110" i="2"/>
  <c r="K116" i="2"/>
  <c r="K123" i="2"/>
  <c r="K130" i="2"/>
  <c r="K135" i="2"/>
  <c r="K145" i="2"/>
  <c r="K149" i="2"/>
  <c r="K159" i="2"/>
  <c r="K158" i="2" s="1"/>
  <c r="K163" i="2"/>
  <c r="K169" i="2"/>
  <c r="K173" i="2"/>
  <c r="K175" i="2"/>
  <c r="K179" i="2"/>
  <c r="K185" i="2"/>
  <c r="K187" i="2"/>
  <c r="K192" i="2"/>
  <c r="K195" i="2"/>
  <c r="K198" i="2"/>
  <c r="K201" i="2"/>
  <c r="K205" i="2"/>
  <c r="K210" i="2"/>
  <c r="K214" i="2"/>
  <c r="K221" i="2"/>
  <c r="K223" i="2"/>
  <c r="K225" i="2"/>
  <c r="K230" i="2"/>
  <c r="K239" i="2"/>
  <c r="K242" i="2"/>
  <c r="K245" i="2"/>
  <c r="K250" i="2"/>
  <c r="K256" i="2"/>
  <c r="K260" i="2"/>
  <c r="K263" i="2"/>
  <c r="K278" i="2"/>
  <c r="K281" i="2"/>
  <c r="K285" i="2"/>
  <c r="K288" i="2"/>
  <c r="K292" i="2"/>
  <c r="K300" i="2"/>
  <c r="K309" i="2"/>
  <c r="K311" i="2"/>
  <c r="K313" i="2"/>
  <c r="K321" i="2"/>
  <c r="K320" i="2" s="1"/>
  <c r="K331" i="2"/>
  <c r="K352" i="2"/>
  <c r="K361" i="2"/>
  <c r="K367" i="2"/>
  <c r="K371" i="2"/>
  <c r="K379" i="2"/>
  <c r="K378" i="2" s="1"/>
  <c r="K399" i="2"/>
  <c r="K398" i="2" s="1"/>
  <c r="K415" i="2"/>
  <c r="K414" i="2" s="1"/>
  <c r="K424" i="2"/>
  <c r="K429" i="2"/>
  <c r="K432" i="2"/>
  <c r="K434" i="2"/>
  <c r="K436" i="2"/>
  <c r="K438" i="2"/>
  <c r="K441" i="2"/>
  <c r="K452" i="2"/>
  <c r="K461" i="2"/>
  <c r="K465" i="2"/>
  <c r="K470" i="2"/>
  <c r="K476" i="2"/>
  <c r="K478" i="2"/>
  <c r="K480" i="2"/>
  <c r="K482" i="2"/>
  <c r="K490" i="2"/>
  <c r="K494" i="2"/>
  <c r="K498" i="2"/>
  <c r="K507" i="2"/>
  <c r="K513" i="2"/>
  <c r="K523" i="2"/>
  <c r="K527" i="2"/>
  <c r="K532" i="2"/>
  <c r="K539" i="2"/>
  <c r="K542" i="2"/>
  <c r="K547" i="2"/>
  <c r="K550" i="2"/>
  <c r="K554" i="2"/>
  <c r="K557" i="2"/>
  <c r="K567" i="2"/>
  <c r="K573" i="2"/>
  <c r="K577" i="2"/>
  <c r="K582" i="2"/>
  <c r="K584" i="2"/>
  <c r="K588" i="2"/>
  <c r="K591" i="2"/>
  <c r="K594" i="2"/>
  <c r="K597" i="2"/>
  <c r="K600" i="2"/>
  <c r="K602" i="2"/>
  <c r="K604" i="2"/>
  <c r="K612" i="2"/>
  <c r="K617" i="2"/>
  <c r="K615" i="2" s="1"/>
  <c r="K614" i="2" s="1"/>
  <c r="K627" i="2"/>
  <c r="K626" i="2" s="1"/>
  <c r="K625" i="2" s="1"/>
  <c r="K631" i="2"/>
  <c r="K630" i="2" s="1"/>
  <c r="K634" i="2"/>
  <c r="K633" i="2" s="1"/>
  <c r="K637" i="2"/>
  <c r="K636" i="2" s="1"/>
  <c r="K640" i="2"/>
  <c r="K639" i="2" s="1"/>
  <c r="K645" i="2"/>
  <c r="K651" i="2"/>
  <c r="K650" i="2" s="1"/>
  <c r="K655" i="2"/>
  <c r="K659" i="2"/>
  <c r="K661" i="2"/>
  <c r="K668" i="2"/>
  <c r="K673" i="2"/>
  <c r="K681" i="2"/>
  <c r="K686" i="2"/>
  <c r="K689" i="2"/>
  <c r="K692" i="2"/>
  <c r="K695" i="2"/>
  <c r="K699" i="2"/>
  <c r="K704" i="2"/>
  <c r="K703" i="2" s="1"/>
  <c r="K706" i="2"/>
  <c r="K710" i="2"/>
  <c r="K709" i="2" s="1"/>
  <c r="K714" i="2"/>
  <c r="K720" i="2"/>
  <c r="K726" i="2"/>
  <c r="K732" i="2"/>
  <c r="K731" i="2" s="1"/>
  <c r="K738" i="2"/>
  <c r="K744" i="2"/>
  <c r="K753" i="2"/>
  <c r="K752" i="2" s="1"/>
  <c r="K761" i="2"/>
  <c r="K770" i="2"/>
  <c r="K773" i="2"/>
  <c r="K776" i="2"/>
  <c r="O433" i="1"/>
  <c r="N433" i="1"/>
  <c r="M433" i="1"/>
  <c r="L433" i="1"/>
  <c r="K433" i="1"/>
  <c r="O430" i="1"/>
  <c r="N430" i="1"/>
  <c r="M430" i="1"/>
  <c r="L430" i="1"/>
  <c r="K430" i="1"/>
  <c r="O427" i="1"/>
  <c r="N427" i="1"/>
  <c r="M427" i="1"/>
  <c r="L427" i="1"/>
  <c r="K427" i="1"/>
  <c r="O424" i="1"/>
  <c r="N424" i="1"/>
  <c r="M424" i="1"/>
  <c r="L424" i="1"/>
  <c r="K424" i="1"/>
  <c r="O423" i="1"/>
  <c r="N423" i="1"/>
  <c r="M423" i="1"/>
  <c r="L423" i="1"/>
  <c r="K423" i="1"/>
  <c r="O415" i="1"/>
  <c r="N415" i="1"/>
  <c r="M415" i="1"/>
  <c r="L415" i="1"/>
  <c r="K415" i="1"/>
  <c r="O410" i="1"/>
  <c r="N410" i="1"/>
  <c r="M410" i="1"/>
  <c r="L410" i="1"/>
  <c r="K410" i="1"/>
  <c r="N400" i="1"/>
  <c r="M400" i="1"/>
  <c r="L400" i="1"/>
  <c r="K400" i="1"/>
  <c r="N399" i="1"/>
  <c r="M399" i="1"/>
  <c r="L399" i="1"/>
  <c r="K399" i="1"/>
  <c r="N394" i="1"/>
  <c r="M394" i="1"/>
  <c r="L394" i="1"/>
  <c r="K394" i="1"/>
  <c r="N393" i="1"/>
  <c r="M393" i="1"/>
  <c r="L393" i="1"/>
  <c r="K393" i="1"/>
  <c r="N388" i="1"/>
  <c r="M388" i="1"/>
  <c r="L388" i="1"/>
  <c r="K388" i="1"/>
  <c r="N382" i="1"/>
  <c r="M382" i="1"/>
  <c r="L382" i="1"/>
  <c r="K382" i="1"/>
  <c r="N381" i="1"/>
  <c r="M381" i="1"/>
  <c r="L381" i="1"/>
  <c r="K381" i="1"/>
  <c r="O376" i="1"/>
  <c r="N376" i="1"/>
  <c r="M376" i="1"/>
  <c r="L376" i="1"/>
  <c r="K376" i="1"/>
  <c r="N375" i="1"/>
  <c r="M375" i="1"/>
  <c r="L375" i="1"/>
  <c r="K375" i="1"/>
  <c r="N372" i="1"/>
  <c r="M372" i="1"/>
  <c r="L372" i="1"/>
  <c r="K372" i="1"/>
  <c r="N371" i="1"/>
  <c r="M371" i="1"/>
  <c r="L371" i="1"/>
  <c r="K371" i="1"/>
  <c r="O368" i="1"/>
  <c r="N368" i="1"/>
  <c r="M368" i="1"/>
  <c r="L368" i="1"/>
  <c r="K368" i="1"/>
  <c r="N366" i="1"/>
  <c r="M366" i="1"/>
  <c r="L366" i="1"/>
  <c r="K366" i="1"/>
  <c r="N365" i="1"/>
  <c r="M365" i="1"/>
  <c r="L365" i="1"/>
  <c r="K365" i="1"/>
  <c r="O361" i="1"/>
  <c r="N361" i="1"/>
  <c r="M361" i="1"/>
  <c r="L361" i="1"/>
  <c r="K361" i="1"/>
  <c r="N360" i="1"/>
  <c r="M360" i="1"/>
  <c r="L360" i="1"/>
  <c r="K360" i="1"/>
  <c r="O357" i="1"/>
  <c r="N357" i="1"/>
  <c r="M357" i="1"/>
  <c r="L357" i="1"/>
  <c r="K357" i="1"/>
  <c r="O354" i="1"/>
  <c r="N354" i="1"/>
  <c r="M354" i="1"/>
  <c r="L354" i="1"/>
  <c r="K354" i="1"/>
  <c r="O351" i="1"/>
  <c r="N351" i="1"/>
  <c r="M351" i="1"/>
  <c r="L351" i="1"/>
  <c r="K351" i="1"/>
  <c r="O348" i="1"/>
  <c r="N348" i="1"/>
  <c r="M348" i="1"/>
  <c r="L348" i="1"/>
  <c r="K348" i="1"/>
  <c r="O347" i="1"/>
  <c r="N347" i="1"/>
  <c r="M347" i="1"/>
  <c r="L347" i="1"/>
  <c r="K347" i="1"/>
  <c r="N343" i="1"/>
  <c r="M343" i="1"/>
  <c r="L343" i="1"/>
  <c r="K343" i="1"/>
  <c r="O335" i="1"/>
  <c r="N335" i="1"/>
  <c r="M335" i="1"/>
  <c r="L335" i="1"/>
  <c r="K335" i="1"/>
  <c r="O330" i="1"/>
  <c r="N330" i="1"/>
  <c r="M330" i="1"/>
  <c r="L330" i="1"/>
  <c r="K330" i="1"/>
  <c r="O323" i="1"/>
  <c r="N323" i="1"/>
  <c r="M323" i="1"/>
  <c r="L323" i="1"/>
  <c r="K323" i="1"/>
  <c r="O321" i="1"/>
  <c r="N321" i="1"/>
  <c r="M321" i="1"/>
  <c r="L321" i="1"/>
  <c r="K321" i="1"/>
  <c r="O317" i="1"/>
  <c r="N317" i="1"/>
  <c r="M317" i="1"/>
  <c r="L317" i="1"/>
  <c r="K317" i="1"/>
  <c r="N313" i="1"/>
  <c r="M313" i="1"/>
  <c r="L313" i="1"/>
  <c r="K313" i="1"/>
  <c r="N312" i="1"/>
  <c r="M312" i="1"/>
  <c r="L312" i="1"/>
  <c r="K312" i="1"/>
  <c r="O307" i="1"/>
  <c r="N307" i="1"/>
  <c r="M307" i="1"/>
  <c r="L307" i="1"/>
  <c r="K307" i="1"/>
  <c r="N306" i="1"/>
  <c r="M306" i="1"/>
  <c r="L306" i="1"/>
  <c r="K306" i="1"/>
  <c r="N305" i="1"/>
  <c r="M305" i="1"/>
  <c r="L305" i="1"/>
  <c r="K305" i="1"/>
  <c r="N16" i="1"/>
  <c r="N25" i="1"/>
  <c r="N31" i="1"/>
  <c r="N37" i="1"/>
  <c r="N45" i="1"/>
  <c r="N48" i="1"/>
  <c r="N53" i="1"/>
  <c r="N52" i="1" s="1"/>
  <c r="N56" i="1"/>
  <c r="N58" i="1"/>
  <c r="N62" i="1"/>
  <c r="N65" i="1"/>
  <c r="N61" i="1" s="1"/>
  <c r="N69" i="1"/>
  <c r="N71" i="1"/>
  <c r="N73" i="1"/>
  <c r="N80" i="1"/>
  <c r="N86" i="1"/>
  <c r="N90" i="1"/>
  <c r="N94" i="1"/>
  <c r="N98" i="1"/>
  <c r="N102" i="1"/>
  <c r="N105" i="1"/>
  <c r="N114" i="1"/>
  <c r="N108" i="1" s="1"/>
  <c r="N119" i="1"/>
  <c r="N121" i="1"/>
  <c r="N123" i="1"/>
  <c r="N125" i="1"/>
  <c r="N129" i="1"/>
  <c r="N131" i="1"/>
  <c r="N134" i="1"/>
  <c r="N136" i="1"/>
  <c r="N138" i="1"/>
  <c r="N140" i="1"/>
  <c r="N147" i="1"/>
  <c r="N149" i="1"/>
  <c r="N142" i="1" s="1"/>
  <c r="N151" i="1"/>
  <c r="N159" i="1"/>
  <c r="N171" i="1"/>
  <c r="N167" i="1" s="1"/>
  <c r="N174" i="1"/>
  <c r="N179" i="1"/>
  <c r="N173" i="1" s="1"/>
  <c r="N185" i="1"/>
  <c r="N191" i="1"/>
  <c r="N190" i="1" s="1"/>
  <c r="N194" i="1"/>
  <c r="N197" i="1"/>
  <c r="N202" i="1"/>
  <c r="N208" i="1"/>
  <c r="N207" i="1" s="1"/>
  <c r="N214" i="1"/>
  <c r="N226" i="1"/>
  <c r="N217" i="1" s="1"/>
  <c r="N229" i="1"/>
  <c r="N228" i="1" s="1"/>
  <c r="N235" i="1"/>
  <c r="N236" i="1"/>
  <c r="N244" i="1"/>
  <c r="N245" i="1"/>
  <c r="N251" i="1"/>
  <c r="N252" i="1"/>
  <c r="N254" i="1"/>
  <c r="N255" i="1"/>
  <c r="N260" i="1"/>
  <c r="N261" i="1"/>
  <c r="N262" i="1"/>
  <c r="N268" i="1"/>
  <c r="N267" i="1" s="1"/>
  <c r="N270" i="1"/>
  <c r="N269" i="1" s="1"/>
  <c r="N274" i="1"/>
  <c r="N275" i="1"/>
  <c r="N276" i="1"/>
  <c r="N277" i="1"/>
  <c r="N280" i="1"/>
  <c r="N281" i="1"/>
  <c r="N283" i="1"/>
  <c r="N291" i="1"/>
  <c r="N290" i="1" s="1"/>
  <c r="N288" i="1" s="1"/>
  <c r="N292" i="1"/>
  <c r="N298" i="1"/>
  <c r="N297" i="1" s="1"/>
  <c r="N302" i="1"/>
  <c r="N301" i="1" s="1"/>
  <c r="J433" i="1"/>
  <c r="I433" i="1"/>
  <c r="H433" i="1"/>
  <c r="G433" i="1"/>
  <c r="F433" i="1"/>
  <c r="E433" i="1"/>
  <c r="D433" i="1"/>
  <c r="J430" i="1"/>
  <c r="I430" i="1"/>
  <c r="H430" i="1"/>
  <c r="G430" i="1"/>
  <c r="F430" i="1"/>
  <c r="E430" i="1"/>
  <c r="D430" i="1"/>
  <c r="J427" i="1"/>
  <c r="I427" i="1"/>
  <c r="H427" i="1"/>
  <c r="G427" i="1"/>
  <c r="F427" i="1"/>
  <c r="E427" i="1"/>
  <c r="D427" i="1"/>
  <c r="J424" i="1"/>
  <c r="I424" i="1"/>
  <c r="H424" i="1"/>
  <c r="H423" i="1" s="1"/>
  <c r="G424" i="1"/>
  <c r="F424" i="1"/>
  <c r="E424" i="1"/>
  <c r="D424" i="1"/>
  <c r="D423" i="1" s="1"/>
  <c r="G423" i="1"/>
  <c r="J415" i="1"/>
  <c r="I415" i="1"/>
  <c r="H415" i="1"/>
  <c r="G415" i="1"/>
  <c r="F415" i="1"/>
  <c r="E415" i="1"/>
  <c r="D415" i="1"/>
  <c r="J410" i="1"/>
  <c r="I410" i="1"/>
  <c r="H410" i="1"/>
  <c r="G410" i="1"/>
  <c r="F410" i="1"/>
  <c r="E410" i="1"/>
  <c r="D410" i="1"/>
  <c r="J400" i="1"/>
  <c r="J399" i="1" s="1"/>
  <c r="I400" i="1"/>
  <c r="H400" i="1"/>
  <c r="H399" i="1" s="1"/>
  <c r="G400" i="1"/>
  <c r="F400" i="1"/>
  <c r="F399" i="1" s="1"/>
  <c r="E400" i="1"/>
  <c r="D400" i="1"/>
  <c r="D399" i="1" s="1"/>
  <c r="I399" i="1"/>
  <c r="G399" i="1"/>
  <c r="E399" i="1"/>
  <c r="J394" i="1"/>
  <c r="J393" i="1" s="1"/>
  <c r="I394" i="1"/>
  <c r="H394" i="1"/>
  <c r="H393" i="1" s="1"/>
  <c r="G394" i="1"/>
  <c r="F394" i="1"/>
  <c r="F393" i="1" s="1"/>
  <c r="E394" i="1"/>
  <c r="E393" i="1" s="1"/>
  <c r="D394" i="1"/>
  <c r="D393" i="1" s="1"/>
  <c r="I393" i="1"/>
  <c r="G393" i="1"/>
  <c r="J388" i="1"/>
  <c r="I388" i="1"/>
  <c r="H388" i="1"/>
  <c r="G388" i="1"/>
  <c r="F388" i="1"/>
  <c r="E388" i="1"/>
  <c r="D388" i="1"/>
  <c r="J382" i="1"/>
  <c r="J381" i="1" s="1"/>
  <c r="I382" i="1"/>
  <c r="H382" i="1"/>
  <c r="G382" i="1"/>
  <c r="F382" i="1"/>
  <c r="E382" i="1"/>
  <c r="D382" i="1"/>
  <c r="F381" i="1"/>
  <c r="J376" i="1"/>
  <c r="I376" i="1"/>
  <c r="H376" i="1"/>
  <c r="G376" i="1"/>
  <c r="F376" i="1"/>
  <c r="E376" i="1"/>
  <c r="D376" i="1"/>
  <c r="J372" i="1"/>
  <c r="J371" i="1" s="1"/>
  <c r="I372" i="1"/>
  <c r="I371" i="1" s="1"/>
  <c r="H372" i="1"/>
  <c r="G372" i="1"/>
  <c r="G371" i="1" s="1"/>
  <c r="F372" i="1"/>
  <c r="F371" i="1" s="1"/>
  <c r="E372" i="1"/>
  <c r="E371" i="1" s="1"/>
  <c r="D372" i="1"/>
  <c r="D371" i="1" s="1"/>
  <c r="H371" i="1"/>
  <c r="J368" i="1"/>
  <c r="I368" i="1"/>
  <c r="H368" i="1"/>
  <c r="G368" i="1"/>
  <c r="F368" i="1"/>
  <c r="E368" i="1"/>
  <c r="D368" i="1"/>
  <c r="J366" i="1"/>
  <c r="J365" i="1" s="1"/>
  <c r="I366" i="1"/>
  <c r="H366" i="1"/>
  <c r="H365" i="1" s="1"/>
  <c r="G366" i="1"/>
  <c r="G365" i="1" s="1"/>
  <c r="F366" i="1"/>
  <c r="F365" i="1" s="1"/>
  <c r="E366" i="1"/>
  <c r="E365" i="1" s="1"/>
  <c r="D366" i="1"/>
  <c r="D365" i="1" s="1"/>
  <c r="I365" i="1"/>
  <c r="J361" i="1"/>
  <c r="I361" i="1"/>
  <c r="H361" i="1"/>
  <c r="G361" i="1"/>
  <c r="F361" i="1"/>
  <c r="E361" i="1"/>
  <c r="D361" i="1"/>
  <c r="J357" i="1"/>
  <c r="I357" i="1"/>
  <c r="H357" i="1"/>
  <c r="G357" i="1"/>
  <c r="F357" i="1"/>
  <c r="E357" i="1"/>
  <c r="D357" i="1"/>
  <c r="J354" i="1"/>
  <c r="I354" i="1"/>
  <c r="H354" i="1"/>
  <c r="G354" i="1"/>
  <c r="F354" i="1"/>
  <c r="E354" i="1"/>
  <c r="D354" i="1"/>
  <c r="J351" i="1"/>
  <c r="I351" i="1"/>
  <c r="H351" i="1"/>
  <c r="G351" i="1"/>
  <c r="F351" i="1"/>
  <c r="E351" i="1"/>
  <c r="D351" i="1"/>
  <c r="J348" i="1"/>
  <c r="I348" i="1"/>
  <c r="I347" i="1" s="1"/>
  <c r="H348" i="1"/>
  <c r="G348" i="1"/>
  <c r="G347" i="1" s="1"/>
  <c r="F348" i="1"/>
  <c r="E348" i="1"/>
  <c r="E347" i="1" s="1"/>
  <c r="D348" i="1"/>
  <c r="J347" i="1"/>
  <c r="F347" i="1"/>
  <c r="J343" i="1"/>
  <c r="I343" i="1"/>
  <c r="H343" i="1"/>
  <c r="G343" i="1"/>
  <c r="F343" i="1"/>
  <c r="E343" i="1"/>
  <c r="D343" i="1"/>
  <c r="J335" i="1"/>
  <c r="I335" i="1"/>
  <c r="H335" i="1"/>
  <c r="G335" i="1"/>
  <c r="F335" i="1"/>
  <c r="E335" i="1"/>
  <c r="D335" i="1"/>
  <c r="J330" i="1"/>
  <c r="I330" i="1"/>
  <c r="H330" i="1"/>
  <c r="G330" i="1"/>
  <c r="F330" i="1"/>
  <c r="E330" i="1"/>
  <c r="D330" i="1"/>
  <c r="J323" i="1"/>
  <c r="I323" i="1"/>
  <c r="H323" i="1"/>
  <c r="G323" i="1"/>
  <c r="F323" i="1"/>
  <c r="E323" i="1"/>
  <c r="D323" i="1"/>
  <c r="J321" i="1"/>
  <c r="I321" i="1"/>
  <c r="H321" i="1"/>
  <c r="G321" i="1"/>
  <c r="F321" i="1"/>
  <c r="E321" i="1"/>
  <c r="D321" i="1"/>
  <c r="J317" i="1"/>
  <c r="I317" i="1"/>
  <c r="H317" i="1"/>
  <c r="G317" i="1"/>
  <c r="F317" i="1"/>
  <c r="E317" i="1"/>
  <c r="D317" i="1"/>
  <c r="J313" i="1"/>
  <c r="J312" i="1" s="1"/>
  <c r="I313" i="1"/>
  <c r="I312" i="1" s="1"/>
  <c r="H313" i="1"/>
  <c r="G313" i="1"/>
  <c r="G312" i="1" s="1"/>
  <c r="F313" i="1"/>
  <c r="F312" i="1" s="1"/>
  <c r="E313" i="1"/>
  <c r="E312" i="1" s="1"/>
  <c r="D313" i="1"/>
  <c r="H312" i="1"/>
  <c r="D312" i="1"/>
  <c r="D306" i="1" s="1"/>
  <c r="J307" i="1"/>
  <c r="I307" i="1"/>
  <c r="I306" i="1" s="1"/>
  <c r="H307" i="1"/>
  <c r="G307" i="1"/>
  <c r="G306" i="1" s="1"/>
  <c r="F307" i="1"/>
  <c r="E307" i="1"/>
  <c r="D307" i="1"/>
  <c r="H437" i="1"/>
  <c r="J437" i="1"/>
  <c r="K437" i="1"/>
  <c r="L437" i="1"/>
  <c r="M437" i="1"/>
  <c r="N437" i="1"/>
  <c r="G381" i="1" l="1"/>
  <c r="N166" i="1"/>
  <c r="E423" i="1"/>
  <c r="I423" i="1"/>
  <c r="N128" i="1"/>
  <c r="N127" i="1" s="1"/>
  <c r="N118" i="1"/>
  <c r="O128" i="1"/>
  <c r="O118" i="1"/>
  <c r="O101" i="1"/>
  <c r="O68" i="1"/>
  <c r="F306" i="1"/>
  <c r="J306" i="1"/>
  <c r="D347" i="1"/>
  <c r="H347" i="1"/>
  <c r="I381" i="1"/>
  <c r="N15" i="1"/>
  <c r="O52" i="1"/>
  <c r="H306" i="1"/>
  <c r="F423" i="1"/>
  <c r="J423" i="1"/>
  <c r="N196" i="1"/>
  <c r="N89" i="1"/>
  <c r="O259" i="1"/>
  <c r="O250" i="1"/>
  <c r="O234" i="1"/>
  <c r="O233" i="1" s="1"/>
  <c r="O207" i="1"/>
  <c r="O190" i="1"/>
  <c r="O61" i="1"/>
  <c r="H381" i="1"/>
  <c r="N101" i="1"/>
  <c r="N68" i="1"/>
  <c r="N60" i="1" s="1"/>
  <c r="O15" i="1"/>
  <c r="N250" i="1"/>
  <c r="N279" i="1"/>
  <c r="D381" i="1"/>
  <c r="D375" i="1" s="1"/>
  <c r="O343" i="1"/>
  <c r="O313" i="1"/>
  <c r="O312" i="1" s="1"/>
  <c r="O394" i="1"/>
  <c r="O393" i="1" s="1"/>
  <c r="E381" i="1"/>
  <c r="E375" i="1" s="1"/>
  <c r="O382" i="1"/>
  <c r="O360" i="1"/>
  <c r="E306" i="1"/>
  <c r="N273" i="1"/>
  <c r="N259" i="1"/>
  <c r="N258" i="1" s="1"/>
  <c r="N253" i="1"/>
  <c r="N249" i="1" s="1"/>
  <c r="N243" i="1"/>
  <c r="N239" i="1" s="1"/>
  <c r="N234" i="1"/>
  <c r="N233" i="1" s="1"/>
  <c r="K593" i="2"/>
  <c r="K351" i="2"/>
  <c r="K769" i="2"/>
  <c r="K685" i="2"/>
  <c r="K644" i="2"/>
  <c r="K737" i="2"/>
  <c r="K698" i="2"/>
  <c r="K719" i="2"/>
  <c r="K629" i="2"/>
  <c r="K599" i="2"/>
  <c r="K581" i="2"/>
  <c r="K556" i="2"/>
  <c r="K522" i="2"/>
  <c r="K493" i="2"/>
  <c r="K475" i="2"/>
  <c r="K460" i="2"/>
  <c r="K440" i="2"/>
  <c r="K428" i="2"/>
  <c r="K308" i="2"/>
  <c r="K291" i="2"/>
  <c r="K284" i="2"/>
  <c r="K277" i="2"/>
  <c r="K262" i="2"/>
  <c r="K255" i="2"/>
  <c r="K254" i="2" s="1"/>
  <c r="K238" i="2"/>
  <c r="K204" i="2"/>
  <c r="K191" i="2"/>
  <c r="K162" i="2"/>
  <c r="K98" i="2"/>
  <c r="K64" i="2"/>
  <c r="K44" i="2"/>
  <c r="K33" i="2"/>
  <c r="K7" i="2"/>
  <c r="O272" i="1"/>
  <c r="O258" i="1"/>
  <c r="O249" i="1"/>
  <c r="O232" i="1"/>
  <c r="O216" i="1"/>
  <c r="O189" i="1"/>
  <c r="O166" i="1"/>
  <c r="O127" i="1"/>
  <c r="O400" i="1"/>
  <c r="O399" i="1" s="1"/>
  <c r="O388" i="1"/>
  <c r="K350" i="2"/>
  <c r="N216" i="1"/>
  <c r="N189" i="1"/>
  <c r="E360" i="1"/>
  <c r="G360" i="1"/>
  <c r="I360" i="1"/>
  <c r="F375" i="1"/>
  <c r="H375" i="1"/>
  <c r="J375" i="1"/>
  <c r="D360" i="1"/>
  <c r="F360" i="1"/>
  <c r="F305" i="1" s="1"/>
  <c r="H360" i="1"/>
  <c r="H305" i="1" s="1"/>
  <c r="J360" i="1"/>
  <c r="J305" i="1" s="1"/>
  <c r="G375" i="1"/>
  <c r="I375" i="1"/>
  <c r="I305" i="1" s="1"/>
  <c r="K397" i="2" l="1"/>
  <c r="O60" i="1"/>
  <c r="O14" i="1" s="1"/>
  <c r="O248" i="1"/>
  <c r="K713" i="2"/>
  <c r="K643" i="2" s="1"/>
  <c r="N14" i="1"/>
  <c r="G305" i="1"/>
  <c r="K276" i="2"/>
  <c r="D305" i="1"/>
  <c r="N272" i="1"/>
  <c r="N248" i="1" s="1"/>
  <c r="N232" i="1"/>
  <c r="E305" i="1"/>
  <c r="O381" i="1"/>
  <c r="O375" i="1" s="1"/>
  <c r="O306" i="1"/>
  <c r="K492" i="2"/>
  <c r="K459" i="2"/>
  <c r="K190" i="2"/>
  <c r="K6" i="2"/>
  <c r="K43" i="2"/>
  <c r="O231" i="1"/>
  <c r="K458" i="2" l="1"/>
  <c r="N231" i="1"/>
  <c r="O305" i="1"/>
  <c r="O436" i="1" s="1"/>
  <c r="K5" i="2"/>
  <c r="Q776" i="2"/>
  <c r="P776" i="2"/>
  <c r="Q773" i="2"/>
  <c r="P773" i="2"/>
  <c r="Q770" i="2"/>
  <c r="Q769" i="2" s="1"/>
  <c r="P770" i="2"/>
  <c r="P769" i="2"/>
  <c r="Q761" i="2"/>
  <c r="P761" i="2"/>
  <c r="Q753" i="2"/>
  <c r="Q752" i="2" s="1"/>
  <c r="P753" i="2"/>
  <c r="P752" i="2" s="1"/>
  <c r="Q744" i="2"/>
  <c r="P744" i="2"/>
  <c r="Q738" i="2"/>
  <c r="P738" i="2"/>
  <c r="P737" i="2" s="1"/>
  <c r="Q737" i="2"/>
  <c r="Q732" i="2"/>
  <c r="P732" i="2"/>
  <c r="P731" i="2" s="1"/>
  <c r="Q731" i="2"/>
  <c r="Q726" i="2"/>
  <c r="P726" i="2"/>
  <c r="Q720" i="2"/>
  <c r="Q719" i="2" s="1"/>
  <c r="P720" i="2"/>
  <c r="Q714" i="2"/>
  <c r="P714" i="2"/>
  <c r="Q710" i="2"/>
  <c r="Q709" i="2" s="1"/>
  <c r="P710" i="2"/>
  <c r="P709" i="2" s="1"/>
  <c r="Q706" i="2"/>
  <c r="P706" i="2"/>
  <c r="Q704" i="2"/>
  <c r="Q703" i="2" s="1"/>
  <c r="P704" i="2"/>
  <c r="P703" i="2" s="1"/>
  <c r="Q699" i="2"/>
  <c r="P699" i="2"/>
  <c r="Q695" i="2"/>
  <c r="P695" i="2"/>
  <c r="Q692" i="2"/>
  <c r="P692" i="2"/>
  <c r="Q689" i="2"/>
  <c r="P689" i="2"/>
  <c r="Q686" i="2"/>
  <c r="Q685" i="2" s="1"/>
  <c r="P686" i="2"/>
  <c r="P685" i="2" s="1"/>
  <c r="Q681" i="2"/>
  <c r="P681" i="2"/>
  <c r="Q673" i="2"/>
  <c r="P673" i="2"/>
  <c r="Q668" i="2"/>
  <c r="P668" i="2"/>
  <c r="Q661" i="2"/>
  <c r="P661" i="2"/>
  <c r="Q659" i="2"/>
  <c r="P659" i="2"/>
  <c r="Q655" i="2"/>
  <c r="P655" i="2"/>
  <c r="Q651" i="2"/>
  <c r="Q650" i="2" s="1"/>
  <c r="P651" i="2"/>
  <c r="P650" i="2"/>
  <c r="Q645" i="2"/>
  <c r="P645" i="2"/>
  <c r="P644" i="2" s="1"/>
  <c r="Q640" i="2"/>
  <c r="Q639" i="2" s="1"/>
  <c r="P640" i="2"/>
  <c r="P639" i="2" s="1"/>
  <c r="Q637" i="2"/>
  <c r="P637" i="2"/>
  <c r="P636" i="2" s="1"/>
  <c r="Q636" i="2"/>
  <c r="Q634" i="2"/>
  <c r="P634" i="2"/>
  <c r="P633" i="2" s="1"/>
  <c r="Q633" i="2"/>
  <c r="Q631" i="2"/>
  <c r="P631" i="2"/>
  <c r="P630" i="2" s="1"/>
  <c r="Q630" i="2"/>
  <c r="Q627" i="2"/>
  <c r="Q626" i="2" s="1"/>
  <c r="Q625" i="2" s="1"/>
  <c r="P627" i="2"/>
  <c r="P626" i="2" s="1"/>
  <c r="P625" i="2" s="1"/>
  <c r="Q617" i="2"/>
  <c r="Q615" i="2" s="1"/>
  <c r="Q614" i="2" s="1"/>
  <c r="P617" i="2"/>
  <c r="P615" i="2" s="1"/>
  <c r="P614" i="2" s="1"/>
  <c r="Q612" i="2"/>
  <c r="P612" i="2"/>
  <c r="Q604" i="2"/>
  <c r="P604" i="2"/>
  <c r="Q602" i="2"/>
  <c r="P602" i="2"/>
  <c r="Q600" i="2"/>
  <c r="P600" i="2"/>
  <c r="Q599" i="2"/>
  <c r="P599" i="2"/>
  <c r="Q597" i="2"/>
  <c r="P597" i="2"/>
  <c r="Q594" i="2"/>
  <c r="Q593" i="2" s="1"/>
  <c r="P594" i="2"/>
  <c r="P593" i="2" s="1"/>
  <c r="Q591" i="2"/>
  <c r="P591" i="2"/>
  <c r="Q588" i="2"/>
  <c r="P588" i="2"/>
  <c r="Q584" i="2"/>
  <c r="P584" i="2"/>
  <c r="Q582" i="2"/>
  <c r="P582" i="2"/>
  <c r="P581" i="2" s="1"/>
  <c r="Q581" i="2"/>
  <c r="Q577" i="2"/>
  <c r="P577" i="2"/>
  <c r="Q573" i="2"/>
  <c r="P573" i="2"/>
  <c r="Q567" i="2"/>
  <c r="P567" i="2"/>
  <c r="Q557" i="2"/>
  <c r="Q556" i="2" s="1"/>
  <c r="P557" i="2"/>
  <c r="Q554" i="2"/>
  <c r="P554" i="2"/>
  <c r="Q550" i="2"/>
  <c r="P550" i="2"/>
  <c r="Q547" i="2"/>
  <c r="P547" i="2"/>
  <c r="Q542" i="2"/>
  <c r="P542" i="2"/>
  <c r="Q539" i="2"/>
  <c r="P539" i="2"/>
  <c r="Q532" i="2"/>
  <c r="P532" i="2"/>
  <c r="Q527" i="2"/>
  <c r="P527" i="2"/>
  <c r="Q523" i="2"/>
  <c r="P523" i="2"/>
  <c r="Q522" i="2"/>
  <c r="P522" i="2"/>
  <c r="Q513" i="2"/>
  <c r="P513" i="2"/>
  <c r="Q507" i="2"/>
  <c r="P507" i="2"/>
  <c r="Q498" i="2"/>
  <c r="P498" i="2"/>
  <c r="Q494" i="2"/>
  <c r="P494" i="2"/>
  <c r="P493" i="2" s="1"/>
  <c r="Q493" i="2"/>
  <c r="Q492" i="2" s="1"/>
  <c r="Q490" i="2"/>
  <c r="P490" i="2"/>
  <c r="Q482" i="2"/>
  <c r="P482" i="2"/>
  <c r="Q480" i="2"/>
  <c r="P480" i="2"/>
  <c r="Q478" i="2"/>
  <c r="P478" i="2"/>
  <c r="Q476" i="2"/>
  <c r="P476" i="2"/>
  <c r="Q475" i="2"/>
  <c r="P475" i="2"/>
  <c r="Q470" i="2"/>
  <c r="P470" i="2"/>
  <c r="Q465" i="2"/>
  <c r="P465" i="2"/>
  <c r="Q461" i="2"/>
  <c r="P461" i="2"/>
  <c r="Q460" i="2"/>
  <c r="Q459" i="2" s="1"/>
  <c r="P460" i="2"/>
  <c r="P459" i="2" s="1"/>
  <c r="Q452" i="2"/>
  <c r="P452" i="2"/>
  <c r="Q441" i="2"/>
  <c r="Q440" i="2" s="1"/>
  <c r="P441" i="2"/>
  <c r="P440" i="2" s="1"/>
  <c r="Q438" i="2"/>
  <c r="P438" i="2"/>
  <c r="Q436" i="2"/>
  <c r="P436" i="2"/>
  <c r="Q434" i="2"/>
  <c r="P434" i="2"/>
  <c r="Q432" i="2"/>
  <c r="P432" i="2"/>
  <c r="Q429" i="2"/>
  <c r="P429" i="2"/>
  <c r="Q428" i="2"/>
  <c r="P428" i="2"/>
  <c r="Q424" i="2"/>
  <c r="P424" i="2"/>
  <c r="Q415" i="2"/>
  <c r="Q414" i="2" s="1"/>
  <c r="P415" i="2"/>
  <c r="P414" i="2" s="1"/>
  <c r="Q399" i="2"/>
  <c r="Q398" i="2" s="1"/>
  <c r="Q397" i="2" s="1"/>
  <c r="P399" i="2"/>
  <c r="P398" i="2" s="1"/>
  <c r="P397" i="2" s="1"/>
  <c r="Q379" i="2"/>
  <c r="Q378" i="2" s="1"/>
  <c r="P379" i="2"/>
  <c r="P378" i="2" s="1"/>
  <c r="Q371" i="2"/>
  <c r="P371" i="2"/>
  <c r="Q367" i="2"/>
  <c r="P367" i="2"/>
  <c r="Q361" i="2"/>
  <c r="P361" i="2"/>
  <c r="Q352" i="2"/>
  <c r="Q351" i="2" s="1"/>
  <c r="Q350" i="2" s="1"/>
  <c r="P352" i="2"/>
  <c r="P351" i="2" s="1"/>
  <c r="P350" i="2" s="1"/>
  <c r="Q331" i="2"/>
  <c r="P331" i="2"/>
  <c r="Q321" i="2"/>
  <c r="Q320" i="2" s="1"/>
  <c r="P321" i="2"/>
  <c r="P320" i="2" s="1"/>
  <c r="Q313" i="2"/>
  <c r="P313" i="2"/>
  <c r="Q311" i="2"/>
  <c r="P311" i="2"/>
  <c r="Q309" i="2"/>
  <c r="Q308" i="2" s="1"/>
  <c r="P309" i="2"/>
  <c r="P308" i="2" s="1"/>
  <c r="Q300" i="2"/>
  <c r="P300" i="2"/>
  <c r="Q292" i="2"/>
  <c r="Q291" i="2" s="1"/>
  <c r="P292" i="2"/>
  <c r="P291" i="2" s="1"/>
  <c r="Q288" i="2"/>
  <c r="P288" i="2"/>
  <c r="Q285" i="2"/>
  <c r="P285" i="2"/>
  <c r="Q284" i="2"/>
  <c r="P284" i="2"/>
  <c r="Q281" i="2"/>
  <c r="P281" i="2"/>
  <c r="Q278" i="2"/>
  <c r="Q277" i="2" s="1"/>
  <c r="P278" i="2"/>
  <c r="P277" i="2" s="1"/>
  <c r="Q263" i="2"/>
  <c r="Q262" i="2" s="1"/>
  <c r="P263" i="2"/>
  <c r="P262" i="2" s="1"/>
  <c r="Q260" i="2"/>
  <c r="P260" i="2"/>
  <c r="Q256" i="2"/>
  <c r="P256" i="2"/>
  <c r="Q255" i="2"/>
  <c r="P255" i="2"/>
  <c r="Q250" i="2"/>
  <c r="P250" i="2"/>
  <c r="Q245" i="2"/>
  <c r="P245" i="2"/>
  <c r="Q242" i="2"/>
  <c r="P242" i="2"/>
  <c r="Q239" i="2"/>
  <c r="P239" i="2"/>
  <c r="P238" i="2" s="1"/>
  <c r="Q238" i="2"/>
  <c r="Q230" i="2"/>
  <c r="P230" i="2"/>
  <c r="Q225" i="2"/>
  <c r="P225" i="2"/>
  <c r="Q223" i="2"/>
  <c r="P223" i="2"/>
  <c r="Q221" i="2"/>
  <c r="P221" i="2"/>
  <c r="Q214" i="2"/>
  <c r="P214" i="2"/>
  <c r="Q210" i="2"/>
  <c r="P210" i="2"/>
  <c r="Q205" i="2"/>
  <c r="P205" i="2"/>
  <c r="Q204" i="2"/>
  <c r="P204" i="2"/>
  <c r="Q201" i="2"/>
  <c r="P201" i="2"/>
  <c r="Q198" i="2"/>
  <c r="P198" i="2"/>
  <c r="Q195" i="2"/>
  <c r="P195" i="2"/>
  <c r="Q192" i="2"/>
  <c r="P192" i="2"/>
  <c r="Q191" i="2"/>
  <c r="Q190" i="2" s="1"/>
  <c r="P191" i="2"/>
  <c r="P190" i="2" s="1"/>
  <c r="Q187" i="2"/>
  <c r="P187" i="2"/>
  <c r="Q185" i="2"/>
  <c r="P185" i="2"/>
  <c r="Q179" i="2"/>
  <c r="P179" i="2"/>
  <c r="Q175" i="2"/>
  <c r="P175" i="2"/>
  <c r="Q173" i="2"/>
  <c r="P173" i="2"/>
  <c r="Q169" i="2"/>
  <c r="P169" i="2"/>
  <c r="Q163" i="2"/>
  <c r="P163" i="2"/>
  <c r="Q162" i="2"/>
  <c r="P162" i="2"/>
  <c r="Q159" i="2"/>
  <c r="P159" i="2"/>
  <c r="Q158" i="2"/>
  <c r="P158" i="2"/>
  <c r="Q149" i="2"/>
  <c r="P149" i="2"/>
  <c r="Q145" i="2"/>
  <c r="P145" i="2"/>
  <c r="Q135" i="2"/>
  <c r="P135" i="2"/>
  <c r="Q130" i="2"/>
  <c r="P130" i="2"/>
  <c r="Q123" i="2"/>
  <c r="P123" i="2"/>
  <c r="Q116" i="2"/>
  <c r="P116" i="2"/>
  <c r="Q110" i="2"/>
  <c r="P110" i="2"/>
  <c r="Q105" i="2"/>
  <c r="P105" i="2"/>
  <c r="Q99" i="2"/>
  <c r="P99" i="2"/>
  <c r="Q98" i="2"/>
  <c r="P98" i="2"/>
  <c r="Q96" i="2"/>
  <c r="P96" i="2"/>
  <c r="Q94" i="2"/>
  <c r="P94" i="2"/>
  <c r="Q91" i="2"/>
  <c r="P91" i="2"/>
  <c r="Q86" i="2"/>
  <c r="P86" i="2"/>
  <c r="Q80" i="2"/>
  <c r="P80" i="2"/>
  <c r="Q72" i="2"/>
  <c r="P72" i="2"/>
  <c r="Q65" i="2"/>
  <c r="P65" i="2"/>
  <c r="Q64" i="2"/>
  <c r="P64" i="2"/>
  <c r="Q61" i="2"/>
  <c r="P61" i="2"/>
  <c r="Q58" i="2"/>
  <c r="P58" i="2"/>
  <c r="Q54" i="2"/>
  <c r="P54" i="2"/>
  <c r="Q45" i="2"/>
  <c r="Q44" i="2" s="1"/>
  <c r="Q43" i="2" s="1"/>
  <c r="P45" i="2"/>
  <c r="P44" i="2" s="1"/>
  <c r="P43" i="2" s="1"/>
  <c r="Q40" i="2"/>
  <c r="P40" i="2"/>
  <c r="Q36" i="2"/>
  <c r="P36" i="2"/>
  <c r="Q34" i="2"/>
  <c r="P34" i="2"/>
  <c r="Q33" i="2"/>
  <c r="P33" i="2"/>
  <c r="Q25" i="2"/>
  <c r="P25" i="2"/>
  <c r="Q24" i="2"/>
  <c r="P24" i="2"/>
  <c r="Q22" i="2"/>
  <c r="P22" i="2"/>
  <c r="Q20" i="2"/>
  <c r="P20" i="2"/>
  <c r="Q12" i="2"/>
  <c r="P12" i="2"/>
  <c r="Q8" i="2"/>
  <c r="Q7" i="2" s="1"/>
  <c r="Q6" i="2" s="1"/>
  <c r="P8" i="2"/>
  <c r="P7" i="2" s="1"/>
  <c r="P6" i="2" s="1"/>
  <c r="K642" i="2" l="1"/>
  <c r="K779" i="2" s="1"/>
  <c r="P556" i="2"/>
  <c r="P492" i="2" s="1"/>
  <c r="P458" i="2" s="1"/>
  <c r="Q458" i="2"/>
  <c r="Q629" i="2"/>
  <c r="P629" i="2"/>
  <c r="Q644" i="2"/>
  <c r="P698" i="2"/>
  <c r="P719" i="2"/>
  <c r="P276" i="2"/>
  <c r="Q698" i="2"/>
  <c r="Q276" i="2"/>
  <c r="P713" i="2"/>
  <c r="Q713" i="2"/>
  <c r="Q643" i="2" s="1"/>
  <c r="Q254" i="2"/>
  <c r="Q5" i="2" s="1"/>
  <c r="Q642" i="2" s="1"/>
  <c r="O438" i="1"/>
  <c r="O438" i="17"/>
  <c r="O439" i="17" s="1"/>
  <c r="O438" i="4"/>
  <c r="O439" i="4" s="1"/>
  <c r="O438" i="3"/>
  <c r="O439" i="3" s="1"/>
  <c r="P254" i="2"/>
  <c r="P5" i="2" s="1"/>
  <c r="E147" i="1"/>
  <c r="F147" i="1"/>
  <c r="H147" i="1"/>
  <c r="I147" i="1"/>
  <c r="J147" i="1"/>
  <c r="K147" i="1"/>
  <c r="L147" i="1"/>
  <c r="M147" i="1"/>
  <c r="D147" i="1"/>
  <c r="D136" i="1"/>
  <c r="E125" i="1"/>
  <c r="F125" i="1"/>
  <c r="G125" i="1"/>
  <c r="H125" i="1"/>
  <c r="J125" i="1"/>
  <c r="K125" i="1"/>
  <c r="L125" i="1"/>
  <c r="M125" i="1"/>
  <c r="D125" i="1"/>
  <c r="E123" i="1"/>
  <c r="F123" i="1"/>
  <c r="G123" i="1"/>
  <c r="H123" i="1"/>
  <c r="J123" i="1"/>
  <c r="K123" i="1"/>
  <c r="L123" i="1"/>
  <c r="M123" i="1"/>
  <c r="D123" i="1"/>
  <c r="E121" i="1"/>
  <c r="F121" i="1"/>
  <c r="G121" i="1"/>
  <c r="H121" i="1"/>
  <c r="I121" i="1"/>
  <c r="K121" i="1"/>
  <c r="L121" i="1"/>
  <c r="M121" i="1"/>
  <c r="D121" i="1"/>
  <c r="E119" i="1"/>
  <c r="F119" i="1"/>
  <c r="G119" i="1"/>
  <c r="H119" i="1"/>
  <c r="I119" i="1"/>
  <c r="K119" i="1"/>
  <c r="L119" i="1"/>
  <c r="M119" i="1"/>
  <c r="D119" i="1"/>
  <c r="E114" i="1"/>
  <c r="F114" i="1"/>
  <c r="G114" i="1"/>
  <c r="H114" i="1"/>
  <c r="J114" i="1"/>
  <c r="K114" i="1"/>
  <c r="L114" i="1"/>
  <c r="M114" i="1"/>
  <c r="D114" i="1"/>
  <c r="D105" i="1"/>
  <c r="E105" i="1"/>
  <c r="F105" i="1"/>
  <c r="G105" i="1"/>
  <c r="H105" i="1"/>
  <c r="I105" i="1"/>
  <c r="K105" i="1"/>
  <c r="L105" i="1"/>
  <c r="M105" i="1"/>
  <c r="E102" i="1"/>
  <c r="F102" i="1"/>
  <c r="G102" i="1"/>
  <c r="H102" i="1"/>
  <c r="I102" i="1"/>
  <c r="K102" i="1"/>
  <c r="L102" i="1"/>
  <c r="M102" i="1"/>
  <c r="D102" i="1"/>
  <c r="D80" i="1"/>
  <c r="L118" i="1" l="1"/>
  <c r="G118" i="1"/>
  <c r="P642" i="2"/>
  <c r="P779" i="2" s="1"/>
  <c r="P643" i="2"/>
  <c r="Q779" i="2"/>
  <c r="K118" i="1"/>
  <c r="F118" i="1"/>
  <c r="M118" i="1"/>
  <c r="H118" i="1"/>
  <c r="D118" i="1"/>
  <c r="E118" i="1"/>
  <c r="E253" i="1"/>
  <c r="E243" i="1"/>
  <c r="E234" i="1"/>
  <c r="E140" i="1"/>
  <c r="F140" i="1"/>
  <c r="G140" i="1"/>
  <c r="I140" i="1"/>
  <c r="J140" i="1"/>
  <c r="K140" i="1"/>
  <c r="L140" i="1"/>
  <c r="M140" i="1"/>
  <c r="D140" i="1"/>
  <c r="E138" i="1"/>
  <c r="F138" i="1"/>
  <c r="H138" i="1"/>
  <c r="I138" i="1"/>
  <c r="J138" i="1"/>
  <c r="K138" i="1"/>
  <c r="L138" i="1"/>
  <c r="M138" i="1"/>
  <c r="D138" i="1"/>
  <c r="E136" i="1"/>
  <c r="E134" i="1"/>
  <c r="F134" i="1"/>
  <c r="H134" i="1"/>
  <c r="I134" i="1"/>
  <c r="J134" i="1"/>
  <c r="K134" i="1"/>
  <c r="L134" i="1"/>
  <c r="M134" i="1"/>
  <c r="E129" i="1"/>
  <c r="F129" i="1"/>
  <c r="H129" i="1"/>
  <c r="I129" i="1"/>
  <c r="J129" i="1"/>
  <c r="K129" i="1"/>
  <c r="L129" i="1"/>
  <c r="M129" i="1"/>
  <c r="D129" i="1"/>
  <c r="E80" i="1"/>
  <c r="F80" i="1"/>
  <c r="G80" i="1"/>
  <c r="H80" i="1"/>
  <c r="J80" i="1"/>
  <c r="M80" i="1"/>
  <c r="E73" i="1"/>
  <c r="F73" i="1"/>
  <c r="G73" i="1"/>
  <c r="H73" i="1"/>
  <c r="J73" i="1"/>
  <c r="M73" i="1"/>
  <c r="D73" i="1"/>
  <c r="H230" i="1" l="1"/>
  <c r="H215" i="1"/>
  <c r="M198" i="1"/>
  <c r="G150" i="1"/>
  <c r="G148" i="1"/>
  <c r="G147" i="1" s="1"/>
  <c r="H141" i="1"/>
  <c r="H140" i="1" s="1"/>
  <c r="G139" i="1"/>
  <c r="G138" i="1" s="1"/>
  <c r="G137" i="1"/>
  <c r="G135" i="1"/>
  <c r="G134" i="1" s="1"/>
  <c r="G133" i="1"/>
  <c r="G132" i="1"/>
  <c r="G130" i="1"/>
  <c r="G129" i="1" s="1"/>
  <c r="I126" i="1"/>
  <c r="I125" i="1" s="1"/>
  <c r="I124" i="1"/>
  <c r="I123" i="1" s="1"/>
  <c r="J122" i="1"/>
  <c r="J121" i="1" s="1"/>
  <c r="I117" i="1"/>
  <c r="I116" i="1"/>
  <c r="I115" i="1"/>
  <c r="I113" i="1"/>
  <c r="I112" i="1"/>
  <c r="I111" i="1"/>
  <c r="I109" i="1" l="1"/>
  <c r="I114" i="1"/>
  <c r="I118" i="1"/>
  <c r="E101" i="1"/>
  <c r="J107" i="1"/>
  <c r="J106" i="1"/>
  <c r="J104" i="1"/>
  <c r="J103" i="1"/>
  <c r="J97" i="1"/>
  <c r="J96" i="1"/>
  <c r="J95" i="1"/>
  <c r="J93" i="1"/>
  <c r="J92" i="1"/>
  <c r="J91" i="1"/>
  <c r="I85" i="1"/>
  <c r="I84" i="1"/>
  <c r="I83" i="1"/>
  <c r="L82" i="1"/>
  <c r="L80" i="1" s="1"/>
  <c r="K81" i="1"/>
  <c r="K80" i="1" s="1"/>
  <c r="I79" i="1"/>
  <c r="I78" i="1"/>
  <c r="I77" i="1"/>
  <c r="I76" i="1"/>
  <c r="L75" i="1"/>
  <c r="L73" i="1" s="1"/>
  <c r="K74" i="1"/>
  <c r="K73" i="1" s="1"/>
  <c r="J72" i="1"/>
  <c r="J70" i="1"/>
  <c r="J67" i="1"/>
  <c r="J66" i="1"/>
  <c r="J64" i="1"/>
  <c r="J63" i="1"/>
  <c r="J105" i="1" l="1"/>
  <c r="J102" i="1"/>
  <c r="I73" i="1"/>
  <c r="I80" i="1"/>
  <c r="D179" i="1"/>
  <c r="G179" i="1"/>
  <c r="F179" i="1"/>
  <c r="E179" i="1"/>
  <c r="X651" i="2"/>
  <c r="J101" i="1" l="1"/>
  <c r="Y8" i="2"/>
  <c r="Z8" i="2"/>
  <c r="Y12" i="2"/>
  <c r="Z12" i="2"/>
  <c r="Y20" i="2"/>
  <c r="Z20" i="2"/>
  <c r="Y22" i="2"/>
  <c r="Z22" i="2"/>
  <c r="Y25" i="2"/>
  <c r="Y24" i="2" s="1"/>
  <c r="Z25" i="2"/>
  <c r="Z24" i="2" s="1"/>
  <c r="Y34" i="2"/>
  <c r="Z34" i="2"/>
  <c r="Y36" i="2"/>
  <c r="Z36" i="2"/>
  <c r="Y40" i="2"/>
  <c r="Z40" i="2"/>
  <c r="Y45" i="2"/>
  <c r="Z45" i="2"/>
  <c r="Y54" i="2"/>
  <c r="Z54" i="2"/>
  <c r="Y58" i="2"/>
  <c r="Z58" i="2"/>
  <c r="Y61" i="2"/>
  <c r="Z61" i="2"/>
  <c r="Y65" i="2"/>
  <c r="Z65" i="2"/>
  <c r="Y72" i="2"/>
  <c r="Z72" i="2"/>
  <c r="Y80" i="2"/>
  <c r="Z80" i="2"/>
  <c r="Y86" i="2"/>
  <c r="Z86" i="2"/>
  <c r="Y91" i="2"/>
  <c r="Z91" i="2"/>
  <c r="Y94" i="2"/>
  <c r="Z94" i="2"/>
  <c r="Y96" i="2"/>
  <c r="Z96" i="2"/>
  <c r="Y99" i="2"/>
  <c r="Z99" i="2"/>
  <c r="Y105" i="2"/>
  <c r="Z105" i="2"/>
  <c r="Y110" i="2"/>
  <c r="Z110" i="2"/>
  <c r="Y116" i="2"/>
  <c r="Z116" i="2"/>
  <c r="Y123" i="2"/>
  <c r="Z123" i="2"/>
  <c r="Y130" i="2"/>
  <c r="Z130" i="2"/>
  <c r="Y135" i="2"/>
  <c r="Z135" i="2"/>
  <c r="Y145" i="2"/>
  <c r="Z145" i="2"/>
  <c r="Y149" i="2"/>
  <c r="Z149" i="2"/>
  <c r="Y159" i="2"/>
  <c r="Y158" i="2" s="1"/>
  <c r="Z159" i="2"/>
  <c r="Z158" i="2" s="1"/>
  <c r="Y163" i="2"/>
  <c r="Z163" i="2"/>
  <c r="Y169" i="2"/>
  <c r="Z169" i="2"/>
  <c r="Y173" i="2"/>
  <c r="Z173" i="2"/>
  <c r="Y175" i="2"/>
  <c r="Z175" i="2"/>
  <c r="Y179" i="2"/>
  <c r="Z179" i="2"/>
  <c r="Y185" i="2"/>
  <c r="Z185" i="2"/>
  <c r="Y187" i="2"/>
  <c r="Z187" i="2"/>
  <c r="Y192" i="2"/>
  <c r="Z192" i="2"/>
  <c r="Y195" i="2"/>
  <c r="Z195" i="2"/>
  <c r="Y198" i="2"/>
  <c r="Z198" i="2"/>
  <c r="Y201" i="2"/>
  <c r="Z201" i="2"/>
  <c r="Y205" i="2"/>
  <c r="Z205" i="2"/>
  <c r="Y210" i="2"/>
  <c r="Z210" i="2"/>
  <c r="Y214" i="2"/>
  <c r="Z214" i="2"/>
  <c r="Y221" i="2"/>
  <c r="Z221" i="2"/>
  <c r="Y223" i="2"/>
  <c r="Z223" i="2"/>
  <c r="Y225" i="2"/>
  <c r="Z225" i="2"/>
  <c r="Y230" i="2"/>
  <c r="Z230" i="2"/>
  <c r="Y239" i="2"/>
  <c r="Z239" i="2"/>
  <c r="Y242" i="2"/>
  <c r="Z242" i="2"/>
  <c r="Y245" i="2"/>
  <c r="Z245" i="2"/>
  <c r="Y250" i="2"/>
  <c r="Z250" i="2"/>
  <c r="Y256" i="2"/>
  <c r="Z256" i="2"/>
  <c r="Y260" i="2"/>
  <c r="Z260" i="2"/>
  <c r="Y263" i="2"/>
  <c r="Z263" i="2"/>
  <c r="Y278" i="2"/>
  <c r="Z278" i="2"/>
  <c r="Y281" i="2"/>
  <c r="Z281" i="2"/>
  <c r="Y285" i="2"/>
  <c r="Z285" i="2"/>
  <c r="Y288" i="2"/>
  <c r="Z288" i="2"/>
  <c r="Y292" i="2"/>
  <c r="Z292" i="2"/>
  <c r="Y300" i="2"/>
  <c r="Z300" i="2"/>
  <c r="Y309" i="2"/>
  <c r="Z309" i="2"/>
  <c r="Y311" i="2"/>
  <c r="Z311" i="2"/>
  <c r="Y313" i="2"/>
  <c r="Z313" i="2"/>
  <c r="Y321" i="2"/>
  <c r="Z321" i="2"/>
  <c r="Y331" i="2"/>
  <c r="Z331" i="2"/>
  <c r="Y352" i="2"/>
  <c r="Z352" i="2"/>
  <c r="Y361" i="2"/>
  <c r="Z361" i="2"/>
  <c r="Y367" i="2"/>
  <c r="Z367" i="2"/>
  <c r="Y371" i="2"/>
  <c r="Z371" i="2"/>
  <c r="Y379" i="2"/>
  <c r="Y378" i="2" s="1"/>
  <c r="Z379" i="2"/>
  <c r="Z378" i="2" s="1"/>
  <c r="Y399" i="2"/>
  <c r="Y398" i="2" s="1"/>
  <c r="Z399" i="2"/>
  <c r="Z398" i="2" s="1"/>
  <c r="Y415" i="2"/>
  <c r="Z415" i="2"/>
  <c r="Y424" i="2"/>
  <c r="Z424" i="2"/>
  <c r="Y429" i="2"/>
  <c r="Z429" i="2"/>
  <c r="Y432" i="2"/>
  <c r="Z432" i="2"/>
  <c r="Y434" i="2"/>
  <c r="Z434" i="2"/>
  <c r="Y436" i="2"/>
  <c r="Z436" i="2"/>
  <c r="Y438" i="2"/>
  <c r="Z438" i="2"/>
  <c r="Y441" i="2"/>
  <c r="Z441" i="2"/>
  <c r="Y452" i="2"/>
  <c r="Z452" i="2"/>
  <c r="Y461" i="2"/>
  <c r="Z461" i="2"/>
  <c r="Y465" i="2"/>
  <c r="Z465" i="2"/>
  <c r="Y470" i="2"/>
  <c r="Z470" i="2"/>
  <c r="Y476" i="2"/>
  <c r="Z476" i="2"/>
  <c r="Y478" i="2"/>
  <c r="Z478" i="2"/>
  <c r="Y480" i="2"/>
  <c r="Z480" i="2"/>
  <c r="Y482" i="2"/>
  <c r="Z482" i="2"/>
  <c r="Y490" i="2"/>
  <c r="Z490" i="2"/>
  <c r="Y494" i="2"/>
  <c r="Z494" i="2"/>
  <c r="Y498" i="2"/>
  <c r="Z498" i="2"/>
  <c r="Y507" i="2"/>
  <c r="Z507" i="2"/>
  <c r="Y513" i="2"/>
  <c r="Z513" i="2"/>
  <c r="Y523" i="2"/>
  <c r="Z523" i="2"/>
  <c r="Y527" i="2"/>
  <c r="Z527" i="2"/>
  <c r="Y532" i="2"/>
  <c r="Z532" i="2"/>
  <c r="Y539" i="2"/>
  <c r="Z539" i="2"/>
  <c r="Y542" i="2"/>
  <c r="Z542" i="2"/>
  <c r="Y547" i="2"/>
  <c r="Z547" i="2"/>
  <c r="Y550" i="2"/>
  <c r="Z550" i="2"/>
  <c r="Y554" i="2"/>
  <c r="Z554" i="2"/>
  <c r="Y557" i="2"/>
  <c r="Z557" i="2"/>
  <c r="Y567" i="2"/>
  <c r="Z567" i="2"/>
  <c r="Y573" i="2"/>
  <c r="Z573" i="2"/>
  <c r="Y577" i="2"/>
  <c r="Z577" i="2"/>
  <c r="Y582" i="2"/>
  <c r="Z582" i="2"/>
  <c r="Y584" i="2"/>
  <c r="Z584" i="2"/>
  <c r="Y588" i="2"/>
  <c r="Z588" i="2"/>
  <c r="Y591" i="2"/>
  <c r="Z591" i="2"/>
  <c r="Y594" i="2"/>
  <c r="Z594" i="2"/>
  <c r="Y597" i="2"/>
  <c r="Z597" i="2"/>
  <c r="Y600" i="2"/>
  <c r="Z600" i="2"/>
  <c r="Y602" i="2"/>
  <c r="Z602" i="2"/>
  <c r="Y604" i="2"/>
  <c r="Z604" i="2"/>
  <c r="Y612" i="2"/>
  <c r="Z612" i="2"/>
  <c r="Y617" i="2"/>
  <c r="Y615" i="2" s="1"/>
  <c r="Y614" i="2" s="1"/>
  <c r="Z617" i="2"/>
  <c r="Z615" i="2" s="1"/>
  <c r="Z614" i="2" s="1"/>
  <c r="Y627" i="2"/>
  <c r="Y626" i="2" s="1"/>
  <c r="Y625" i="2" s="1"/>
  <c r="Z627" i="2"/>
  <c r="Z626" i="2" s="1"/>
  <c r="Z625" i="2" s="1"/>
  <c r="Y631" i="2"/>
  <c r="Y630" i="2" s="1"/>
  <c r="Z631" i="2"/>
  <c r="Z630" i="2" s="1"/>
  <c r="Y634" i="2"/>
  <c r="Y633" i="2" s="1"/>
  <c r="Z634" i="2"/>
  <c r="Z633" i="2" s="1"/>
  <c r="Y637" i="2"/>
  <c r="Y636" i="2" s="1"/>
  <c r="Z637" i="2"/>
  <c r="Z636" i="2" s="1"/>
  <c r="Y640" i="2"/>
  <c r="Y639" i="2" s="1"/>
  <c r="Z640" i="2"/>
  <c r="Z639" i="2" s="1"/>
  <c r="Y645" i="2"/>
  <c r="Z645" i="2"/>
  <c r="Y651" i="2"/>
  <c r="Y650" i="2" s="1"/>
  <c r="Z651" i="2"/>
  <c r="Z650" i="2" s="1"/>
  <c r="Y655" i="2"/>
  <c r="Z655" i="2"/>
  <c r="Y659" i="2"/>
  <c r="Z659" i="2"/>
  <c r="Y661" i="2"/>
  <c r="Z661" i="2"/>
  <c r="Y668" i="2"/>
  <c r="Z668" i="2"/>
  <c r="Y673" i="2"/>
  <c r="Z673" i="2"/>
  <c r="Y681" i="2"/>
  <c r="Z681" i="2"/>
  <c r="Y686" i="2"/>
  <c r="Z686" i="2"/>
  <c r="Y689" i="2"/>
  <c r="Z689" i="2"/>
  <c r="Y692" i="2"/>
  <c r="Z692" i="2"/>
  <c r="Y695" i="2"/>
  <c r="Z695" i="2"/>
  <c r="Y699" i="2"/>
  <c r="Z699" i="2"/>
  <c r="Y704" i="2"/>
  <c r="Y703" i="2" s="1"/>
  <c r="Z704" i="2"/>
  <c r="Z703" i="2" s="1"/>
  <c r="Y706" i="2"/>
  <c r="Z706" i="2"/>
  <c r="Y710" i="2"/>
  <c r="Y709" i="2" s="1"/>
  <c r="Z710" i="2"/>
  <c r="Z709" i="2" s="1"/>
  <c r="Y714" i="2"/>
  <c r="Z714" i="2"/>
  <c r="Y720" i="2"/>
  <c r="Z720" i="2"/>
  <c r="Y726" i="2"/>
  <c r="Z726" i="2"/>
  <c r="Y732" i="2"/>
  <c r="Y731" i="2" s="1"/>
  <c r="Z732" i="2"/>
  <c r="Z731" i="2" s="1"/>
  <c r="Y738" i="2"/>
  <c r="Z738" i="2"/>
  <c r="Y744" i="2"/>
  <c r="Z744" i="2"/>
  <c r="Y753" i="2"/>
  <c r="Y752" i="2" s="1"/>
  <c r="Z753" i="2"/>
  <c r="Z752" i="2" s="1"/>
  <c r="Y761" i="2"/>
  <c r="Z761" i="2"/>
  <c r="Y770" i="2"/>
  <c r="Z770" i="2"/>
  <c r="Y773" i="2"/>
  <c r="Z773" i="2"/>
  <c r="Y776" i="2"/>
  <c r="Z776" i="2"/>
  <c r="Y351" i="2" l="1"/>
  <c r="Z351" i="2"/>
  <c r="Z737" i="2"/>
  <c r="Z414" i="2"/>
  <c r="Y414" i="2"/>
  <c r="Z255" i="2"/>
  <c r="Y719" i="2"/>
  <c r="Y7" i="2"/>
  <c r="Y737" i="2"/>
  <c r="Z475" i="2"/>
  <c r="Y284" i="2"/>
  <c r="Y629" i="2"/>
  <c r="Y593" i="2"/>
  <c r="Y556" i="2"/>
  <c r="Z277" i="2"/>
  <c r="Z599" i="2"/>
  <c r="Y320" i="2"/>
  <c r="Y698" i="2"/>
  <c r="Y428" i="2"/>
  <c r="Y191" i="2"/>
  <c r="Z644" i="2"/>
  <c r="Z522" i="2"/>
  <c r="Z64" i="2"/>
  <c r="Z320" i="2"/>
  <c r="Y308" i="2"/>
  <c r="Z204" i="2"/>
  <c r="Z719" i="2"/>
  <c r="Z593" i="2"/>
  <c r="Y493" i="2"/>
  <c r="Z460" i="2"/>
  <c r="Z291" i="2"/>
  <c r="Y291" i="2"/>
  <c r="Y262" i="2"/>
  <c r="Y44" i="2"/>
  <c r="Z33" i="2"/>
  <c r="Z769" i="2"/>
  <c r="Y769" i="2"/>
  <c r="Z685" i="2"/>
  <c r="Z581" i="2"/>
  <c r="Z440" i="2"/>
  <c r="Z308" i="2"/>
  <c r="Z284" i="2"/>
  <c r="Y277" i="2"/>
  <c r="Y255" i="2"/>
  <c r="Y254" i="2" s="1"/>
  <c r="Z238" i="2"/>
  <c r="Z162" i="2"/>
  <c r="Z98" i="2"/>
  <c r="Z629" i="2"/>
  <c r="Y581" i="2"/>
  <c r="Z493" i="2"/>
  <c r="Y460" i="2"/>
  <c r="Y440" i="2"/>
  <c r="Z262" i="2"/>
  <c r="Y204" i="2"/>
  <c r="Y162" i="2"/>
  <c r="Y98" i="2"/>
  <c r="Z44" i="2"/>
  <c r="Z698" i="2"/>
  <c r="Y685" i="2"/>
  <c r="Y644" i="2"/>
  <c r="Y599" i="2"/>
  <c r="Z556" i="2"/>
  <c r="Y522" i="2"/>
  <c r="Y475" i="2"/>
  <c r="Z428" i="2"/>
  <c r="Y238" i="2"/>
  <c r="Z191" i="2"/>
  <c r="Y64" i="2"/>
  <c r="Y33" i="2"/>
  <c r="Z7" i="2"/>
  <c r="D65" i="1"/>
  <c r="E65" i="1"/>
  <c r="K234" i="1"/>
  <c r="K233" i="1" s="1"/>
  <c r="L234" i="1"/>
  <c r="L233" i="1" s="1"/>
  <c r="K243" i="1"/>
  <c r="K239" i="1" s="1"/>
  <c r="L243" i="1"/>
  <c r="L239" i="1" s="1"/>
  <c r="K250" i="1"/>
  <c r="L250" i="1"/>
  <c r="K253" i="1"/>
  <c r="L253" i="1"/>
  <c r="K259" i="1"/>
  <c r="L259" i="1"/>
  <c r="K267" i="1"/>
  <c r="L267" i="1"/>
  <c r="K269" i="1"/>
  <c r="L269" i="1"/>
  <c r="K273" i="1"/>
  <c r="L273" i="1"/>
  <c r="K279" i="1"/>
  <c r="L279" i="1"/>
  <c r="K283" i="1"/>
  <c r="L283" i="1"/>
  <c r="K290" i="1"/>
  <c r="L290" i="1"/>
  <c r="K298" i="1"/>
  <c r="K297" i="1" s="1"/>
  <c r="L298" i="1"/>
  <c r="L297" i="1" s="1"/>
  <c r="K302" i="1"/>
  <c r="K301" i="1" s="1"/>
  <c r="L302" i="1"/>
  <c r="L301" i="1" s="1"/>
  <c r="K214" i="1"/>
  <c r="L214" i="1"/>
  <c r="K226" i="1"/>
  <c r="K217" i="1" s="1"/>
  <c r="L226" i="1"/>
  <c r="L217" i="1" s="1"/>
  <c r="K229" i="1"/>
  <c r="K228" i="1" s="1"/>
  <c r="L229" i="1"/>
  <c r="L228" i="1" s="1"/>
  <c r="K197" i="1"/>
  <c r="L197" i="1"/>
  <c r="K202" i="1"/>
  <c r="L202" i="1"/>
  <c r="K194" i="1"/>
  <c r="L194" i="1"/>
  <c r="K149" i="1"/>
  <c r="L149" i="1"/>
  <c r="K151" i="1"/>
  <c r="L151" i="1"/>
  <c r="K159" i="1"/>
  <c r="L159" i="1"/>
  <c r="K171" i="1"/>
  <c r="K167" i="1" s="1"/>
  <c r="L171" i="1"/>
  <c r="L167" i="1" s="1"/>
  <c r="K174" i="1"/>
  <c r="L174" i="1"/>
  <c r="K179" i="1"/>
  <c r="L179" i="1"/>
  <c r="K185" i="1"/>
  <c r="L185" i="1"/>
  <c r="K191" i="1"/>
  <c r="L191" i="1"/>
  <c r="K131" i="1"/>
  <c r="L131" i="1"/>
  <c r="K136" i="1"/>
  <c r="L136" i="1"/>
  <c r="K69" i="1"/>
  <c r="L69" i="1"/>
  <c r="K71" i="1"/>
  <c r="L71" i="1"/>
  <c r="K90" i="1"/>
  <c r="L90" i="1"/>
  <c r="K94" i="1"/>
  <c r="L94" i="1"/>
  <c r="K98" i="1"/>
  <c r="L98" i="1"/>
  <c r="K65" i="1"/>
  <c r="L65" i="1"/>
  <c r="K16" i="1"/>
  <c r="L16" i="1"/>
  <c r="K25" i="1"/>
  <c r="L25" i="1"/>
  <c r="K31" i="1"/>
  <c r="L31" i="1"/>
  <c r="K37" i="1"/>
  <c r="L37" i="1"/>
  <c r="K45" i="1"/>
  <c r="L45" i="1"/>
  <c r="K48" i="1"/>
  <c r="L48" i="1"/>
  <c r="K53" i="1"/>
  <c r="L53" i="1"/>
  <c r="K56" i="1"/>
  <c r="L56" i="1"/>
  <c r="K58" i="1"/>
  <c r="L58" i="1"/>
  <c r="K62" i="1"/>
  <c r="K61" i="1" s="1"/>
  <c r="L62" i="1"/>
  <c r="Z397" i="2" l="1"/>
  <c r="Z276" i="2"/>
  <c r="Y276" i="2"/>
  <c r="Z254" i="2"/>
  <c r="Y397" i="2"/>
  <c r="L128" i="1"/>
  <c r="K128" i="1"/>
  <c r="Y350" i="2"/>
  <c r="L108" i="1"/>
  <c r="K196" i="1"/>
  <c r="K101" i="1"/>
  <c r="L101" i="1"/>
  <c r="L190" i="1"/>
  <c r="L288" i="1"/>
  <c r="K288" i="1"/>
  <c r="K272" i="1"/>
  <c r="L272" i="1"/>
  <c r="L249" i="1"/>
  <c r="K249" i="1"/>
  <c r="Z459" i="2"/>
  <c r="Y713" i="2"/>
  <c r="Y643" i="2" s="1"/>
  <c r="Z43" i="2"/>
  <c r="Z713" i="2"/>
  <c r="Z643" i="2" s="1"/>
  <c r="Y6" i="2"/>
  <c r="Z190" i="2"/>
  <c r="Z350" i="2"/>
  <c r="Z6" i="2"/>
  <c r="Y43" i="2"/>
  <c r="Y190" i="2"/>
  <c r="Y492" i="2"/>
  <c r="Y459" i="2"/>
  <c r="Z492" i="2"/>
  <c r="L68" i="1"/>
  <c r="L208" i="1"/>
  <c r="L207" i="1" s="1"/>
  <c r="K68" i="1"/>
  <c r="K52" i="1"/>
  <c r="L216" i="1"/>
  <c r="K232" i="1"/>
  <c r="L52" i="1"/>
  <c r="L61" i="1"/>
  <c r="L15" i="1"/>
  <c r="K15" i="1"/>
  <c r="K108" i="1"/>
  <c r="K60" i="1" s="1"/>
  <c r="L173" i="1"/>
  <c r="L166" i="1" s="1"/>
  <c r="K173" i="1"/>
  <c r="K166" i="1" s="1"/>
  <c r="K142" i="1"/>
  <c r="L142" i="1"/>
  <c r="L196" i="1"/>
  <c r="K216" i="1"/>
  <c r="K292" i="1"/>
  <c r="L292" i="1"/>
  <c r="K258" i="1"/>
  <c r="L258" i="1"/>
  <c r="L232" i="1"/>
  <c r="K208" i="1"/>
  <c r="K207" i="1" s="1"/>
  <c r="K190" i="1"/>
  <c r="H229" i="1"/>
  <c r="D226" i="1"/>
  <c r="D217" i="1" s="1"/>
  <c r="H227" i="1"/>
  <c r="H226" i="1" s="1"/>
  <c r="E226" i="1"/>
  <c r="F226" i="1"/>
  <c r="G226" i="1"/>
  <c r="I226" i="1"/>
  <c r="J226" i="1"/>
  <c r="M226" i="1"/>
  <c r="E229" i="1"/>
  <c r="E228" i="1" s="1"/>
  <c r="D229" i="1"/>
  <c r="D228" i="1" s="1"/>
  <c r="J229" i="1"/>
  <c r="M229" i="1"/>
  <c r="I229" i="1"/>
  <c r="G229" i="1"/>
  <c r="F229" i="1"/>
  <c r="M179" i="1"/>
  <c r="J179" i="1"/>
  <c r="I179" i="1"/>
  <c r="L60" i="1" l="1"/>
  <c r="K189" i="1"/>
  <c r="K14" i="1" s="1"/>
  <c r="K248" i="1"/>
  <c r="K231" i="1" s="1"/>
  <c r="L248" i="1"/>
  <c r="L231" i="1" s="1"/>
  <c r="L189" i="1"/>
  <c r="Z458" i="2"/>
  <c r="Y5" i="2"/>
  <c r="Y458" i="2"/>
  <c r="Z5" i="2"/>
  <c r="D216" i="1"/>
  <c r="D253" i="1"/>
  <c r="AA179" i="2"/>
  <c r="O173" i="2"/>
  <c r="E210" i="2"/>
  <c r="F210" i="2"/>
  <c r="G210" i="2"/>
  <c r="E175" i="2"/>
  <c r="F175" i="2"/>
  <c r="G175" i="2"/>
  <c r="E169" i="2"/>
  <c r="F169" i="2"/>
  <c r="G169" i="2"/>
  <c r="E123" i="2"/>
  <c r="F123" i="2"/>
  <c r="G123" i="2"/>
  <c r="E116" i="2"/>
  <c r="F116" i="2"/>
  <c r="G116" i="2"/>
  <c r="E94" i="2"/>
  <c r="F94" i="2"/>
  <c r="G94" i="2"/>
  <c r="E72" i="2"/>
  <c r="F72" i="2"/>
  <c r="G72" i="2"/>
  <c r="E58" i="2"/>
  <c r="F58" i="2"/>
  <c r="G58" i="2"/>
  <c r="H361" i="2"/>
  <c r="I361" i="2"/>
  <c r="J361" i="2"/>
  <c r="L361" i="2"/>
  <c r="M361" i="2"/>
  <c r="N361" i="2"/>
  <c r="O361" i="2"/>
  <c r="R361" i="2"/>
  <c r="S361" i="2"/>
  <c r="T361" i="2"/>
  <c r="U361" i="2"/>
  <c r="V361" i="2"/>
  <c r="W361" i="2"/>
  <c r="O130" i="2"/>
  <c r="R130" i="2"/>
  <c r="S130" i="2"/>
  <c r="T130" i="2"/>
  <c r="U130" i="2"/>
  <c r="V130" i="2"/>
  <c r="W130" i="2"/>
  <c r="AA532" i="2"/>
  <c r="D62" i="1"/>
  <c r="D61" i="1" s="1"/>
  <c r="E714" i="2"/>
  <c r="D660" i="2"/>
  <c r="D659" i="2" s="1"/>
  <c r="I591" i="2"/>
  <c r="D711" i="2"/>
  <c r="D705" i="2"/>
  <c r="AA686" i="2"/>
  <c r="X686" i="2"/>
  <c r="W686" i="2"/>
  <c r="V686" i="2"/>
  <c r="U686" i="2"/>
  <c r="T686" i="2"/>
  <c r="S686" i="2"/>
  <c r="R686" i="2"/>
  <c r="O686" i="2"/>
  <c r="N686" i="2"/>
  <c r="M686" i="2"/>
  <c r="L686" i="2"/>
  <c r="J686" i="2"/>
  <c r="I686" i="2"/>
  <c r="H686" i="2"/>
  <c r="G686" i="2"/>
  <c r="F686" i="2"/>
  <c r="E686" i="2"/>
  <c r="D638" i="2"/>
  <c r="D637" i="2" s="1"/>
  <c r="D636" i="2" s="1"/>
  <c r="D489" i="2"/>
  <c r="D57" i="2"/>
  <c r="E54" i="2"/>
  <c r="D13" i="2"/>
  <c r="E20" i="2"/>
  <c r="E8" i="2"/>
  <c r="E612" i="2"/>
  <c r="E604" i="2"/>
  <c r="E602" i="2"/>
  <c r="E600" i="2"/>
  <c r="E597" i="2"/>
  <c r="E594" i="2"/>
  <c r="E582" i="2"/>
  <c r="E584" i="2"/>
  <c r="E588" i="2"/>
  <c r="H181" i="1"/>
  <c r="AA651" i="2"/>
  <c r="AA650" i="2" s="1"/>
  <c r="R651" i="2"/>
  <c r="R650" i="2" s="1"/>
  <c r="S651" i="2"/>
  <c r="S650" i="2" s="1"/>
  <c r="T651" i="2"/>
  <c r="T650" i="2" s="1"/>
  <c r="U651" i="2"/>
  <c r="U650" i="2" s="1"/>
  <c r="V651" i="2"/>
  <c r="V650" i="2" s="1"/>
  <c r="W651" i="2"/>
  <c r="W650" i="2" s="1"/>
  <c r="O651" i="2"/>
  <c r="O650" i="2" s="1"/>
  <c r="I651" i="2"/>
  <c r="I650" i="2" s="1"/>
  <c r="J651" i="2"/>
  <c r="J650" i="2" s="1"/>
  <c r="L651" i="2"/>
  <c r="L650" i="2" s="1"/>
  <c r="M651" i="2"/>
  <c r="M650" i="2" s="1"/>
  <c r="N651" i="2"/>
  <c r="N650" i="2" s="1"/>
  <c r="H651" i="2"/>
  <c r="H650" i="2" s="1"/>
  <c r="F650" i="2"/>
  <c r="G651" i="2"/>
  <c r="G650" i="2" s="1"/>
  <c r="E651" i="2"/>
  <c r="E650" i="2" s="1"/>
  <c r="D778" i="2"/>
  <c r="D777" i="2"/>
  <c r="AA776" i="2"/>
  <c r="X776" i="2"/>
  <c r="W776" i="2"/>
  <c r="V776" i="2"/>
  <c r="U776" i="2"/>
  <c r="T776" i="2"/>
  <c r="S776" i="2"/>
  <c r="R776" i="2"/>
  <c r="O776" i="2"/>
  <c r="N776" i="2"/>
  <c r="M776" i="2"/>
  <c r="L776" i="2"/>
  <c r="J776" i="2"/>
  <c r="I776" i="2"/>
  <c r="H776" i="2"/>
  <c r="G776" i="2"/>
  <c r="F776" i="2"/>
  <c r="E776" i="2"/>
  <c r="D775" i="2"/>
  <c r="D774" i="2"/>
  <c r="AA773" i="2"/>
  <c r="X773" i="2"/>
  <c r="W773" i="2"/>
  <c r="V773" i="2"/>
  <c r="U773" i="2"/>
  <c r="T773" i="2"/>
  <c r="S773" i="2"/>
  <c r="R773" i="2"/>
  <c r="O773" i="2"/>
  <c r="N773" i="2"/>
  <c r="M773" i="2"/>
  <c r="L773" i="2"/>
  <c r="J773" i="2"/>
  <c r="I773" i="2"/>
  <c r="H773" i="2"/>
  <c r="G773" i="2"/>
  <c r="F773" i="2"/>
  <c r="E773" i="2"/>
  <c r="D772" i="2"/>
  <c r="D771" i="2"/>
  <c r="AA770" i="2"/>
  <c r="X770" i="2"/>
  <c r="W770" i="2"/>
  <c r="V770" i="2"/>
  <c r="U770" i="2"/>
  <c r="T770" i="2"/>
  <c r="S770" i="2"/>
  <c r="R770" i="2"/>
  <c r="O770" i="2"/>
  <c r="N770" i="2"/>
  <c r="M770" i="2"/>
  <c r="L770" i="2"/>
  <c r="J770" i="2"/>
  <c r="I770" i="2"/>
  <c r="H770" i="2"/>
  <c r="G770" i="2"/>
  <c r="F770" i="2"/>
  <c r="E770" i="2"/>
  <c r="D768" i="2"/>
  <c r="D767" i="2"/>
  <c r="D766" i="2"/>
  <c r="D765" i="2"/>
  <c r="D764" i="2"/>
  <c r="D763" i="2"/>
  <c r="D762" i="2"/>
  <c r="AA761" i="2"/>
  <c r="X761" i="2"/>
  <c r="W761" i="2"/>
  <c r="V761" i="2"/>
  <c r="U761" i="2"/>
  <c r="T761" i="2"/>
  <c r="S761" i="2"/>
  <c r="R761" i="2"/>
  <c r="O761" i="2"/>
  <c r="N761" i="2"/>
  <c r="M761" i="2"/>
  <c r="L761" i="2"/>
  <c r="J761" i="2"/>
  <c r="I761" i="2"/>
  <c r="H761" i="2"/>
  <c r="G761" i="2"/>
  <c r="F761" i="2"/>
  <c r="E761" i="2"/>
  <c r="D760" i="2"/>
  <c r="D759" i="2"/>
  <c r="D758" i="2"/>
  <c r="D757" i="2"/>
  <c r="D756" i="2"/>
  <c r="D755" i="2"/>
  <c r="D754" i="2"/>
  <c r="AA753" i="2"/>
  <c r="AA752" i="2" s="1"/>
  <c r="X753" i="2"/>
  <c r="X752" i="2" s="1"/>
  <c r="W753" i="2"/>
  <c r="W752" i="2" s="1"/>
  <c r="V753" i="2"/>
  <c r="V752" i="2" s="1"/>
  <c r="U753" i="2"/>
  <c r="U752" i="2" s="1"/>
  <c r="T753" i="2"/>
  <c r="T752" i="2" s="1"/>
  <c r="S753" i="2"/>
  <c r="S752" i="2" s="1"/>
  <c r="R753" i="2"/>
  <c r="R752" i="2" s="1"/>
  <c r="O753" i="2"/>
  <c r="O752" i="2" s="1"/>
  <c r="N753" i="2"/>
  <c r="N752" i="2" s="1"/>
  <c r="M753" i="2"/>
  <c r="M752" i="2" s="1"/>
  <c r="L753" i="2"/>
  <c r="L752" i="2" s="1"/>
  <c r="J753" i="2"/>
  <c r="J752" i="2" s="1"/>
  <c r="I753" i="2"/>
  <c r="I752" i="2" s="1"/>
  <c r="H753" i="2"/>
  <c r="H752" i="2" s="1"/>
  <c r="G753" i="2"/>
  <c r="G752" i="2" s="1"/>
  <c r="F753" i="2"/>
  <c r="F752" i="2" s="1"/>
  <c r="E753" i="2"/>
  <c r="E752" i="2" s="1"/>
  <c r="D751" i="2"/>
  <c r="D750" i="2"/>
  <c r="D749" i="2"/>
  <c r="D748" i="2"/>
  <c r="D747" i="2"/>
  <c r="D746" i="2"/>
  <c r="D745" i="2"/>
  <c r="AA744" i="2"/>
  <c r="X744" i="2"/>
  <c r="W744" i="2"/>
  <c r="V744" i="2"/>
  <c r="U744" i="2"/>
  <c r="T744" i="2"/>
  <c r="S744" i="2"/>
  <c r="R744" i="2"/>
  <c r="O744" i="2"/>
  <c r="N744" i="2"/>
  <c r="M744" i="2"/>
  <c r="L744" i="2"/>
  <c r="J744" i="2"/>
  <c r="I744" i="2"/>
  <c r="H744" i="2"/>
  <c r="G744" i="2"/>
  <c r="F744" i="2"/>
  <c r="E744" i="2"/>
  <c r="D743" i="2"/>
  <c r="D742" i="2"/>
  <c r="D741" i="2"/>
  <c r="D740" i="2"/>
  <c r="D739" i="2"/>
  <c r="AA738" i="2"/>
  <c r="X738" i="2"/>
  <c r="W738" i="2"/>
  <c r="V738" i="2"/>
  <c r="U738" i="2"/>
  <c r="T738" i="2"/>
  <c r="S738" i="2"/>
  <c r="R738" i="2"/>
  <c r="O738" i="2"/>
  <c r="N738" i="2"/>
  <c r="M738" i="2"/>
  <c r="L738" i="2"/>
  <c r="J738" i="2"/>
  <c r="I738" i="2"/>
  <c r="H738" i="2"/>
  <c r="G738" i="2"/>
  <c r="F738" i="2"/>
  <c r="E738" i="2"/>
  <c r="D736" i="2"/>
  <c r="D735" i="2"/>
  <c r="D734" i="2"/>
  <c r="D733" i="2"/>
  <c r="AA732" i="2"/>
  <c r="AA731" i="2" s="1"/>
  <c r="X732" i="2"/>
  <c r="X731" i="2" s="1"/>
  <c r="W732" i="2"/>
  <c r="W731" i="2" s="1"/>
  <c r="V732" i="2"/>
  <c r="V731" i="2" s="1"/>
  <c r="U732" i="2"/>
  <c r="U731" i="2" s="1"/>
  <c r="T732" i="2"/>
  <c r="T731" i="2" s="1"/>
  <c r="S732" i="2"/>
  <c r="S731" i="2" s="1"/>
  <c r="R732" i="2"/>
  <c r="R731" i="2" s="1"/>
  <c r="O732" i="2"/>
  <c r="O731" i="2" s="1"/>
  <c r="N732" i="2"/>
  <c r="N731" i="2" s="1"/>
  <c r="M732" i="2"/>
  <c r="M731" i="2" s="1"/>
  <c r="L732" i="2"/>
  <c r="L731" i="2" s="1"/>
  <c r="J732" i="2"/>
  <c r="J731" i="2" s="1"/>
  <c r="I732" i="2"/>
  <c r="I731" i="2" s="1"/>
  <c r="H732" i="2"/>
  <c r="H731" i="2" s="1"/>
  <c r="G732" i="2"/>
  <c r="G731" i="2" s="1"/>
  <c r="F732" i="2"/>
  <c r="F731" i="2" s="1"/>
  <c r="E732" i="2"/>
  <c r="E731" i="2" s="1"/>
  <c r="D730" i="2"/>
  <c r="D729" i="2"/>
  <c r="D728" i="2"/>
  <c r="D727" i="2"/>
  <c r="AA726" i="2"/>
  <c r="X726" i="2"/>
  <c r="W726" i="2"/>
  <c r="V726" i="2"/>
  <c r="U726" i="2"/>
  <c r="T726" i="2"/>
  <c r="S726" i="2"/>
  <c r="R726" i="2"/>
  <c r="O726" i="2"/>
  <c r="N726" i="2"/>
  <c r="M726" i="2"/>
  <c r="L726" i="2"/>
  <c r="J726" i="2"/>
  <c r="I726" i="2"/>
  <c r="H726" i="2"/>
  <c r="G726" i="2"/>
  <c r="F726" i="2"/>
  <c r="E726" i="2"/>
  <c r="D724" i="2"/>
  <c r="D723" i="2"/>
  <c r="D722" i="2"/>
  <c r="D721" i="2"/>
  <c r="AA720" i="2"/>
  <c r="X720" i="2"/>
  <c r="W720" i="2"/>
  <c r="V720" i="2"/>
  <c r="U720" i="2"/>
  <c r="T720" i="2"/>
  <c r="S720" i="2"/>
  <c r="R720" i="2"/>
  <c r="O720" i="2"/>
  <c r="N720" i="2"/>
  <c r="M720" i="2"/>
  <c r="L720" i="2"/>
  <c r="J720" i="2"/>
  <c r="I720" i="2"/>
  <c r="H720" i="2"/>
  <c r="G720" i="2"/>
  <c r="F720" i="2"/>
  <c r="E720" i="2"/>
  <c r="D718" i="2"/>
  <c r="D717" i="2"/>
  <c r="D716" i="2"/>
  <c r="D715" i="2"/>
  <c r="AA714" i="2"/>
  <c r="X714" i="2"/>
  <c r="W714" i="2"/>
  <c r="V714" i="2"/>
  <c r="U714" i="2"/>
  <c r="T714" i="2"/>
  <c r="S714" i="2"/>
  <c r="R714" i="2"/>
  <c r="O714" i="2"/>
  <c r="N714" i="2"/>
  <c r="M714" i="2"/>
  <c r="L714" i="2"/>
  <c r="J714" i="2"/>
  <c r="I714" i="2"/>
  <c r="H714" i="2"/>
  <c r="G714" i="2"/>
  <c r="F714" i="2"/>
  <c r="D712" i="2"/>
  <c r="AA710" i="2"/>
  <c r="AA709" i="2" s="1"/>
  <c r="X710" i="2"/>
  <c r="X709" i="2" s="1"/>
  <c r="W710" i="2"/>
  <c r="W709" i="2" s="1"/>
  <c r="V710" i="2"/>
  <c r="V709" i="2" s="1"/>
  <c r="U710" i="2"/>
  <c r="U709" i="2" s="1"/>
  <c r="T710" i="2"/>
  <c r="T709" i="2" s="1"/>
  <c r="S710" i="2"/>
  <c r="S709" i="2" s="1"/>
  <c r="R710" i="2"/>
  <c r="R709" i="2" s="1"/>
  <c r="O710" i="2"/>
  <c r="O709" i="2" s="1"/>
  <c r="N710" i="2"/>
  <c r="N709" i="2" s="1"/>
  <c r="M710" i="2"/>
  <c r="M709" i="2" s="1"/>
  <c r="L710" i="2"/>
  <c r="L709" i="2" s="1"/>
  <c r="J710" i="2"/>
  <c r="J709" i="2" s="1"/>
  <c r="I710" i="2"/>
  <c r="I709" i="2" s="1"/>
  <c r="H710" i="2"/>
  <c r="H709" i="2" s="1"/>
  <c r="G710" i="2"/>
  <c r="G709" i="2" s="1"/>
  <c r="F710" i="2"/>
  <c r="F709" i="2" s="1"/>
  <c r="E710" i="2"/>
  <c r="E709" i="2" s="1"/>
  <c r="D708" i="2"/>
  <c r="D707" i="2"/>
  <c r="AA706" i="2"/>
  <c r="X706" i="2"/>
  <c r="W706" i="2"/>
  <c r="V706" i="2"/>
  <c r="U706" i="2"/>
  <c r="T706" i="2"/>
  <c r="S706" i="2"/>
  <c r="R706" i="2"/>
  <c r="O706" i="2"/>
  <c r="N706" i="2"/>
  <c r="M706" i="2"/>
  <c r="L706" i="2"/>
  <c r="J706" i="2"/>
  <c r="I706" i="2"/>
  <c r="H706" i="2"/>
  <c r="G706" i="2"/>
  <c r="F706" i="2"/>
  <c r="E706" i="2"/>
  <c r="AA704" i="2"/>
  <c r="AA703" i="2" s="1"/>
  <c r="X704" i="2"/>
  <c r="X703" i="2" s="1"/>
  <c r="W704" i="2"/>
  <c r="W703" i="2" s="1"/>
  <c r="V704" i="2"/>
  <c r="V703" i="2" s="1"/>
  <c r="U704" i="2"/>
  <c r="U703" i="2" s="1"/>
  <c r="T704" i="2"/>
  <c r="T703" i="2" s="1"/>
  <c r="S704" i="2"/>
  <c r="S703" i="2" s="1"/>
  <c r="R704" i="2"/>
  <c r="R703" i="2" s="1"/>
  <c r="O704" i="2"/>
  <c r="O703" i="2" s="1"/>
  <c r="N704" i="2"/>
  <c r="N703" i="2" s="1"/>
  <c r="M704" i="2"/>
  <c r="M703" i="2" s="1"/>
  <c r="L704" i="2"/>
  <c r="L703" i="2" s="1"/>
  <c r="J704" i="2"/>
  <c r="J703" i="2" s="1"/>
  <c r="I704" i="2"/>
  <c r="I703" i="2" s="1"/>
  <c r="H704" i="2"/>
  <c r="H703" i="2" s="1"/>
  <c r="G704" i="2"/>
  <c r="G703" i="2" s="1"/>
  <c r="F704" i="2"/>
  <c r="F703" i="2" s="1"/>
  <c r="E704" i="2"/>
  <c r="E703" i="2" s="1"/>
  <c r="D702" i="2"/>
  <c r="D701" i="2"/>
  <c r="D700" i="2"/>
  <c r="AA699" i="2"/>
  <c r="X699" i="2"/>
  <c r="W699" i="2"/>
  <c r="V699" i="2"/>
  <c r="U699" i="2"/>
  <c r="T699" i="2"/>
  <c r="S699" i="2"/>
  <c r="R699" i="2"/>
  <c r="O699" i="2"/>
  <c r="N699" i="2"/>
  <c r="M699" i="2"/>
  <c r="L699" i="2"/>
  <c r="J699" i="2"/>
  <c r="I699" i="2"/>
  <c r="H699" i="2"/>
  <c r="G699" i="2"/>
  <c r="F699" i="2"/>
  <c r="E699" i="2"/>
  <c r="D697" i="2"/>
  <c r="D696" i="2"/>
  <c r="AA695" i="2"/>
  <c r="X695" i="2"/>
  <c r="W695" i="2"/>
  <c r="V695" i="2"/>
  <c r="U695" i="2"/>
  <c r="T695" i="2"/>
  <c r="S695" i="2"/>
  <c r="R695" i="2"/>
  <c r="O695" i="2"/>
  <c r="N695" i="2"/>
  <c r="M695" i="2"/>
  <c r="L695" i="2"/>
  <c r="J695" i="2"/>
  <c r="I695" i="2"/>
  <c r="H695" i="2"/>
  <c r="G695" i="2"/>
  <c r="F695" i="2"/>
  <c r="E695" i="2"/>
  <c r="D694" i="2"/>
  <c r="D693" i="2"/>
  <c r="AA692" i="2"/>
  <c r="X692" i="2"/>
  <c r="W692" i="2"/>
  <c r="V692" i="2"/>
  <c r="U692" i="2"/>
  <c r="T692" i="2"/>
  <c r="S692" i="2"/>
  <c r="R692" i="2"/>
  <c r="O692" i="2"/>
  <c r="N692" i="2"/>
  <c r="M692" i="2"/>
  <c r="L692" i="2"/>
  <c r="J692" i="2"/>
  <c r="I692" i="2"/>
  <c r="H692" i="2"/>
  <c r="G692" i="2"/>
  <c r="F692" i="2"/>
  <c r="E692" i="2"/>
  <c r="D691" i="2"/>
  <c r="D690" i="2"/>
  <c r="AA689" i="2"/>
  <c r="X689" i="2"/>
  <c r="W689" i="2"/>
  <c r="V689" i="2"/>
  <c r="U689" i="2"/>
  <c r="T689" i="2"/>
  <c r="S689" i="2"/>
  <c r="R689" i="2"/>
  <c r="O689" i="2"/>
  <c r="N689" i="2"/>
  <c r="M689" i="2"/>
  <c r="L689" i="2"/>
  <c r="J689" i="2"/>
  <c r="I689" i="2"/>
  <c r="H689" i="2"/>
  <c r="G689" i="2"/>
  <c r="F689" i="2"/>
  <c r="E689" i="2"/>
  <c r="D688" i="2"/>
  <c r="D687" i="2"/>
  <c r="D684" i="2"/>
  <c r="D683" i="2"/>
  <c r="D682" i="2"/>
  <c r="AA681" i="2"/>
  <c r="X681" i="2"/>
  <c r="W681" i="2"/>
  <c r="V681" i="2"/>
  <c r="U681" i="2"/>
  <c r="T681" i="2"/>
  <c r="S681" i="2"/>
  <c r="R681" i="2"/>
  <c r="O681" i="2"/>
  <c r="N681" i="2"/>
  <c r="M681" i="2"/>
  <c r="L681" i="2"/>
  <c r="J681" i="2"/>
  <c r="I681" i="2"/>
  <c r="H681" i="2"/>
  <c r="G681" i="2"/>
  <c r="F681" i="2"/>
  <c r="E681" i="2"/>
  <c r="D680" i="2"/>
  <c r="D679" i="2"/>
  <c r="D678" i="2"/>
  <c r="D677" i="2"/>
  <c r="D676" i="2"/>
  <c r="D675" i="2"/>
  <c r="D674" i="2"/>
  <c r="AA673" i="2"/>
  <c r="X673" i="2"/>
  <c r="W673" i="2"/>
  <c r="V673" i="2"/>
  <c r="U673" i="2"/>
  <c r="T673" i="2"/>
  <c r="S673" i="2"/>
  <c r="R673" i="2"/>
  <c r="O673" i="2"/>
  <c r="N673" i="2"/>
  <c r="M673" i="2"/>
  <c r="L673" i="2"/>
  <c r="J673" i="2"/>
  <c r="I673" i="2"/>
  <c r="H673" i="2"/>
  <c r="G673" i="2"/>
  <c r="F673" i="2"/>
  <c r="E673" i="2"/>
  <c r="D672" i="2"/>
  <c r="D671" i="2"/>
  <c r="D670" i="2"/>
  <c r="D669" i="2"/>
  <c r="AA668" i="2"/>
  <c r="X668" i="2"/>
  <c r="W668" i="2"/>
  <c r="V668" i="2"/>
  <c r="U668" i="2"/>
  <c r="T668" i="2"/>
  <c r="S668" i="2"/>
  <c r="R668" i="2"/>
  <c r="O668" i="2"/>
  <c r="N668" i="2"/>
  <c r="M668" i="2"/>
  <c r="L668" i="2"/>
  <c r="J668" i="2"/>
  <c r="I668" i="2"/>
  <c r="H668" i="2"/>
  <c r="G668" i="2"/>
  <c r="F668" i="2"/>
  <c r="E668" i="2"/>
  <c r="D667" i="2"/>
  <c r="D666" i="2"/>
  <c r="D665" i="2"/>
  <c r="D664" i="2"/>
  <c r="D663" i="2"/>
  <c r="D662" i="2"/>
  <c r="AA661" i="2"/>
  <c r="X661" i="2"/>
  <c r="W661" i="2"/>
  <c r="V661" i="2"/>
  <c r="U661" i="2"/>
  <c r="T661" i="2"/>
  <c r="S661" i="2"/>
  <c r="R661" i="2"/>
  <c r="O661" i="2"/>
  <c r="N661" i="2"/>
  <c r="M661" i="2"/>
  <c r="L661" i="2"/>
  <c r="J661" i="2"/>
  <c r="I661" i="2"/>
  <c r="H661" i="2"/>
  <c r="G661" i="2"/>
  <c r="F661" i="2"/>
  <c r="E661" i="2"/>
  <c r="AA659" i="2"/>
  <c r="X659" i="2"/>
  <c r="W659" i="2"/>
  <c r="V659" i="2"/>
  <c r="U659" i="2"/>
  <c r="T659" i="2"/>
  <c r="S659" i="2"/>
  <c r="R659" i="2"/>
  <c r="O659" i="2"/>
  <c r="N659" i="2"/>
  <c r="M659" i="2"/>
  <c r="L659" i="2"/>
  <c r="J659" i="2"/>
  <c r="I659" i="2"/>
  <c r="H659" i="2"/>
  <c r="G659" i="2"/>
  <c r="F659" i="2"/>
  <c r="D658" i="2"/>
  <c r="D657" i="2"/>
  <c r="D656" i="2"/>
  <c r="AA655" i="2"/>
  <c r="X655" i="2"/>
  <c r="W655" i="2"/>
  <c r="V655" i="2"/>
  <c r="U655" i="2"/>
  <c r="T655" i="2"/>
  <c r="S655" i="2"/>
  <c r="R655" i="2"/>
  <c r="O655" i="2"/>
  <c r="N655" i="2"/>
  <c r="M655" i="2"/>
  <c r="L655" i="2"/>
  <c r="J655" i="2"/>
  <c r="I655" i="2"/>
  <c r="H655" i="2"/>
  <c r="G655" i="2"/>
  <c r="F655" i="2"/>
  <c r="E655" i="2"/>
  <c r="D654" i="2"/>
  <c r="D653" i="2"/>
  <c r="D652" i="2"/>
  <c r="X650" i="2"/>
  <c r="D649" i="2"/>
  <c r="D648" i="2"/>
  <c r="D647" i="2"/>
  <c r="D646" i="2"/>
  <c r="AA645" i="2"/>
  <c r="X645" i="2"/>
  <c r="W645" i="2"/>
  <c r="V645" i="2"/>
  <c r="U645" i="2"/>
  <c r="T645" i="2"/>
  <c r="S645" i="2"/>
  <c r="R645" i="2"/>
  <c r="O645" i="2"/>
  <c r="N645" i="2"/>
  <c r="M645" i="2"/>
  <c r="L645" i="2"/>
  <c r="J645" i="2"/>
  <c r="I645" i="2"/>
  <c r="H645" i="2"/>
  <c r="G645" i="2"/>
  <c r="F645" i="2"/>
  <c r="E645" i="2"/>
  <c r="D641" i="2"/>
  <c r="D640" i="2" s="1"/>
  <c r="D639" i="2" s="1"/>
  <c r="AA640" i="2"/>
  <c r="AA639" i="2" s="1"/>
  <c r="X640" i="2"/>
  <c r="X639" i="2" s="1"/>
  <c r="W640" i="2"/>
  <c r="W639" i="2" s="1"/>
  <c r="V640" i="2"/>
  <c r="V639" i="2" s="1"/>
  <c r="U640" i="2"/>
  <c r="U639" i="2" s="1"/>
  <c r="T640" i="2"/>
  <c r="T639" i="2" s="1"/>
  <c r="S640" i="2"/>
  <c r="S639" i="2" s="1"/>
  <c r="R640" i="2"/>
  <c r="R639" i="2" s="1"/>
  <c r="O640" i="2"/>
  <c r="O639" i="2" s="1"/>
  <c r="N640" i="2"/>
  <c r="N639" i="2" s="1"/>
  <c r="M640" i="2"/>
  <c r="M639" i="2" s="1"/>
  <c r="L640" i="2"/>
  <c r="L639" i="2" s="1"/>
  <c r="J640" i="2"/>
  <c r="J639" i="2" s="1"/>
  <c r="I640" i="2"/>
  <c r="I639" i="2" s="1"/>
  <c r="H640" i="2"/>
  <c r="H639" i="2" s="1"/>
  <c r="G640" i="2"/>
  <c r="G639" i="2" s="1"/>
  <c r="F640" i="2"/>
  <c r="F639" i="2" s="1"/>
  <c r="E640" i="2"/>
  <c r="E639" i="2" s="1"/>
  <c r="AA637" i="2"/>
  <c r="AA636" i="2" s="1"/>
  <c r="X637" i="2"/>
  <c r="X636" i="2" s="1"/>
  <c r="W637" i="2"/>
  <c r="W636" i="2" s="1"/>
  <c r="V637" i="2"/>
  <c r="V636" i="2" s="1"/>
  <c r="U637" i="2"/>
  <c r="U636" i="2" s="1"/>
  <c r="T637" i="2"/>
  <c r="T636" i="2" s="1"/>
  <c r="S637" i="2"/>
  <c r="S636" i="2" s="1"/>
  <c r="R637" i="2"/>
  <c r="R636" i="2" s="1"/>
  <c r="O637" i="2"/>
  <c r="O636" i="2" s="1"/>
  <c r="N637" i="2"/>
  <c r="N636" i="2" s="1"/>
  <c r="M637" i="2"/>
  <c r="M636" i="2" s="1"/>
  <c r="L637" i="2"/>
  <c r="L636" i="2" s="1"/>
  <c r="J637" i="2"/>
  <c r="J636" i="2" s="1"/>
  <c r="I637" i="2"/>
  <c r="I636" i="2" s="1"/>
  <c r="H637" i="2"/>
  <c r="H636" i="2" s="1"/>
  <c r="G637" i="2"/>
  <c r="G636" i="2" s="1"/>
  <c r="F637" i="2"/>
  <c r="F636" i="2" s="1"/>
  <c r="E637" i="2"/>
  <c r="E636" i="2" s="1"/>
  <c r="D635" i="2"/>
  <c r="D634" i="2" s="1"/>
  <c r="D633" i="2" s="1"/>
  <c r="AA634" i="2"/>
  <c r="AA633" i="2" s="1"/>
  <c r="X634" i="2"/>
  <c r="X633" i="2" s="1"/>
  <c r="W634" i="2"/>
  <c r="W633" i="2" s="1"/>
  <c r="V634" i="2"/>
  <c r="V633" i="2" s="1"/>
  <c r="U634" i="2"/>
  <c r="U633" i="2" s="1"/>
  <c r="T634" i="2"/>
  <c r="T633" i="2" s="1"/>
  <c r="S634" i="2"/>
  <c r="S633" i="2" s="1"/>
  <c r="R634" i="2"/>
  <c r="R633" i="2" s="1"/>
  <c r="O634" i="2"/>
  <c r="O633" i="2" s="1"/>
  <c r="N634" i="2"/>
  <c r="N633" i="2" s="1"/>
  <c r="M634" i="2"/>
  <c r="M633" i="2" s="1"/>
  <c r="L634" i="2"/>
  <c r="L633" i="2" s="1"/>
  <c r="J634" i="2"/>
  <c r="J633" i="2" s="1"/>
  <c r="I634" i="2"/>
  <c r="I633" i="2" s="1"/>
  <c r="H634" i="2"/>
  <c r="H633" i="2" s="1"/>
  <c r="G634" i="2"/>
  <c r="G633" i="2" s="1"/>
  <c r="F634" i="2"/>
  <c r="F633" i="2" s="1"/>
  <c r="E634" i="2"/>
  <c r="E633" i="2" s="1"/>
  <c r="D632" i="2"/>
  <c r="D631" i="2" s="1"/>
  <c r="D630" i="2" s="1"/>
  <c r="AA631" i="2"/>
  <c r="AA630" i="2" s="1"/>
  <c r="X631" i="2"/>
  <c r="X630" i="2" s="1"/>
  <c r="W631" i="2"/>
  <c r="W630" i="2" s="1"/>
  <c r="V631" i="2"/>
  <c r="V630" i="2" s="1"/>
  <c r="U631" i="2"/>
  <c r="U630" i="2" s="1"/>
  <c r="T631" i="2"/>
  <c r="T630" i="2" s="1"/>
  <c r="S631" i="2"/>
  <c r="S630" i="2" s="1"/>
  <c r="R631" i="2"/>
  <c r="R630" i="2" s="1"/>
  <c r="O631" i="2"/>
  <c r="O630" i="2" s="1"/>
  <c r="N631" i="2"/>
  <c r="N630" i="2" s="1"/>
  <c r="M631" i="2"/>
  <c r="M630" i="2" s="1"/>
  <c r="L631" i="2"/>
  <c r="L630" i="2" s="1"/>
  <c r="J631" i="2"/>
  <c r="J630" i="2" s="1"/>
  <c r="I631" i="2"/>
  <c r="I630" i="2" s="1"/>
  <c r="H631" i="2"/>
  <c r="H630" i="2" s="1"/>
  <c r="G631" i="2"/>
  <c r="G630" i="2" s="1"/>
  <c r="F631" i="2"/>
  <c r="F630" i="2" s="1"/>
  <c r="E631" i="2"/>
  <c r="E630" i="2" s="1"/>
  <c r="D628" i="2"/>
  <c r="D627" i="2" s="1"/>
  <c r="D626" i="2" s="1"/>
  <c r="D625" i="2" s="1"/>
  <c r="AA627" i="2"/>
  <c r="AA626" i="2" s="1"/>
  <c r="AA625" i="2" s="1"/>
  <c r="X627" i="2"/>
  <c r="X626" i="2" s="1"/>
  <c r="X625" i="2" s="1"/>
  <c r="W627" i="2"/>
  <c r="W626" i="2" s="1"/>
  <c r="W625" i="2" s="1"/>
  <c r="V627" i="2"/>
  <c r="V626" i="2" s="1"/>
  <c r="V625" i="2" s="1"/>
  <c r="U627" i="2"/>
  <c r="U626" i="2" s="1"/>
  <c r="U625" i="2" s="1"/>
  <c r="T627" i="2"/>
  <c r="T626" i="2" s="1"/>
  <c r="T625" i="2" s="1"/>
  <c r="S627" i="2"/>
  <c r="S626" i="2" s="1"/>
  <c r="S625" i="2" s="1"/>
  <c r="R627" i="2"/>
  <c r="R626" i="2" s="1"/>
  <c r="R625" i="2" s="1"/>
  <c r="O627" i="2"/>
  <c r="O626" i="2" s="1"/>
  <c r="O625" i="2" s="1"/>
  <c r="N627" i="2"/>
  <c r="N626" i="2" s="1"/>
  <c r="N625" i="2" s="1"/>
  <c r="M627" i="2"/>
  <c r="M626" i="2" s="1"/>
  <c r="M625" i="2" s="1"/>
  <c r="L627" i="2"/>
  <c r="L626" i="2" s="1"/>
  <c r="L625" i="2" s="1"/>
  <c r="J627" i="2"/>
  <c r="J626" i="2" s="1"/>
  <c r="J625" i="2" s="1"/>
  <c r="I627" i="2"/>
  <c r="I626" i="2" s="1"/>
  <c r="I625" i="2" s="1"/>
  <c r="H627" i="2"/>
  <c r="H626" i="2" s="1"/>
  <c r="H625" i="2" s="1"/>
  <c r="G627" i="2"/>
  <c r="G626" i="2" s="1"/>
  <c r="G625" i="2" s="1"/>
  <c r="F627" i="2"/>
  <c r="F626" i="2" s="1"/>
  <c r="F625" i="2" s="1"/>
  <c r="E627" i="2"/>
  <c r="E626" i="2" s="1"/>
  <c r="E625" i="2" s="1"/>
  <c r="D624" i="2"/>
  <c r="D623" i="2"/>
  <c r="D622" i="2"/>
  <c r="D621" i="2"/>
  <c r="D620" i="2"/>
  <c r="D619" i="2"/>
  <c r="D618" i="2"/>
  <c r="AA617" i="2"/>
  <c r="AA615" i="2" s="1"/>
  <c r="AA614" i="2" s="1"/>
  <c r="X617" i="2"/>
  <c r="X615" i="2" s="1"/>
  <c r="X614" i="2" s="1"/>
  <c r="W617" i="2"/>
  <c r="W615" i="2" s="1"/>
  <c r="W614" i="2" s="1"/>
  <c r="V617" i="2"/>
  <c r="V615" i="2" s="1"/>
  <c r="V614" i="2" s="1"/>
  <c r="U617" i="2"/>
  <c r="U615" i="2" s="1"/>
  <c r="U614" i="2" s="1"/>
  <c r="T617" i="2"/>
  <c r="T615" i="2" s="1"/>
  <c r="T614" i="2" s="1"/>
  <c r="S617" i="2"/>
  <c r="S615" i="2" s="1"/>
  <c r="S614" i="2" s="1"/>
  <c r="R617" i="2"/>
  <c r="R615" i="2" s="1"/>
  <c r="R614" i="2" s="1"/>
  <c r="O617" i="2"/>
  <c r="O615" i="2" s="1"/>
  <c r="O614" i="2" s="1"/>
  <c r="N617" i="2"/>
  <c r="N615" i="2" s="1"/>
  <c r="N614" i="2" s="1"/>
  <c r="M617" i="2"/>
  <c r="M615" i="2" s="1"/>
  <c r="M614" i="2" s="1"/>
  <c r="L617" i="2"/>
  <c r="L615" i="2" s="1"/>
  <c r="L614" i="2" s="1"/>
  <c r="J617" i="2"/>
  <c r="J615" i="2" s="1"/>
  <c r="J614" i="2" s="1"/>
  <c r="I617" i="2"/>
  <c r="I615" i="2" s="1"/>
  <c r="I614" i="2" s="1"/>
  <c r="H617" i="2"/>
  <c r="H615" i="2" s="1"/>
  <c r="H614" i="2" s="1"/>
  <c r="G617" i="2"/>
  <c r="G615" i="2" s="1"/>
  <c r="G614" i="2" s="1"/>
  <c r="F617" i="2"/>
  <c r="F615" i="2" s="1"/>
  <c r="F614" i="2" s="1"/>
  <c r="E617" i="2"/>
  <c r="E615" i="2" s="1"/>
  <c r="E614" i="2" s="1"/>
  <c r="D616" i="2"/>
  <c r="D613" i="2"/>
  <c r="D612" i="2" s="1"/>
  <c r="AA612" i="2"/>
  <c r="X612" i="2"/>
  <c r="W612" i="2"/>
  <c r="V612" i="2"/>
  <c r="U612" i="2"/>
  <c r="T612" i="2"/>
  <c r="S612" i="2"/>
  <c r="R612" i="2"/>
  <c r="O612" i="2"/>
  <c r="N612" i="2"/>
  <c r="M612" i="2"/>
  <c r="L612" i="2"/>
  <c r="J612" i="2"/>
  <c r="I612" i="2"/>
  <c r="H612" i="2"/>
  <c r="G612" i="2"/>
  <c r="F612" i="2"/>
  <c r="D611" i="2"/>
  <c r="D610" i="2"/>
  <c r="D609" i="2"/>
  <c r="D608" i="2"/>
  <c r="D607" i="2"/>
  <c r="D606" i="2"/>
  <c r="D605" i="2"/>
  <c r="AA604" i="2"/>
  <c r="X604" i="2"/>
  <c r="W604" i="2"/>
  <c r="V604" i="2"/>
  <c r="U604" i="2"/>
  <c r="T604" i="2"/>
  <c r="S604" i="2"/>
  <c r="R604" i="2"/>
  <c r="O604" i="2"/>
  <c r="N604" i="2"/>
  <c r="M604" i="2"/>
  <c r="L604" i="2"/>
  <c r="J604" i="2"/>
  <c r="I604" i="2"/>
  <c r="H604" i="2"/>
  <c r="G604" i="2"/>
  <c r="F604" i="2"/>
  <c r="D603" i="2"/>
  <c r="D602" i="2" s="1"/>
  <c r="AA602" i="2"/>
  <c r="X602" i="2"/>
  <c r="W602" i="2"/>
  <c r="V602" i="2"/>
  <c r="U602" i="2"/>
  <c r="T602" i="2"/>
  <c r="S602" i="2"/>
  <c r="R602" i="2"/>
  <c r="O602" i="2"/>
  <c r="N602" i="2"/>
  <c r="M602" i="2"/>
  <c r="L602" i="2"/>
  <c r="J602" i="2"/>
  <c r="I602" i="2"/>
  <c r="H602" i="2"/>
  <c r="G602" i="2"/>
  <c r="F602" i="2"/>
  <c r="D601" i="2"/>
  <c r="D600" i="2" s="1"/>
  <c r="AA600" i="2"/>
  <c r="X600" i="2"/>
  <c r="W600" i="2"/>
  <c r="V600" i="2"/>
  <c r="U600" i="2"/>
  <c r="T600" i="2"/>
  <c r="S600" i="2"/>
  <c r="R600" i="2"/>
  <c r="O600" i="2"/>
  <c r="N600" i="2"/>
  <c r="M600" i="2"/>
  <c r="L600" i="2"/>
  <c r="J600" i="2"/>
  <c r="I600" i="2"/>
  <c r="H600" i="2"/>
  <c r="G600" i="2"/>
  <c r="F600" i="2"/>
  <c r="D598" i="2"/>
  <c r="D597" i="2" s="1"/>
  <c r="AA597" i="2"/>
  <c r="X597" i="2"/>
  <c r="W597" i="2"/>
  <c r="V597" i="2"/>
  <c r="U597" i="2"/>
  <c r="T597" i="2"/>
  <c r="S597" i="2"/>
  <c r="R597" i="2"/>
  <c r="O597" i="2"/>
  <c r="N597" i="2"/>
  <c r="M597" i="2"/>
  <c r="L597" i="2"/>
  <c r="J597" i="2"/>
  <c r="I597" i="2"/>
  <c r="H597" i="2"/>
  <c r="G597" i="2"/>
  <c r="F597" i="2"/>
  <c r="D596" i="2"/>
  <c r="D595" i="2"/>
  <c r="AA594" i="2"/>
  <c r="X594" i="2"/>
  <c r="W594" i="2"/>
  <c r="V594" i="2"/>
  <c r="U594" i="2"/>
  <c r="T594" i="2"/>
  <c r="S594" i="2"/>
  <c r="R594" i="2"/>
  <c r="O594" i="2"/>
  <c r="N594" i="2"/>
  <c r="M594" i="2"/>
  <c r="L594" i="2"/>
  <c r="J594" i="2"/>
  <c r="I594" i="2"/>
  <c r="H594" i="2"/>
  <c r="G594" i="2"/>
  <c r="F594" i="2"/>
  <c r="D592" i="2"/>
  <c r="D591" i="2" s="1"/>
  <c r="AA591" i="2"/>
  <c r="X591" i="2"/>
  <c r="W591" i="2"/>
  <c r="V591" i="2"/>
  <c r="U591" i="2"/>
  <c r="T591" i="2"/>
  <c r="S591" i="2"/>
  <c r="R591" i="2"/>
  <c r="O591" i="2"/>
  <c r="N591" i="2"/>
  <c r="M591" i="2"/>
  <c r="L591" i="2"/>
  <c r="J591" i="2"/>
  <c r="H591" i="2"/>
  <c r="G591" i="2"/>
  <c r="F591" i="2"/>
  <c r="E591" i="2"/>
  <c r="D590" i="2"/>
  <c r="D589" i="2"/>
  <c r="AA588" i="2"/>
  <c r="X588" i="2"/>
  <c r="W588" i="2"/>
  <c r="V588" i="2"/>
  <c r="U588" i="2"/>
  <c r="T588" i="2"/>
  <c r="S588" i="2"/>
  <c r="R588" i="2"/>
  <c r="O588" i="2"/>
  <c r="N588" i="2"/>
  <c r="M588" i="2"/>
  <c r="L588" i="2"/>
  <c r="J588" i="2"/>
  <c r="I588" i="2"/>
  <c r="H588" i="2"/>
  <c r="G588" i="2"/>
  <c r="F588" i="2"/>
  <c r="D587" i="2"/>
  <c r="D586" i="2"/>
  <c r="D585" i="2"/>
  <c r="AA584" i="2"/>
  <c r="X584" i="2"/>
  <c r="W584" i="2"/>
  <c r="V584" i="2"/>
  <c r="U584" i="2"/>
  <c r="T584" i="2"/>
  <c r="S584" i="2"/>
  <c r="R584" i="2"/>
  <c r="O584" i="2"/>
  <c r="N584" i="2"/>
  <c r="M584" i="2"/>
  <c r="L584" i="2"/>
  <c r="J584" i="2"/>
  <c r="I584" i="2"/>
  <c r="H584" i="2"/>
  <c r="G584" i="2"/>
  <c r="F584" i="2"/>
  <c r="D583" i="2"/>
  <c r="D582" i="2" s="1"/>
  <c r="AA582" i="2"/>
  <c r="X582" i="2"/>
  <c r="W582" i="2"/>
  <c r="V582" i="2"/>
  <c r="U582" i="2"/>
  <c r="T582" i="2"/>
  <c r="S582" i="2"/>
  <c r="R582" i="2"/>
  <c r="O582" i="2"/>
  <c r="N582" i="2"/>
  <c r="M582" i="2"/>
  <c r="L582" i="2"/>
  <c r="J582" i="2"/>
  <c r="I582" i="2"/>
  <c r="H582" i="2"/>
  <c r="G582" i="2"/>
  <c r="F582" i="2"/>
  <c r="D580" i="2"/>
  <c r="D579" i="2"/>
  <c r="D578" i="2"/>
  <c r="AA577" i="2"/>
  <c r="X577" i="2"/>
  <c r="W577" i="2"/>
  <c r="V577" i="2"/>
  <c r="U577" i="2"/>
  <c r="T577" i="2"/>
  <c r="S577" i="2"/>
  <c r="R577" i="2"/>
  <c r="O577" i="2"/>
  <c r="N577" i="2"/>
  <c r="M577" i="2"/>
  <c r="L577" i="2"/>
  <c r="J577" i="2"/>
  <c r="I577" i="2"/>
  <c r="H577" i="2"/>
  <c r="G577" i="2"/>
  <c r="F577" i="2"/>
  <c r="E577" i="2"/>
  <c r="D576" i="2"/>
  <c r="D575" i="2"/>
  <c r="D574" i="2"/>
  <c r="AA573" i="2"/>
  <c r="X573" i="2"/>
  <c r="W573" i="2"/>
  <c r="V573" i="2"/>
  <c r="U573" i="2"/>
  <c r="T573" i="2"/>
  <c r="S573" i="2"/>
  <c r="R573" i="2"/>
  <c r="O573" i="2"/>
  <c r="N573" i="2"/>
  <c r="M573" i="2"/>
  <c r="L573" i="2"/>
  <c r="J573" i="2"/>
  <c r="I573" i="2"/>
  <c r="H573" i="2"/>
  <c r="G573" i="2"/>
  <c r="F573" i="2"/>
  <c r="E573" i="2"/>
  <c r="D572" i="2"/>
  <c r="D571" i="2"/>
  <c r="D570" i="2"/>
  <c r="D569" i="2"/>
  <c r="D568" i="2"/>
  <c r="AA567" i="2"/>
  <c r="X567" i="2"/>
  <c r="W567" i="2"/>
  <c r="V567" i="2"/>
  <c r="U567" i="2"/>
  <c r="T567" i="2"/>
  <c r="S567" i="2"/>
  <c r="R567" i="2"/>
  <c r="O567" i="2"/>
  <c r="N567" i="2"/>
  <c r="M567" i="2"/>
  <c r="L567" i="2"/>
  <c r="J567" i="2"/>
  <c r="I567" i="2"/>
  <c r="H567" i="2"/>
  <c r="G567" i="2"/>
  <c r="F567" i="2"/>
  <c r="E567" i="2"/>
  <c r="D566" i="2"/>
  <c r="D565" i="2"/>
  <c r="D564" i="2"/>
  <c r="D563" i="2"/>
  <c r="D562" i="2"/>
  <c r="D561" i="2"/>
  <c r="D560" i="2"/>
  <c r="D559" i="2"/>
  <c r="D558" i="2"/>
  <c r="AA557" i="2"/>
  <c r="X557" i="2"/>
  <c r="W557" i="2"/>
  <c r="V557" i="2"/>
  <c r="U557" i="2"/>
  <c r="T557" i="2"/>
  <c r="S557" i="2"/>
  <c r="R557" i="2"/>
  <c r="O557" i="2"/>
  <c r="N557" i="2"/>
  <c r="M557" i="2"/>
  <c r="L557" i="2"/>
  <c r="J557" i="2"/>
  <c r="I557" i="2"/>
  <c r="H557" i="2"/>
  <c r="G557" i="2"/>
  <c r="F557" i="2"/>
  <c r="E557" i="2"/>
  <c r="D555" i="2"/>
  <c r="D554" i="2" s="1"/>
  <c r="AA554" i="2"/>
  <c r="X554" i="2"/>
  <c r="W554" i="2"/>
  <c r="V554" i="2"/>
  <c r="U554" i="2"/>
  <c r="T554" i="2"/>
  <c r="S554" i="2"/>
  <c r="R554" i="2"/>
  <c r="O554" i="2"/>
  <c r="N554" i="2"/>
  <c r="M554" i="2"/>
  <c r="L554" i="2"/>
  <c r="J554" i="2"/>
  <c r="I554" i="2"/>
  <c r="H554" i="2"/>
  <c r="G554" i="2"/>
  <c r="F554" i="2"/>
  <c r="E554" i="2"/>
  <c r="D553" i="2"/>
  <c r="D552" i="2"/>
  <c r="D551" i="2"/>
  <c r="AA550" i="2"/>
  <c r="X550" i="2"/>
  <c r="W550" i="2"/>
  <c r="V550" i="2"/>
  <c r="U550" i="2"/>
  <c r="T550" i="2"/>
  <c r="S550" i="2"/>
  <c r="R550" i="2"/>
  <c r="O550" i="2"/>
  <c r="N550" i="2"/>
  <c r="M550" i="2"/>
  <c r="L550" i="2"/>
  <c r="J550" i="2"/>
  <c r="I550" i="2"/>
  <c r="H550" i="2"/>
  <c r="G550" i="2"/>
  <c r="F550" i="2"/>
  <c r="E550" i="2"/>
  <c r="D549" i="2"/>
  <c r="D548" i="2"/>
  <c r="AA547" i="2"/>
  <c r="X547" i="2"/>
  <c r="W547" i="2"/>
  <c r="V547" i="2"/>
  <c r="U547" i="2"/>
  <c r="T547" i="2"/>
  <c r="S547" i="2"/>
  <c r="R547" i="2"/>
  <c r="O547" i="2"/>
  <c r="N547" i="2"/>
  <c r="M547" i="2"/>
  <c r="L547" i="2"/>
  <c r="J547" i="2"/>
  <c r="I547" i="2"/>
  <c r="H547" i="2"/>
  <c r="G547" i="2"/>
  <c r="F547" i="2"/>
  <c r="E547" i="2"/>
  <c r="D546" i="2"/>
  <c r="D545" i="2"/>
  <c r="D544" i="2"/>
  <c r="D543" i="2"/>
  <c r="AA542" i="2"/>
  <c r="X542" i="2"/>
  <c r="W542" i="2"/>
  <c r="V542" i="2"/>
  <c r="U542" i="2"/>
  <c r="T542" i="2"/>
  <c r="S542" i="2"/>
  <c r="R542" i="2"/>
  <c r="O542" i="2"/>
  <c r="N542" i="2"/>
  <c r="M542" i="2"/>
  <c r="L542" i="2"/>
  <c r="J542" i="2"/>
  <c r="I542" i="2"/>
  <c r="H542" i="2"/>
  <c r="G542" i="2"/>
  <c r="F542" i="2"/>
  <c r="E542" i="2"/>
  <c r="D541" i="2"/>
  <c r="D540" i="2"/>
  <c r="AA539" i="2"/>
  <c r="X539" i="2"/>
  <c r="W539" i="2"/>
  <c r="V539" i="2"/>
  <c r="U539" i="2"/>
  <c r="T539" i="2"/>
  <c r="S539" i="2"/>
  <c r="R539" i="2"/>
  <c r="O539" i="2"/>
  <c r="N539" i="2"/>
  <c r="M539" i="2"/>
  <c r="L539" i="2"/>
  <c r="J539" i="2"/>
  <c r="I539" i="2"/>
  <c r="H539" i="2"/>
  <c r="G539" i="2"/>
  <c r="F539" i="2"/>
  <c r="E539" i="2"/>
  <c r="D538" i="2"/>
  <c r="D537" i="2"/>
  <c r="D536" i="2"/>
  <c r="D535" i="2"/>
  <c r="D534" i="2"/>
  <c r="D533" i="2"/>
  <c r="X532" i="2"/>
  <c r="W532" i="2"/>
  <c r="V532" i="2"/>
  <c r="U532" i="2"/>
  <c r="T532" i="2"/>
  <c r="S532" i="2"/>
  <c r="R532" i="2"/>
  <c r="O532" i="2"/>
  <c r="N532" i="2"/>
  <c r="M532" i="2"/>
  <c r="L532" i="2"/>
  <c r="J532" i="2"/>
  <c r="I532" i="2"/>
  <c r="H532" i="2"/>
  <c r="G532" i="2"/>
  <c r="F532" i="2"/>
  <c r="E532" i="2"/>
  <c r="D531" i="2"/>
  <c r="D530" i="2"/>
  <c r="D529" i="2"/>
  <c r="D528" i="2"/>
  <c r="AA527" i="2"/>
  <c r="X527" i="2"/>
  <c r="W527" i="2"/>
  <c r="V527" i="2"/>
  <c r="U527" i="2"/>
  <c r="T527" i="2"/>
  <c r="S527" i="2"/>
  <c r="R527" i="2"/>
  <c r="O527" i="2"/>
  <c r="N527" i="2"/>
  <c r="M527" i="2"/>
  <c r="L527" i="2"/>
  <c r="J527" i="2"/>
  <c r="I527" i="2"/>
  <c r="H527" i="2"/>
  <c r="G527" i="2"/>
  <c r="F527" i="2"/>
  <c r="E527" i="2"/>
  <c r="D526" i="2"/>
  <c r="D525" i="2"/>
  <c r="D524" i="2"/>
  <c r="AA523" i="2"/>
  <c r="X523" i="2"/>
  <c r="W523" i="2"/>
  <c r="V523" i="2"/>
  <c r="U523" i="2"/>
  <c r="T523" i="2"/>
  <c r="S523" i="2"/>
  <c r="R523" i="2"/>
  <c r="O523" i="2"/>
  <c r="N523" i="2"/>
  <c r="M523" i="2"/>
  <c r="L523" i="2"/>
  <c r="J523" i="2"/>
  <c r="I523" i="2"/>
  <c r="H523" i="2"/>
  <c r="G523" i="2"/>
  <c r="F523" i="2"/>
  <c r="E523" i="2"/>
  <c r="D521" i="2"/>
  <c r="D520" i="2"/>
  <c r="D519" i="2"/>
  <c r="D518" i="2"/>
  <c r="D517" i="2"/>
  <c r="D516" i="2"/>
  <c r="D515" i="2"/>
  <c r="D514" i="2"/>
  <c r="AA513" i="2"/>
  <c r="X513" i="2"/>
  <c r="W513" i="2"/>
  <c r="V513" i="2"/>
  <c r="U513" i="2"/>
  <c r="T513" i="2"/>
  <c r="S513" i="2"/>
  <c r="R513" i="2"/>
  <c r="O513" i="2"/>
  <c r="N513" i="2"/>
  <c r="M513" i="2"/>
  <c r="L513" i="2"/>
  <c r="J513" i="2"/>
  <c r="I513" i="2"/>
  <c r="H513" i="2"/>
  <c r="G513" i="2"/>
  <c r="F513" i="2"/>
  <c r="E513" i="2"/>
  <c r="D512" i="2"/>
  <c r="D511" i="2"/>
  <c r="D510" i="2"/>
  <c r="D509" i="2"/>
  <c r="D508" i="2"/>
  <c r="AA507" i="2"/>
  <c r="X507" i="2"/>
  <c r="W507" i="2"/>
  <c r="V507" i="2"/>
  <c r="U507" i="2"/>
  <c r="T507" i="2"/>
  <c r="S507" i="2"/>
  <c r="R507" i="2"/>
  <c r="O507" i="2"/>
  <c r="N507" i="2"/>
  <c r="M507" i="2"/>
  <c r="L507" i="2"/>
  <c r="J507" i="2"/>
  <c r="I507" i="2"/>
  <c r="H507" i="2"/>
  <c r="G507" i="2"/>
  <c r="F507" i="2"/>
  <c r="E507" i="2"/>
  <c r="D506" i="2"/>
  <c r="D505" i="2"/>
  <c r="D504" i="2"/>
  <c r="D503" i="2"/>
  <c r="D502" i="2"/>
  <c r="D501" i="2"/>
  <c r="D500" i="2"/>
  <c r="D499" i="2"/>
  <c r="AA498" i="2"/>
  <c r="X498" i="2"/>
  <c r="W498" i="2"/>
  <c r="V498" i="2"/>
  <c r="U498" i="2"/>
  <c r="T498" i="2"/>
  <c r="S498" i="2"/>
  <c r="R498" i="2"/>
  <c r="O498" i="2"/>
  <c r="N498" i="2"/>
  <c r="M498" i="2"/>
  <c r="L498" i="2"/>
  <c r="J498" i="2"/>
  <c r="I498" i="2"/>
  <c r="H498" i="2"/>
  <c r="G498" i="2"/>
  <c r="F498" i="2"/>
  <c r="E498" i="2"/>
  <c r="D497" i="2"/>
  <c r="D496" i="2"/>
  <c r="D495" i="2"/>
  <c r="AA494" i="2"/>
  <c r="X494" i="2"/>
  <c r="W494" i="2"/>
  <c r="V494" i="2"/>
  <c r="U494" i="2"/>
  <c r="T494" i="2"/>
  <c r="S494" i="2"/>
  <c r="R494" i="2"/>
  <c r="O494" i="2"/>
  <c r="N494" i="2"/>
  <c r="M494" i="2"/>
  <c r="L494" i="2"/>
  <c r="J494" i="2"/>
  <c r="I494" i="2"/>
  <c r="H494" i="2"/>
  <c r="G494" i="2"/>
  <c r="F494" i="2"/>
  <c r="E494" i="2"/>
  <c r="D491" i="2"/>
  <c r="D490" i="2" s="1"/>
  <c r="AA490" i="2"/>
  <c r="X490" i="2"/>
  <c r="W490" i="2"/>
  <c r="V490" i="2"/>
  <c r="U490" i="2"/>
  <c r="T490" i="2"/>
  <c r="S490" i="2"/>
  <c r="R490" i="2"/>
  <c r="O490" i="2"/>
  <c r="N490" i="2"/>
  <c r="M490" i="2"/>
  <c r="L490" i="2"/>
  <c r="J490" i="2"/>
  <c r="I490" i="2"/>
  <c r="H490" i="2"/>
  <c r="G490" i="2"/>
  <c r="F490" i="2"/>
  <c r="E490" i="2"/>
  <c r="D488" i="2"/>
  <c r="D487" i="2"/>
  <c r="D486" i="2"/>
  <c r="D485" i="2"/>
  <c r="D484" i="2"/>
  <c r="D483" i="2"/>
  <c r="AA482" i="2"/>
  <c r="X482" i="2"/>
  <c r="W482" i="2"/>
  <c r="V482" i="2"/>
  <c r="U482" i="2"/>
  <c r="T482" i="2"/>
  <c r="S482" i="2"/>
  <c r="R482" i="2"/>
  <c r="O482" i="2"/>
  <c r="N482" i="2"/>
  <c r="M482" i="2"/>
  <c r="L482" i="2"/>
  <c r="J482" i="2"/>
  <c r="I482" i="2"/>
  <c r="H482" i="2"/>
  <c r="G482" i="2"/>
  <c r="F482" i="2"/>
  <c r="E482" i="2"/>
  <c r="D481" i="2"/>
  <c r="D480" i="2" s="1"/>
  <c r="AA480" i="2"/>
  <c r="X480" i="2"/>
  <c r="W480" i="2"/>
  <c r="V480" i="2"/>
  <c r="U480" i="2"/>
  <c r="T480" i="2"/>
  <c r="S480" i="2"/>
  <c r="R480" i="2"/>
  <c r="O480" i="2"/>
  <c r="N480" i="2"/>
  <c r="M480" i="2"/>
  <c r="L480" i="2"/>
  <c r="J480" i="2"/>
  <c r="I480" i="2"/>
  <c r="H480" i="2"/>
  <c r="G480" i="2"/>
  <c r="F480" i="2"/>
  <c r="E480" i="2"/>
  <c r="D479" i="2"/>
  <c r="D478" i="2" s="1"/>
  <c r="AA478" i="2"/>
  <c r="X478" i="2"/>
  <c r="W478" i="2"/>
  <c r="V478" i="2"/>
  <c r="U478" i="2"/>
  <c r="T478" i="2"/>
  <c r="S478" i="2"/>
  <c r="R478" i="2"/>
  <c r="O478" i="2"/>
  <c r="N478" i="2"/>
  <c r="M478" i="2"/>
  <c r="L478" i="2"/>
  <c r="J478" i="2"/>
  <c r="I478" i="2"/>
  <c r="H478" i="2"/>
  <c r="G478" i="2"/>
  <c r="F478" i="2"/>
  <c r="E478" i="2"/>
  <c r="D477" i="2"/>
  <c r="D476" i="2" s="1"/>
  <c r="AA476" i="2"/>
  <c r="X476" i="2"/>
  <c r="W476" i="2"/>
  <c r="V476" i="2"/>
  <c r="U476" i="2"/>
  <c r="T476" i="2"/>
  <c r="S476" i="2"/>
  <c r="R476" i="2"/>
  <c r="O476" i="2"/>
  <c r="N476" i="2"/>
  <c r="M476" i="2"/>
  <c r="L476" i="2"/>
  <c r="J476" i="2"/>
  <c r="I476" i="2"/>
  <c r="H476" i="2"/>
  <c r="G476" i="2"/>
  <c r="F476" i="2"/>
  <c r="E476" i="2"/>
  <c r="D474" i="2"/>
  <c r="D473" i="2"/>
  <c r="D472" i="2"/>
  <c r="D471" i="2"/>
  <c r="AA470" i="2"/>
  <c r="X470" i="2"/>
  <c r="W470" i="2"/>
  <c r="V470" i="2"/>
  <c r="U470" i="2"/>
  <c r="T470" i="2"/>
  <c r="S470" i="2"/>
  <c r="R470" i="2"/>
  <c r="O470" i="2"/>
  <c r="N470" i="2"/>
  <c r="M470" i="2"/>
  <c r="L470" i="2"/>
  <c r="J470" i="2"/>
  <c r="I470" i="2"/>
  <c r="H470" i="2"/>
  <c r="G470" i="2"/>
  <c r="F470" i="2"/>
  <c r="E470" i="2"/>
  <c r="D469" i="2"/>
  <c r="D468" i="2"/>
  <c r="D467" i="2"/>
  <c r="D466" i="2"/>
  <c r="AA465" i="2"/>
  <c r="X465" i="2"/>
  <c r="W465" i="2"/>
  <c r="V465" i="2"/>
  <c r="U465" i="2"/>
  <c r="T465" i="2"/>
  <c r="S465" i="2"/>
  <c r="R465" i="2"/>
  <c r="O465" i="2"/>
  <c r="N465" i="2"/>
  <c r="M465" i="2"/>
  <c r="L465" i="2"/>
  <c r="J465" i="2"/>
  <c r="I465" i="2"/>
  <c r="H465" i="2"/>
  <c r="G465" i="2"/>
  <c r="F465" i="2"/>
  <c r="E465" i="2"/>
  <c r="D464" i="2"/>
  <c r="D463" i="2"/>
  <c r="D462" i="2"/>
  <c r="AA461" i="2"/>
  <c r="X461" i="2"/>
  <c r="W461" i="2"/>
  <c r="V461" i="2"/>
  <c r="U461" i="2"/>
  <c r="T461" i="2"/>
  <c r="S461" i="2"/>
  <c r="R461" i="2"/>
  <c r="O461" i="2"/>
  <c r="N461" i="2"/>
  <c r="M461" i="2"/>
  <c r="L461" i="2"/>
  <c r="J461" i="2"/>
  <c r="I461" i="2"/>
  <c r="H461" i="2"/>
  <c r="G461" i="2"/>
  <c r="F461" i="2"/>
  <c r="E461" i="2"/>
  <c r="D454" i="2"/>
  <c r="D453" i="2"/>
  <c r="AA452" i="2"/>
  <c r="X452" i="2"/>
  <c r="W452" i="2"/>
  <c r="V452" i="2"/>
  <c r="U452" i="2"/>
  <c r="T452" i="2"/>
  <c r="S452" i="2"/>
  <c r="R452" i="2"/>
  <c r="O452" i="2"/>
  <c r="N452" i="2"/>
  <c r="M452" i="2"/>
  <c r="L452" i="2"/>
  <c r="J452" i="2"/>
  <c r="I452" i="2"/>
  <c r="H452" i="2"/>
  <c r="G452" i="2"/>
  <c r="F452" i="2"/>
  <c r="E452" i="2"/>
  <c r="D450" i="2"/>
  <c r="D449" i="2"/>
  <c r="D448" i="2"/>
  <c r="D447" i="2"/>
  <c r="D445" i="2"/>
  <c r="D444" i="2"/>
  <c r="D443" i="2"/>
  <c r="D442" i="2"/>
  <c r="AA441" i="2"/>
  <c r="X441" i="2"/>
  <c r="W441" i="2"/>
  <c r="V441" i="2"/>
  <c r="U441" i="2"/>
  <c r="T441" i="2"/>
  <c r="S441" i="2"/>
  <c r="R441" i="2"/>
  <c r="O441" i="2"/>
  <c r="N441" i="2"/>
  <c r="M441" i="2"/>
  <c r="L441" i="2"/>
  <c r="J441" i="2"/>
  <c r="I441" i="2"/>
  <c r="H441" i="2"/>
  <c r="G441" i="2"/>
  <c r="F441" i="2"/>
  <c r="E441" i="2"/>
  <c r="D439" i="2"/>
  <c r="D438" i="2" s="1"/>
  <c r="AA438" i="2"/>
  <c r="X438" i="2"/>
  <c r="W438" i="2"/>
  <c r="V438" i="2"/>
  <c r="U438" i="2"/>
  <c r="T438" i="2"/>
  <c r="S438" i="2"/>
  <c r="R438" i="2"/>
  <c r="O438" i="2"/>
  <c r="N438" i="2"/>
  <c r="M438" i="2"/>
  <c r="L438" i="2"/>
  <c r="J438" i="2"/>
  <c r="I438" i="2"/>
  <c r="H438" i="2"/>
  <c r="G438" i="2"/>
  <c r="F438" i="2"/>
  <c r="E438" i="2"/>
  <c r="D437" i="2"/>
  <c r="D436" i="2" s="1"/>
  <c r="AA436" i="2"/>
  <c r="X436" i="2"/>
  <c r="W436" i="2"/>
  <c r="V436" i="2"/>
  <c r="U436" i="2"/>
  <c r="T436" i="2"/>
  <c r="S436" i="2"/>
  <c r="R436" i="2"/>
  <c r="O436" i="2"/>
  <c r="N436" i="2"/>
  <c r="M436" i="2"/>
  <c r="L436" i="2"/>
  <c r="J436" i="2"/>
  <c r="I436" i="2"/>
  <c r="H436" i="2"/>
  <c r="G436" i="2"/>
  <c r="F436" i="2"/>
  <c r="E436" i="2"/>
  <c r="D435" i="2"/>
  <c r="D434" i="2" s="1"/>
  <c r="AA434" i="2"/>
  <c r="X434" i="2"/>
  <c r="W434" i="2"/>
  <c r="V434" i="2"/>
  <c r="U434" i="2"/>
  <c r="T434" i="2"/>
  <c r="S434" i="2"/>
  <c r="R434" i="2"/>
  <c r="O434" i="2"/>
  <c r="N434" i="2"/>
  <c r="M434" i="2"/>
  <c r="L434" i="2"/>
  <c r="J434" i="2"/>
  <c r="I434" i="2"/>
  <c r="H434" i="2"/>
  <c r="G434" i="2"/>
  <c r="F434" i="2"/>
  <c r="E434" i="2"/>
  <c r="D433" i="2"/>
  <c r="D432" i="2" s="1"/>
  <c r="AA432" i="2"/>
  <c r="X432" i="2"/>
  <c r="W432" i="2"/>
  <c r="V432" i="2"/>
  <c r="U432" i="2"/>
  <c r="T432" i="2"/>
  <c r="S432" i="2"/>
  <c r="R432" i="2"/>
  <c r="O432" i="2"/>
  <c r="N432" i="2"/>
  <c r="M432" i="2"/>
  <c r="L432" i="2"/>
  <c r="J432" i="2"/>
  <c r="I432" i="2"/>
  <c r="H432" i="2"/>
  <c r="G432" i="2"/>
  <c r="F432" i="2"/>
  <c r="E432" i="2"/>
  <c r="D431" i="2"/>
  <c r="D430" i="2"/>
  <c r="AA429" i="2"/>
  <c r="X429" i="2"/>
  <c r="W429" i="2"/>
  <c r="V429" i="2"/>
  <c r="U429" i="2"/>
  <c r="T429" i="2"/>
  <c r="S429" i="2"/>
  <c r="R429" i="2"/>
  <c r="O429" i="2"/>
  <c r="N429" i="2"/>
  <c r="M429" i="2"/>
  <c r="L429" i="2"/>
  <c r="J429" i="2"/>
  <c r="I429" i="2"/>
  <c r="H429" i="2"/>
  <c r="G429" i="2"/>
  <c r="F429" i="2"/>
  <c r="E429" i="2"/>
  <c r="D427" i="2"/>
  <c r="D426" i="2"/>
  <c r="D425" i="2"/>
  <c r="AA424" i="2"/>
  <c r="X424" i="2"/>
  <c r="W424" i="2"/>
  <c r="V424" i="2"/>
  <c r="U424" i="2"/>
  <c r="T424" i="2"/>
  <c r="S424" i="2"/>
  <c r="R424" i="2"/>
  <c r="O424" i="2"/>
  <c r="N424" i="2"/>
  <c r="M424" i="2"/>
  <c r="L424" i="2"/>
  <c r="J424" i="2"/>
  <c r="I424" i="2"/>
  <c r="H424" i="2"/>
  <c r="G424" i="2"/>
  <c r="F424" i="2"/>
  <c r="E424" i="2"/>
  <c r="D423" i="2"/>
  <c r="D422" i="2"/>
  <c r="D421" i="2"/>
  <c r="D420" i="2"/>
  <c r="D419" i="2"/>
  <c r="D418" i="2"/>
  <c r="D417" i="2"/>
  <c r="D416" i="2"/>
  <c r="AA415" i="2"/>
  <c r="X415" i="2"/>
  <c r="W415" i="2"/>
  <c r="V415" i="2"/>
  <c r="U415" i="2"/>
  <c r="T415" i="2"/>
  <c r="S415" i="2"/>
  <c r="R415" i="2"/>
  <c r="O415" i="2"/>
  <c r="N415" i="2"/>
  <c r="M415" i="2"/>
  <c r="L415" i="2"/>
  <c r="J415" i="2"/>
  <c r="I415" i="2"/>
  <c r="H415" i="2"/>
  <c r="G415" i="2"/>
  <c r="F415" i="2"/>
  <c r="E415" i="2"/>
  <c r="D411" i="2"/>
  <c r="D409" i="2" s="1"/>
  <c r="D408" i="2"/>
  <c r="D407" i="2"/>
  <c r="D406" i="2"/>
  <c r="D405" i="2"/>
  <c r="D404" i="2"/>
  <c r="D403" i="2"/>
  <c r="D402" i="2"/>
  <c r="D401" i="2"/>
  <c r="D400" i="2"/>
  <c r="AA399" i="2"/>
  <c r="AA398" i="2" s="1"/>
  <c r="X399" i="2"/>
  <c r="X398" i="2" s="1"/>
  <c r="W399" i="2"/>
  <c r="W398" i="2" s="1"/>
  <c r="V399" i="2"/>
  <c r="V398" i="2" s="1"/>
  <c r="U399" i="2"/>
  <c r="U398" i="2" s="1"/>
  <c r="T399" i="2"/>
  <c r="T398" i="2" s="1"/>
  <c r="S399" i="2"/>
  <c r="S398" i="2" s="1"/>
  <c r="R399" i="2"/>
  <c r="R398" i="2" s="1"/>
  <c r="O399" i="2"/>
  <c r="O398" i="2" s="1"/>
  <c r="N399" i="2"/>
  <c r="N398" i="2" s="1"/>
  <c r="M399" i="2"/>
  <c r="M398" i="2" s="1"/>
  <c r="L399" i="2"/>
  <c r="L398" i="2" s="1"/>
  <c r="J399" i="2"/>
  <c r="J398" i="2" s="1"/>
  <c r="I399" i="2"/>
  <c r="I398" i="2" s="1"/>
  <c r="H399" i="2"/>
  <c r="H398" i="2" s="1"/>
  <c r="G399" i="2"/>
  <c r="G398" i="2" s="1"/>
  <c r="F399" i="2"/>
  <c r="F398" i="2" s="1"/>
  <c r="E399" i="2"/>
  <c r="E398" i="2" s="1"/>
  <c r="D393" i="2"/>
  <c r="D392" i="2"/>
  <c r="D391" i="2"/>
  <c r="D390" i="2"/>
  <c r="D388" i="2"/>
  <c r="D387" i="2"/>
  <c r="D386" i="2"/>
  <c r="D385" i="2"/>
  <c r="D384" i="2"/>
  <c r="D383" i="2"/>
  <c r="D382" i="2"/>
  <c r="D381" i="2"/>
  <c r="D380" i="2"/>
  <c r="AA379" i="2"/>
  <c r="AA378" i="2" s="1"/>
  <c r="X379" i="2"/>
  <c r="X378" i="2" s="1"/>
  <c r="W379" i="2"/>
  <c r="W378" i="2" s="1"/>
  <c r="V379" i="2"/>
  <c r="V378" i="2" s="1"/>
  <c r="U379" i="2"/>
  <c r="U378" i="2" s="1"/>
  <c r="T379" i="2"/>
  <c r="T378" i="2" s="1"/>
  <c r="S379" i="2"/>
  <c r="S378" i="2" s="1"/>
  <c r="R379" i="2"/>
  <c r="R378" i="2" s="1"/>
  <c r="O379" i="2"/>
  <c r="O378" i="2" s="1"/>
  <c r="N379" i="2"/>
  <c r="N378" i="2" s="1"/>
  <c r="M379" i="2"/>
  <c r="M378" i="2" s="1"/>
  <c r="L379" i="2"/>
  <c r="L378" i="2" s="1"/>
  <c r="J379" i="2"/>
  <c r="J378" i="2" s="1"/>
  <c r="I379" i="2"/>
  <c r="I378" i="2" s="1"/>
  <c r="H379" i="2"/>
  <c r="H378" i="2" s="1"/>
  <c r="G379" i="2"/>
  <c r="G378" i="2" s="1"/>
  <c r="F379" i="2"/>
  <c r="F378" i="2" s="1"/>
  <c r="E379" i="2"/>
  <c r="E378" i="2" s="1"/>
  <c r="D374" i="2"/>
  <c r="D373" i="2"/>
  <c r="D372" i="2"/>
  <c r="AA371" i="2"/>
  <c r="X371" i="2"/>
  <c r="W371" i="2"/>
  <c r="V371" i="2"/>
  <c r="U371" i="2"/>
  <c r="T371" i="2"/>
  <c r="S371" i="2"/>
  <c r="R371" i="2"/>
  <c r="O371" i="2"/>
  <c r="N371" i="2"/>
  <c r="M371" i="2"/>
  <c r="L371" i="2"/>
  <c r="J371" i="2"/>
  <c r="I371" i="2"/>
  <c r="H371" i="2"/>
  <c r="G371" i="2"/>
  <c r="F371" i="2"/>
  <c r="E371" i="2"/>
  <c r="D370" i="2"/>
  <c r="D369" i="2"/>
  <c r="D368" i="2"/>
  <c r="AA367" i="2"/>
  <c r="X367" i="2"/>
  <c r="W367" i="2"/>
  <c r="V367" i="2"/>
  <c r="U367" i="2"/>
  <c r="T367" i="2"/>
  <c r="S367" i="2"/>
  <c r="R367" i="2"/>
  <c r="O367" i="2"/>
  <c r="N367" i="2"/>
  <c r="M367" i="2"/>
  <c r="L367" i="2"/>
  <c r="J367" i="2"/>
  <c r="I367" i="2"/>
  <c r="H367" i="2"/>
  <c r="G367" i="2"/>
  <c r="F367" i="2"/>
  <c r="E367" i="2"/>
  <c r="D366" i="2"/>
  <c r="D365" i="2"/>
  <c r="D364" i="2"/>
  <c r="D363" i="2"/>
  <c r="D362" i="2"/>
  <c r="AA361" i="2"/>
  <c r="X361" i="2"/>
  <c r="G361" i="2"/>
  <c r="F361" i="2"/>
  <c r="E361" i="2"/>
  <c r="D360" i="2"/>
  <c r="D359" i="2"/>
  <c r="D358" i="2"/>
  <c r="D357" i="2"/>
  <c r="D356" i="2"/>
  <c r="D355" i="2"/>
  <c r="D354" i="2"/>
  <c r="D353" i="2"/>
  <c r="AA352" i="2"/>
  <c r="AA351" i="2" s="1"/>
  <c r="X352" i="2"/>
  <c r="W352" i="2"/>
  <c r="W351" i="2" s="1"/>
  <c r="V352" i="2"/>
  <c r="U352" i="2"/>
  <c r="U351" i="2" s="1"/>
  <c r="T352" i="2"/>
  <c r="S352" i="2"/>
  <c r="S351" i="2" s="1"/>
  <c r="R352" i="2"/>
  <c r="O352" i="2"/>
  <c r="O351" i="2" s="1"/>
  <c r="N352" i="2"/>
  <c r="M352" i="2"/>
  <c r="M351" i="2" s="1"/>
  <c r="L352" i="2"/>
  <c r="J352" i="2"/>
  <c r="J351" i="2" s="1"/>
  <c r="I352" i="2"/>
  <c r="H352" i="2"/>
  <c r="H351" i="2" s="1"/>
  <c r="G352" i="2"/>
  <c r="F352" i="2"/>
  <c r="F351" i="2" s="1"/>
  <c r="E352" i="2"/>
  <c r="D339" i="2"/>
  <c r="D338" i="2"/>
  <c r="D337" i="2"/>
  <c r="D336" i="2"/>
  <c r="D335" i="2"/>
  <c r="D334" i="2"/>
  <c r="D333" i="2"/>
  <c r="D332" i="2"/>
  <c r="AA331" i="2"/>
  <c r="X331" i="2"/>
  <c r="W331" i="2"/>
  <c r="V331" i="2"/>
  <c r="U331" i="2"/>
  <c r="T331" i="2"/>
  <c r="S331" i="2"/>
  <c r="R331" i="2"/>
  <c r="O331" i="2"/>
  <c r="N331" i="2"/>
  <c r="M331" i="2"/>
  <c r="L331" i="2"/>
  <c r="J331" i="2"/>
  <c r="I331" i="2"/>
  <c r="H331" i="2"/>
  <c r="G331" i="2"/>
  <c r="F331" i="2"/>
  <c r="E331" i="2"/>
  <c r="D330" i="2"/>
  <c r="D329" i="2"/>
  <c r="D328" i="2"/>
  <c r="D327" i="2"/>
  <c r="D326" i="2"/>
  <c r="D325" i="2"/>
  <c r="D324" i="2"/>
  <c r="D323" i="2"/>
  <c r="D322" i="2"/>
  <c r="AA321" i="2"/>
  <c r="X321" i="2"/>
  <c r="W321" i="2"/>
  <c r="V321" i="2"/>
  <c r="U321" i="2"/>
  <c r="T321" i="2"/>
  <c r="S321" i="2"/>
  <c r="R321" i="2"/>
  <c r="O321" i="2"/>
  <c r="N321" i="2"/>
  <c r="M321" i="2"/>
  <c r="L321" i="2"/>
  <c r="J321" i="2"/>
  <c r="I321" i="2"/>
  <c r="H321" i="2"/>
  <c r="G321" i="2"/>
  <c r="F321" i="2"/>
  <c r="E321" i="2"/>
  <c r="D317" i="2"/>
  <c r="D316" i="2" s="1"/>
  <c r="AA313" i="2"/>
  <c r="X313" i="2"/>
  <c r="W313" i="2"/>
  <c r="V313" i="2"/>
  <c r="U313" i="2"/>
  <c r="T313" i="2"/>
  <c r="S313" i="2"/>
  <c r="R313" i="2"/>
  <c r="O313" i="2"/>
  <c r="N313" i="2"/>
  <c r="M313" i="2"/>
  <c r="L313" i="2"/>
  <c r="J313" i="2"/>
  <c r="I313" i="2"/>
  <c r="H313" i="2"/>
  <c r="G313" i="2"/>
  <c r="F313" i="2"/>
  <c r="E313" i="2"/>
  <c r="D312" i="2"/>
  <c r="D311" i="2" s="1"/>
  <c r="AA311" i="2"/>
  <c r="X311" i="2"/>
  <c r="W311" i="2"/>
  <c r="V311" i="2"/>
  <c r="U311" i="2"/>
  <c r="T311" i="2"/>
  <c r="S311" i="2"/>
  <c r="R311" i="2"/>
  <c r="O311" i="2"/>
  <c r="N311" i="2"/>
  <c r="M311" i="2"/>
  <c r="L311" i="2"/>
  <c r="J311" i="2"/>
  <c r="I311" i="2"/>
  <c r="H311" i="2"/>
  <c r="G311" i="2"/>
  <c r="F311" i="2"/>
  <c r="E311" i="2"/>
  <c r="D310" i="2"/>
  <c r="D309" i="2" s="1"/>
  <c r="AA309" i="2"/>
  <c r="X309" i="2"/>
  <c r="W309" i="2"/>
  <c r="V309" i="2"/>
  <c r="U309" i="2"/>
  <c r="T309" i="2"/>
  <c r="S309" i="2"/>
  <c r="R309" i="2"/>
  <c r="O309" i="2"/>
  <c r="N309" i="2"/>
  <c r="M309" i="2"/>
  <c r="L309" i="2"/>
  <c r="J309" i="2"/>
  <c r="I309" i="2"/>
  <c r="H309" i="2"/>
  <c r="G309" i="2"/>
  <c r="F309" i="2"/>
  <c r="E309" i="2"/>
  <c r="D307" i="2"/>
  <c r="D306" i="2"/>
  <c r="D305" i="2"/>
  <c r="D304" i="2"/>
  <c r="D303" i="2"/>
  <c r="D302" i="2"/>
  <c r="D301" i="2"/>
  <c r="AA300" i="2"/>
  <c r="X300" i="2"/>
  <c r="W300" i="2"/>
  <c r="V300" i="2"/>
  <c r="U300" i="2"/>
  <c r="T300" i="2"/>
  <c r="S300" i="2"/>
  <c r="R300" i="2"/>
  <c r="O300" i="2"/>
  <c r="N300" i="2"/>
  <c r="M300" i="2"/>
  <c r="L300" i="2"/>
  <c r="J300" i="2"/>
  <c r="I300" i="2"/>
  <c r="H300" i="2"/>
  <c r="G300" i="2"/>
  <c r="F300" i="2"/>
  <c r="E300" i="2"/>
  <c r="D299" i="2"/>
  <c r="D298" i="2"/>
  <c r="D297" i="2"/>
  <c r="D296" i="2"/>
  <c r="D295" i="2"/>
  <c r="D294" i="2"/>
  <c r="D293" i="2"/>
  <c r="AA292" i="2"/>
  <c r="X292" i="2"/>
  <c r="W292" i="2"/>
  <c r="V292" i="2"/>
  <c r="U292" i="2"/>
  <c r="T292" i="2"/>
  <c r="S292" i="2"/>
  <c r="R292" i="2"/>
  <c r="O292" i="2"/>
  <c r="N292" i="2"/>
  <c r="M292" i="2"/>
  <c r="L292" i="2"/>
  <c r="J292" i="2"/>
  <c r="I292" i="2"/>
  <c r="H292" i="2"/>
  <c r="G292" i="2"/>
  <c r="F292" i="2"/>
  <c r="E292" i="2"/>
  <c r="D290" i="2"/>
  <c r="D289" i="2"/>
  <c r="AA288" i="2"/>
  <c r="X288" i="2"/>
  <c r="W288" i="2"/>
  <c r="V288" i="2"/>
  <c r="U288" i="2"/>
  <c r="T288" i="2"/>
  <c r="S288" i="2"/>
  <c r="R288" i="2"/>
  <c r="O288" i="2"/>
  <c r="N288" i="2"/>
  <c r="M288" i="2"/>
  <c r="L288" i="2"/>
  <c r="J288" i="2"/>
  <c r="I288" i="2"/>
  <c r="H288" i="2"/>
  <c r="G288" i="2"/>
  <c r="F288" i="2"/>
  <c r="E288" i="2"/>
  <c r="D287" i="2"/>
  <c r="D286" i="2"/>
  <c r="AA285" i="2"/>
  <c r="X285" i="2"/>
  <c r="W285" i="2"/>
  <c r="V285" i="2"/>
  <c r="U285" i="2"/>
  <c r="T285" i="2"/>
  <c r="S285" i="2"/>
  <c r="R285" i="2"/>
  <c r="O285" i="2"/>
  <c r="N285" i="2"/>
  <c r="M285" i="2"/>
  <c r="L285" i="2"/>
  <c r="J285" i="2"/>
  <c r="I285" i="2"/>
  <c r="H285" i="2"/>
  <c r="G285" i="2"/>
  <c r="F285" i="2"/>
  <c r="E285" i="2"/>
  <c r="D283" i="2"/>
  <c r="D282" i="2"/>
  <c r="AA281" i="2"/>
  <c r="X281" i="2"/>
  <c r="W281" i="2"/>
  <c r="V281" i="2"/>
  <c r="U281" i="2"/>
  <c r="T281" i="2"/>
  <c r="S281" i="2"/>
  <c r="R281" i="2"/>
  <c r="O281" i="2"/>
  <c r="N281" i="2"/>
  <c r="M281" i="2"/>
  <c r="L281" i="2"/>
  <c r="J281" i="2"/>
  <c r="I281" i="2"/>
  <c r="H281" i="2"/>
  <c r="G281" i="2"/>
  <c r="F281" i="2"/>
  <c r="E281" i="2"/>
  <c r="D280" i="2"/>
  <c r="D279" i="2"/>
  <c r="AA278" i="2"/>
  <c r="X278" i="2"/>
  <c r="W278" i="2"/>
  <c r="V278" i="2"/>
  <c r="U278" i="2"/>
  <c r="T278" i="2"/>
  <c r="S278" i="2"/>
  <c r="R278" i="2"/>
  <c r="O278" i="2"/>
  <c r="N278" i="2"/>
  <c r="M278" i="2"/>
  <c r="L278" i="2"/>
  <c r="J278" i="2"/>
  <c r="I278" i="2"/>
  <c r="H278" i="2"/>
  <c r="G278" i="2"/>
  <c r="F278" i="2"/>
  <c r="E278" i="2"/>
  <c r="D271" i="2"/>
  <c r="D270" i="2" s="1"/>
  <c r="D268" i="2"/>
  <c r="D267" i="2" s="1"/>
  <c r="D266" i="2"/>
  <c r="D265" i="2"/>
  <c r="D264" i="2"/>
  <c r="D263" i="2" s="1"/>
  <c r="AA263" i="2"/>
  <c r="X263" i="2"/>
  <c r="W263" i="2"/>
  <c r="V263" i="2"/>
  <c r="U263" i="2"/>
  <c r="T263" i="2"/>
  <c r="S263" i="2"/>
  <c r="R263" i="2"/>
  <c r="O263" i="2"/>
  <c r="N263" i="2"/>
  <c r="M263" i="2"/>
  <c r="L263" i="2"/>
  <c r="J263" i="2"/>
  <c r="I263" i="2"/>
  <c r="H263" i="2"/>
  <c r="G263" i="2"/>
  <c r="F263" i="2"/>
  <c r="E263" i="2"/>
  <c r="D261" i="2"/>
  <c r="D260" i="2" s="1"/>
  <c r="AA260" i="2"/>
  <c r="X260" i="2"/>
  <c r="W260" i="2"/>
  <c r="V260" i="2"/>
  <c r="U260" i="2"/>
  <c r="T260" i="2"/>
  <c r="S260" i="2"/>
  <c r="R260" i="2"/>
  <c r="O260" i="2"/>
  <c r="N260" i="2"/>
  <c r="M260" i="2"/>
  <c r="L260" i="2"/>
  <c r="J260" i="2"/>
  <c r="I260" i="2"/>
  <c r="H260" i="2"/>
  <c r="G260" i="2"/>
  <c r="F260" i="2"/>
  <c r="E260" i="2"/>
  <c r="D259" i="2"/>
  <c r="D258" i="2"/>
  <c r="D257" i="2"/>
  <c r="AA256" i="2"/>
  <c r="X256" i="2"/>
  <c r="W256" i="2"/>
  <c r="V256" i="2"/>
  <c r="U256" i="2"/>
  <c r="T256" i="2"/>
  <c r="S256" i="2"/>
  <c r="R256" i="2"/>
  <c r="O256" i="2"/>
  <c r="N256" i="2"/>
  <c r="M256" i="2"/>
  <c r="L256" i="2"/>
  <c r="J256" i="2"/>
  <c r="I256" i="2"/>
  <c r="H256" i="2"/>
  <c r="G256" i="2"/>
  <c r="F256" i="2"/>
  <c r="E256" i="2"/>
  <c r="D253" i="2"/>
  <c r="D252" i="2"/>
  <c r="D251" i="2"/>
  <c r="AA250" i="2"/>
  <c r="X250" i="2"/>
  <c r="W250" i="2"/>
  <c r="V250" i="2"/>
  <c r="U250" i="2"/>
  <c r="T250" i="2"/>
  <c r="S250" i="2"/>
  <c r="R250" i="2"/>
  <c r="O250" i="2"/>
  <c r="N250" i="2"/>
  <c r="M250" i="2"/>
  <c r="L250" i="2"/>
  <c r="J250" i="2"/>
  <c r="I250" i="2"/>
  <c r="H250" i="2"/>
  <c r="G250" i="2"/>
  <c r="F250" i="2"/>
  <c r="E250" i="2"/>
  <c r="D249" i="2"/>
  <c r="D248" i="2"/>
  <c r="D247" i="2"/>
  <c r="D246" i="2"/>
  <c r="AA245" i="2"/>
  <c r="X245" i="2"/>
  <c r="W245" i="2"/>
  <c r="V245" i="2"/>
  <c r="U245" i="2"/>
  <c r="T245" i="2"/>
  <c r="S245" i="2"/>
  <c r="R245" i="2"/>
  <c r="O245" i="2"/>
  <c r="N245" i="2"/>
  <c r="M245" i="2"/>
  <c r="L245" i="2"/>
  <c r="J245" i="2"/>
  <c r="I245" i="2"/>
  <c r="H245" i="2"/>
  <c r="G245" i="2"/>
  <c r="F245" i="2"/>
  <c r="E245" i="2"/>
  <c r="D244" i="2"/>
  <c r="D243" i="2"/>
  <c r="AA242" i="2"/>
  <c r="X242" i="2"/>
  <c r="W242" i="2"/>
  <c r="V242" i="2"/>
  <c r="U242" i="2"/>
  <c r="T242" i="2"/>
  <c r="S242" i="2"/>
  <c r="R242" i="2"/>
  <c r="O242" i="2"/>
  <c r="N242" i="2"/>
  <c r="M242" i="2"/>
  <c r="L242" i="2"/>
  <c r="J242" i="2"/>
  <c r="I242" i="2"/>
  <c r="H242" i="2"/>
  <c r="G242" i="2"/>
  <c r="F242" i="2"/>
  <c r="E242" i="2"/>
  <c r="D241" i="2"/>
  <c r="D240" i="2"/>
  <c r="AA239" i="2"/>
  <c r="X239" i="2"/>
  <c r="W239" i="2"/>
  <c r="V239" i="2"/>
  <c r="U239" i="2"/>
  <c r="T239" i="2"/>
  <c r="S239" i="2"/>
  <c r="R239" i="2"/>
  <c r="O239" i="2"/>
  <c r="N239" i="2"/>
  <c r="M239" i="2"/>
  <c r="L239" i="2"/>
  <c r="J239" i="2"/>
  <c r="I239" i="2"/>
  <c r="H239" i="2"/>
  <c r="G239" i="2"/>
  <c r="F239" i="2"/>
  <c r="E239" i="2"/>
  <c r="D237" i="2"/>
  <c r="D236" i="2"/>
  <c r="D235" i="2"/>
  <c r="D234" i="2"/>
  <c r="D233" i="2"/>
  <c r="D232" i="2"/>
  <c r="D231" i="2"/>
  <c r="AA230" i="2"/>
  <c r="X230" i="2"/>
  <c r="W230" i="2"/>
  <c r="V230" i="2"/>
  <c r="U230" i="2"/>
  <c r="T230" i="2"/>
  <c r="S230" i="2"/>
  <c r="R230" i="2"/>
  <c r="O230" i="2"/>
  <c r="N230" i="2"/>
  <c r="M230" i="2"/>
  <c r="L230" i="2"/>
  <c r="J230" i="2"/>
  <c r="I230" i="2"/>
  <c r="H230" i="2"/>
  <c r="G230" i="2"/>
  <c r="F230" i="2"/>
  <c r="E230" i="2"/>
  <c r="D229" i="2"/>
  <c r="D228" i="2"/>
  <c r="D227" i="2"/>
  <c r="D226" i="2"/>
  <c r="AA225" i="2"/>
  <c r="X225" i="2"/>
  <c r="W225" i="2"/>
  <c r="V225" i="2"/>
  <c r="U225" i="2"/>
  <c r="T225" i="2"/>
  <c r="S225" i="2"/>
  <c r="R225" i="2"/>
  <c r="O225" i="2"/>
  <c r="N225" i="2"/>
  <c r="M225" i="2"/>
  <c r="L225" i="2"/>
  <c r="J225" i="2"/>
  <c r="I225" i="2"/>
  <c r="H225" i="2"/>
  <c r="G225" i="2"/>
  <c r="F225" i="2"/>
  <c r="E225" i="2"/>
  <c r="D224" i="2"/>
  <c r="D223" i="2" s="1"/>
  <c r="AA223" i="2"/>
  <c r="X223" i="2"/>
  <c r="W223" i="2"/>
  <c r="V223" i="2"/>
  <c r="U223" i="2"/>
  <c r="T223" i="2"/>
  <c r="S223" i="2"/>
  <c r="R223" i="2"/>
  <c r="O223" i="2"/>
  <c r="N223" i="2"/>
  <c r="M223" i="2"/>
  <c r="L223" i="2"/>
  <c r="J223" i="2"/>
  <c r="I223" i="2"/>
  <c r="H223" i="2"/>
  <c r="G223" i="2"/>
  <c r="F223" i="2"/>
  <c r="E223" i="2"/>
  <c r="D222" i="2"/>
  <c r="D221" i="2" s="1"/>
  <c r="AA221" i="2"/>
  <c r="X221" i="2"/>
  <c r="W221" i="2"/>
  <c r="V221" i="2"/>
  <c r="U221" i="2"/>
  <c r="T221" i="2"/>
  <c r="S221" i="2"/>
  <c r="R221" i="2"/>
  <c r="O221" i="2"/>
  <c r="N221" i="2"/>
  <c r="M221" i="2"/>
  <c r="L221" i="2"/>
  <c r="J221" i="2"/>
  <c r="I221" i="2"/>
  <c r="H221" i="2"/>
  <c r="G221" i="2"/>
  <c r="F221" i="2"/>
  <c r="E221" i="2"/>
  <c r="D220" i="2"/>
  <c r="D219" i="2"/>
  <c r="D218" i="2"/>
  <c r="D217" i="2"/>
  <c r="D216" i="2"/>
  <c r="D215" i="2"/>
  <c r="AA214" i="2"/>
  <c r="X214" i="2"/>
  <c r="W214" i="2"/>
  <c r="V214" i="2"/>
  <c r="U214" i="2"/>
  <c r="T214" i="2"/>
  <c r="S214" i="2"/>
  <c r="R214" i="2"/>
  <c r="O214" i="2"/>
  <c r="N214" i="2"/>
  <c r="M214" i="2"/>
  <c r="L214" i="2"/>
  <c r="J214" i="2"/>
  <c r="I214" i="2"/>
  <c r="H214" i="2"/>
  <c r="G214" i="2"/>
  <c r="F214" i="2"/>
  <c r="E214" i="2"/>
  <c r="D213" i="2"/>
  <c r="D212" i="2"/>
  <c r="D211" i="2"/>
  <c r="AA210" i="2"/>
  <c r="X210" i="2"/>
  <c r="W210" i="2"/>
  <c r="V210" i="2"/>
  <c r="U210" i="2"/>
  <c r="T210" i="2"/>
  <c r="S210" i="2"/>
  <c r="R210" i="2"/>
  <c r="O210" i="2"/>
  <c r="N210" i="2"/>
  <c r="M210" i="2"/>
  <c r="L210" i="2"/>
  <c r="J210" i="2"/>
  <c r="I210" i="2"/>
  <c r="H210" i="2"/>
  <c r="D209" i="2"/>
  <c r="D208" i="2"/>
  <c r="D207" i="2"/>
  <c r="D206" i="2"/>
  <c r="AA205" i="2"/>
  <c r="X205" i="2"/>
  <c r="W205" i="2"/>
  <c r="V205" i="2"/>
  <c r="U205" i="2"/>
  <c r="T205" i="2"/>
  <c r="S205" i="2"/>
  <c r="R205" i="2"/>
  <c r="O205" i="2"/>
  <c r="N205" i="2"/>
  <c r="M205" i="2"/>
  <c r="L205" i="2"/>
  <c r="J205" i="2"/>
  <c r="I205" i="2"/>
  <c r="H205" i="2"/>
  <c r="G205" i="2"/>
  <c r="F205" i="2"/>
  <c r="E205" i="2"/>
  <c r="D203" i="2"/>
  <c r="D202" i="2"/>
  <c r="AA201" i="2"/>
  <c r="X201" i="2"/>
  <c r="W201" i="2"/>
  <c r="V201" i="2"/>
  <c r="U201" i="2"/>
  <c r="T201" i="2"/>
  <c r="S201" i="2"/>
  <c r="R201" i="2"/>
  <c r="O201" i="2"/>
  <c r="N201" i="2"/>
  <c r="M201" i="2"/>
  <c r="L201" i="2"/>
  <c r="J201" i="2"/>
  <c r="I201" i="2"/>
  <c r="H201" i="2"/>
  <c r="G201" i="2"/>
  <c r="F201" i="2"/>
  <c r="E201" i="2"/>
  <c r="D200" i="2"/>
  <c r="D199" i="2"/>
  <c r="AA198" i="2"/>
  <c r="X198" i="2"/>
  <c r="W198" i="2"/>
  <c r="V198" i="2"/>
  <c r="U198" i="2"/>
  <c r="T198" i="2"/>
  <c r="S198" i="2"/>
  <c r="R198" i="2"/>
  <c r="O198" i="2"/>
  <c r="N198" i="2"/>
  <c r="M198" i="2"/>
  <c r="L198" i="2"/>
  <c r="J198" i="2"/>
  <c r="I198" i="2"/>
  <c r="H198" i="2"/>
  <c r="G198" i="2"/>
  <c r="F198" i="2"/>
  <c r="E198" i="2"/>
  <c r="D197" i="2"/>
  <c r="D196" i="2"/>
  <c r="AA195" i="2"/>
  <c r="X195" i="2"/>
  <c r="W195" i="2"/>
  <c r="V195" i="2"/>
  <c r="U195" i="2"/>
  <c r="T195" i="2"/>
  <c r="S195" i="2"/>
  <c r="R195" i="2"/>
  <c r="O195" i="2"/>
  <c r="N195" i="2"/>
  <c r="M195" i="2"/>
  <c r="L195" i="2"/>
  <c r="J195" i="2"/>
  <c r="I195" i="2"/>
  <c r="H195" i="2"/>
  <c r="G195" i="2"/>
  <c r="F195" i="2"/>
  <c r="E195" i="2"/>
  <c r="D194" i="2"/>
  <c r="D193" i="2"/>
  <c r="AA192" i="2"/>
  <c r="X192" i="2"/>
  <c r="W192" i="2"/>
  <c r="V192" i="2"/>
  <c r="U192" i="2"/>
  <c r="T192" i="2"/>
  <c r="S192" i="2"/>
  <c r="R192" i="2"/>
  <c r="O192" i="2"/>
  <c r="N192" i="2"/>
  <c r="M192" i="2"/>
  <c r="L192" i="2"/>
  <c r="J192" i="2"/>
  <c r="I192" i="2"/>
  <c r="H192" i="2"/>
  <c r="G192" i="2"/>
  <c r="F192" i="2"/>
  <c r="E192" i="2"/>
  <c r="D189" i="2"/>
  <c r="D188" i="2"/>
  <c r="AA187" i="2"/>
  <c r="X187" i="2"/>
  <c r="W187" i="2"/>
  <c r="V187" i="2"/>
  <c r="U187" i="2"/>
  <c r="T187" i="2"/>
  <c r="S187" i="2"/>
  <c r="R187" i="2"/>
  <c r="O187" i="2"/>
  <c r="N187" i="2"/>
  <c r="M187" i="2"/>
  <c r="L187" i="2"/>
  <c r="J187" i="2"/>
  <c r="I187" i="2"/>
  <c r="H187" i="2"/>
  <c r="G187" i="2"/>
  <c r="F187" i="2"/>
  <c r="E187" i="2"/>
  <c r="D186" i="2"/>
  <c r="D185" i="2" s="1"/>
  <c r="AA185" i="2"/>
  <c r="X185" i="2"/>
  <c r="W185" i="2"/>
  <c r="V185" i="2"/>
  <c r="U185" i="2"/>
  <c r="T185" i="2"/>
  <c r="S185" i="2"/>
  <c r="R185" i="2"/>
  <c r="O185" i="2"/>
  <c r="N185" i="2"/>
  <c r="M185" i="2"/>
  <c r="L185" i="2"/>
  <c r="J185" i="2"/>
  <c r="I185" i="2"/>
  <c r="H185" i="2"/>
  <c r="G185" i="2"/>
  <c r="F185" i="2"/>
  <c r="E185" i="2"/>
  <c r="D184" i="2"/>
  <c r="D183" i="2"/>
  <c r="D182" i="2"/>
  <c r="D181" i="2"/>
  <c r="D180" i="2"/>
  <c r="X179" i="2"/>
  <c r="W179" i="2"/>
  <c r="V179" i="2"/>
  <c r="U179" i="2"/>
  <c r="T179" i="2"/>
  <c r="S179" i="2"/>
  <c r="R179" i="2"/>
  <c r="O179" i="2"/>
  <c r="N179" i="2"/>
  <c r="M179" i="2"/>
  <c r="L179" i="2"/>
  <c r="J179" i="2"/>
  <c r="I179" i="2"/>
  <c r="H179" i="2"/>
  <c r="G179" i="2"/>
  <c r="F179" i="2"/>
  <c r="E179" i="2"/>
  <c r="D178" i="2"/>
  <c r="D177" i="2"/>
  <c r="D176" i="2"/>
  <c r="AA175" i="2"/>
  <c r="X175" i="2"/>
  <c r="W175" i="2"/>
  <c r="V175" i="2"/>
  <c r="U175" i="2"/>
  <c r="T175" i="2"/>
  <c r="S175" i="2"/>
  <c r="R175" i="2"/>
  <c r="O175" i="2"/>
  <c r="N175" i="2"/>
  <c r="M175" i="2"/>
  <c r="L175" i="2"/>
  <c r="J175" i="2"/>
  <c r="I175" i="2"/>
  <c r="H175" i="2"/>
  <c r="D174" i="2"/>
  <c r="D173" i="2" s="1"/>
  <c r="AA173" i="2"/>
  <c r="X173" i="2"/>
  <c r="W173" i="2"/>
  <c r="V173" i="2"/>
  <c r="U173" i="2"/>
  <c r="T173" i="2"/>
  <c r="S173" i="2"/>
  <c r="R173" i="2"/>
  <c r="N173" i="2"/>
  <c r="M173" i="2"/>
  <c r="L173" i="2"/>
  <c r="J173" i="2"/>
  <c r="I173" i="2"/>
  <c r="H173" i="2"/>
  <c r="G173" i="2"/>
  <c r="F173" i="2"/>
  <c r="E173" i="2"/>
  <c r="D172" i="2"/>
  <c r="D171" i="2"/>
  <c r="D170" i="2"/>
  <c r="AA169" i="2"/>
  <c r="X169" i="2"/>
  <c r="W169" i="2"/>
  <c r="V169" i="2"/>
  <c r="U169" i="2"/>
  <c r="T169" i="2"/>
  <c r="S169" i="2"/>
  <c r="R169" i="2"/>
  <c r="O169" i="2"/>
  <c r="N169" i="2"/>
  <c r="M169" i="2"/>
  <c r="L169" i="2"/>
  <c r="J169" i="2"/>
  <c r="I169" i="2"/>
  <c r="H169" i="2"/>
  <c r="D168" i="2"/>
  <c r="D167" i="2"/>
  <c r="D166" i="2"/>
  <c r="D165" i="2"/>
  <c r="D164" i="2"/>
  <c r="AA163" i="2"/>
  <c r="X163" i="2"/>
  <c r="W163" i="2"/>
  <c r="V163" i="2"/>
  <c r="U163" i="2"/>
  <c r="T163" i="2"/>
  <c r="S163" i="2"/>
  <c r="R163" i="2"/>
  <c r="O163" i="2"/>
  <c r="N163" i="2"/>
  <c r="M163" i="2"/>
  <c r="L163" i="2"/>
  <c r="J163" i="2"/>
  <c r="I163" i="2"/>
  <c r="H163" i="2"/>
  <c r="G163" i="2"/>
  <c r="F163" i="2"/>
  <c r="E163" i="2"/>
  <c r="D161" i="2"/>
  <c r="D160" i="2"/>
  <c r="AA159" i="2"/>
  <c r="AA158" i="2" s="1"/>
  <c r="X159" i="2"/>
  <c r="X158" i="2" s="1"/>
  <c r="W159" i="2"/>
  <c r="W158" i="2" s="1"/>
  <c r="V159" i="2"/>
  <c r="V158" i="2" s="1"/>
  <c r="U159" i="2"/>
  <c r="U158" i="2" s="1"/>
  <c r="T159" i="2"/>
  <c r="T158" i="2" s="1"/>
  <c r="S159" i="2"/>
  <c r="S158" i="2" s="1"/>
  <c r="R159" i="2"/>
  <c r="R158" i="2" s="1"/>
  <c r="O159" i="2"/>
  <c r="O158" i="2" s="1"/>
  <c r="N159" i="2"/>
  <c r="N158" i="2" s="1"/>
  <c r="M159" i="2"/>
  <c r="M158" i="2" s="1"/>
  <c r="L159" i="2"/>
  <c r="L158" i="2" s="1"/>
  <c r="J159" i="2"/>
  <c r="J158" i="2" s="1"/>
  <c r="I159" i="2"/>
  <c r="I158" i="2" s="1"/>
  <c r="H159" i="2"/>
  <c r="H158" i="2" s="1"/>
  <c r="G159" i="2"/>
  <c r="G158" i="2" s="1"/>
  <c r="F159" i="2"/>
  <c r="F158" i="2" s="1"/>
  <c r="E159" i="2"/>
  <c r="E158" i="2" s="1"/>
  <c r="D157" i="2"/>
  <c r="D156" i="2"/>
  <c r="D155" i="2"/>
  <c r="D154" i="2"/>
  <c r="D153" i="2"/>
  <c r="D152" i="2"/>
  <c r="D151" i="2"/>
  <c r="D150" i="2"/>
  <c r="AA149" i="2"/>
  <c r="X149" i="2"/>
  <c r="W149" i="2"/>
  <c r="V149" i="2"/>
  <c r="U149" i="2"/>
  <c r="T149" i="2"/>
  <c r="S149" i="2"/>
  <c r="R149" i="2"/>
  <c r="O149" i="2"/>
  <c r="N149" i="2"/>
  <c r="M149" i="2"/>
  <c r="L149" i="2"/>
  <c r="J149" i="2"/>
  <c r="I149" i="2"/>
  <c r="H149" i="2"/>
  <c r="G149" i="2"/>
  <c r="F149" i="2"/>
  <c r="E149" i="2"/>
  <c r="D148" i="2"/>
  <c r="D147" i="2"/>
  <c r="D146" i="2"/>
  <c r="AA145" i="2"/>
  <c r="X145" i="2"/>
  <c r="W145" i="2"/>
  <c r="V145" i="2"/>
  <c r="U145" i="2"/>
  <c r="T145" i="2"/>
  <c r="S145" i="2"/>
  <c r="R145" i="2"/>
  <c r="O145" i="2"/>
  <c r="N145" i="2"/>
  <c r="M145" i="2"/>
  <c r="L145" i="2"/>
  <c r="J145" i="2"/>
  <c r="I145" i="2"/>
  <c r="H145" i="2"/>
  <c r="G145" i="2"/>
  <c r="F145" i="2"/>
  <c r="E145" i="2"/>
  <c r="D144" i="2"/>
  <c r="D143" i="2"/>
  <c r="D142" i="2"/>
  <c r="D141" i="2"/>
  <c r="D140" i="2"/>
  <c r="D139" i="2"/>
  <c r="D138" i="2"/>
  <c r="D137" i="2"/>
  <c r="D136" i="2"/>
  <c r="AA135" i="2"/>
  <c r="X135" i="2"/>
  <c r="W135" i="2"/>
  <c r="V135" i="2"/>
  <c r="U135" i="2"/>
  <c r="T135" i="2"/>
  <c r="S135" i="2"/>
  <c r="R135" i="2"/>
  <c r="O135" i="2"/>
  <c r="N135" i="2"/>
  <c r="M135" i="2"/>
  <c r="L135" i="2"/>
  <c r="J135" i="2"/>
  <c r="I135" i="2"/>
  <c r="H135" i="2"/>
  <c r="G135" i="2"/>
  <c r="F135" i="2"/>
  <c r="E135" i="2"/>
  <c r="D134" i="2"/>
  <c r="D133" i="2"/>
  <c r="D132" i="2"/>
  <c r="D131" i="2"/>
  <c r="AA130" i="2"/>
  <c r="X130" i="2"/>
  <c r="N130" i="2"/>
  <c r="M130" i="2"/>
  <c r="L130" i="2"/>
  <c r="J130" i="2"/>
  <c r="I130" i="2"/>
  <c r="H130" i="2"/>
  <c r="G130" i="2"/>
  <c r="F130" i="2"/>
  <c r="E130" i="2"/>
  <c r="D129" i="2"/>
  <c r="D128" i="2"/>
  <c r="D127" i="2"/>
  <c r="D126" i="2"/>
  <c r="D125" i="2"/>
  <c r="D124" i="2"/>
  <c r="AA123" i="2"/>
  <c r="X123" i="2"/>
  <c r="W123" i="2"/>
  <c r="V123" i="2"/>
  <c r="U123" i="2"/>
  <c r="T123" i="2"/>
  <c r="S123" i="2"/>
  <c r="R123" i="2"/>
  <c r="O123" i="2"/>
  <c r="N123" i="2"/>
  <c r="M123" i="2"/>
  <c r="L123" i="2"/>
  <c r="J123" i="2"/>
  <c r="I123" i="2"/>
  <c r="H123" i="2"/>
  <c r="D122" i="2"/>
  <c r="D121" i="2"/>
  <c r="D120" i="2"/>
  <c r="D119" i="2"/>
  <c r="D118" i="2"/>
  <c r="D117" i="2"/>
  <c r="AA116" i="2"/>
  <c r="X116" i="2"/>
  <c r="W116" i="2"/>
  <c r="V116" i="2"/>
  <c r="U116" i="2"/>
  <c r="T116" i="2"/>
  <c r="S116" i="2"/>
  <c r="R116" i="2"/>
  <c r="O116" i="2"/>
  <c r="N116" i="2"/>
  <c r="M116" i="2"/>
  <c r="L116" i="2"/>
  <c r="J116" i="2"/>
  <c r="I116" i="2"/>
  <c r="H116" i="2"/>
  <c r="D115" i="2"/>
  <c r="D114" i="2"/>
  <c r="D113" i="2"/>
  <c r="D112" i="2"/>
  <c r="D111" i="2"/>
  <c r="AA110" i="2"/>
  <c r="X110" i="2"/>
  <c r="W110" i="2"/>
  <c r="V110" i="2"/>
  <c r="U110" i="2"/>
  <c r="T110" i="2"/>
  <c r="S110" i="2"/>
  <c r="R110" i="2"/>
  <c r="O110" i="2"/>
  <c r="N110" i="2"/>
  <c r="M110" i="2"/>
  <c r="L110" i="2"/>
  <c r="J110" i="2"/>
  <c r="I110" i="2"/>
  <c r="H110" i="2"/>
  <c r="G110" i="2"/>
  <c r="F110" i="2"/>
  <c r="E110" i="2"/>
  <c r="D109" i="2"/>
  <c r="D108" i="2"/>
  <c r="D107" i="2"/>
  <c r="D106" i="2"/>
  <c r="AA105" i="2"/>
  <c r="X105" i="2"/>
  <c r="W105" i="2"/>
  <c r="V105" i="2"/>
  <c r="U105" i="2"/>
  <c r="T105" i="2"/>
  <c r="S105" i="2"/>
  <c r="R105" i="2"/>
  <c r="O105" i="2"/>
  <c r="N105" i="2"/>
  <c r="M105" i="2"/>
  <c r="L105" i="2"/>
  <c r="J105" i="2"/>
  <c r="I105" i="2"/>
  <c r="H105" i="2"/>
  <c r="G105" i="2"/>
  <c r="F105" i="2"/>
  <c r="E105" i="2"/>
  <c r="D104" i="2"/>
  <c r="D103" i="2"/>
  <c r="D102" i="2"/>
  <c r="D101" i="2"/>
  <c r="D100" i="2"/>
  <c r="AA99" i="2"/>
  <c r="X99" i="2"/>
  <c r="W99" i="2"/>
  <c r="V99" i="2"/>
  <c r="U99" i="2"/>
  <c r="T99" i="2"/>
  <c r="S99" i="2"/>
  <c r="R99" i="2"/>
  <c r="O99" i="2"/>
  <c r="N99" i="2"/>
  <c r="M99" i="2"/>
  <c r="L99" i="2"/>
  <c r="J99" i="2"/>
  <c r="I99" i="2"/>
  <c r="H99" i="2"/>
  <c r="G99" i="2"/>
  <c r="F99" i="2"/>
  <c r="E99" i="2"/>
  <c r="D97" i="2"/>
  <c r="D96" i="2" s="1"/>
  <c r="AA96" i="2"/>
  <c r="X96" i="2"/>
  <c r="W96" i="2"/>
  <c r="V96" i="2"/>
  <c r="U96" i="2"/>
  <c r="T96" i="2"/>
  <c r="S96" i="2"/>
  <c r="R96" i="2"/>
  <c r="O96" i="2"/>
  <c r="N96" i="2"/>
  <c r="M96" i="2"/>
  <c r="L96" i="2"/>
  <c r="J96" i="2"/>
  <c r="I96" i="2"/>
  <c r="H96" i="2"/>
  <c r="G96" i="2"/>
  <c r="F96" i="2"/>
  <c r="E96" i="2"/>
  <c r="D95" i="2"/>
  <c r="D94" i="2" s="1"/>
  <c r="AA94" i="2"/>
  <c r="X94" i="2"/>
  <c r="W94" i="2"/>
  <c r="V94" i="2"/>
  <c r="U94" i="2"/>
  <c r="T94" i="2"/>
  <c r="S94" i="2"/>
  <c r="R94" i="2"/>
  <c r="O94" i="2"/>
  <c r="N94" i="2"/>
  <c r="M94" i="2"/>
  <c r="L94" i="2"/>
  <c r="J94" i="2"/>
  <c r="I94" i="2"/>
  <c r="H94" i="2"/>
  <c r="D93" i="2"/>
  <c r="D92" i="2"/>
  <c r="AA91" i="2"/>
  <c r="X91" i="2"/>
  <c r="W91" i="2"/>
  <c r="V91" i="2"/>
  <c r="U91" i="2"/>
  <c r="T91" i="2"/>
  <c r="S91" i="2"/>
  <c r="R91" i="2"/>
  <c r="O91" i="2"/>
  <c r="N91" i="2"/>
  <c r="M91" i="2"/>
  <c r="L91" i="2"/>
  <c r="J91" i="2"/>
  <c r="I91" i="2"/>
  <c r="H91" i="2"/>
  <c r="G91" i="2"/>
  <c r="F91" i="2"/>
  <c r="E91" i="2"/>
  <c r="D90" i="2"/>
  <c r="D89" i="2"/>
  <c r="D88" i="2"/>
  <c r="D87" i="2"/>
  <c r="AA86" i="2"/>
  <c r="X86" i="2"/>
  <c r="W86" i="2"/>
  <c r="V86" i="2"/>
  <c r="U86" i="2"/>
  <c r="T86" i="2"/>
  <c r="S86" i="2"/>
  <c r="R86" i="2"/>
  <c r="O86" i="2"/>
  <c r="N86" i="2"/>
  <c r="M86" i="2"/>
  <c r="L86" i="2"/>
  <c r="J86" i="2"/>
  <c r="I86" i="2"/>
  <c r="H86" i="2"/>
  <c r="G86" i="2"/>
  <c r="F86" i="2"/>
  <c r="E86" i="2"/>
  <c r="D85" i="2"/>
  <c r="D84" i="2"/>
  <c r="D83" i="2"/>
  <c r="D82" i="2"/>
  <c r="D81" i="2"/>
  <c r="AA80" i="2"/>
  <c r="X80" i="2"/>
  <c r="W80" i="2"/>
  <c r="V80" i="2"/>
  <c r="U80" i="2"/>
  <c r="T80" i="2"/>
  <c r="S80" i="2"/>
  <c r="R80" i="2"/>
  <c r="O80" i="2"/>
  <c r="N80" i="2"/>
  <c r="M80" i="2"/>
  <c r="L80" i="2"/>
  <c r="J80" i="2"/>
  <c r="I80" i="2"/>
  <c r="H80" i="2"/>
  <c r="G80" i="2"/>
  <c r="F80" i="2"/>
  <c r="E80" i="2"/>
  <c r="D79" i="2"/>
  <c r="D78" i="2"/>
  <c r="D77" i="2"/>
  <c r="D76" i="2"/>
  <c r="D75" i="2"/>
  <c r="D74" i="2"/>
  <c r="D73" i="2"/>
  <c r="AA72" i="2"/>
  <c r="X72" i="2"/>
  <c r="W72" i="2"/>
  <c r="V72" i="2"/>
  <c r="U72" i="2"/>
  <c r="T72" i="2"/>
  <c r="S72" i="2"/>
  <c r="R72" i="2"/>
  <c r="O72" i="2"/>
  <c r="N72" i="2"/>
  <c r="M72" i="2"/>
  <c r="L72" i="2"/>
  <c r="J72" i="2"/>
  <c r="I72" i="2"/>
  <c r="H72" i="2"/>
  <c r="D71" i="2"/>
  <c r="D70" i="2"/>
  <c r="D69" i="2"/>
  <c r="D68" i="2"/>
  <c r="D67" i="2"/>
  <c r="D66" i="2"/>
  <c r="AA65" i="2"/>
  <c r="X65" i="2"/>
  <c r="W65" i="2"/>
  <c r="V65" i="2"/>
  <c r="U65" i="2"/>
  <c r="T65" i="2"/>
  <c r="S65" i="2"/>
  <c r="R65" i="2"/>
  <c r="O65" i="2"/>
  <c r="N65" i="2"/>
  <c r="M65" i="2"/>
  <c r="L65" i="2"/>
  <c r="J65" i="2"/>
  <c r="I65" i="2"/>
  <c r="H65" i="2"/>
  <c r="G65" i="2"/>
  <c r="F65" i="2"/>
  <c r="E65" i="2"/>
  <c r="D63" i="2"/>
  <c r="D62" i="2"/>
  <c r="AA61" i="2"/>
  <c r="X61" i="2"/>
  <c r="W61" i="2"/>
  <c r="V61" i="2"/>
  <c r="U61" i="2"/>
  <c r="T61" i="2"/>
  <c r="S61" i="2"/>
  <c r="R61" i="2"/>
  <c r="O61" i="2"/>
  <c r="N61" i="2"/>
  <c r="M61" i="2"/>
  <c r="L61" i="2"/>
  <c r="J61" i="2"/>
  <c r="I61" i="2"/>
  <c r="H61" i="2"/>
  <c r="G61" i="2"/>
  <c r="F61" i="2"/>
  <c r="E61" i="2"/>
  <c r="D60" i="2"/>
  <c r="D59" i="2"/>
  <c r="AA58" i="2"/>
  <c r="X58" i="2"/>
  <c r="W58" i="2"/>
  <c r="V58" i="2"/>
  <c r="U58" i="2"/>
  <c r="T58" i="2"/>
  <c r="S58" i="2"/>
  <c r="R58" i="2"/>
  <c r="O58" i="2"/>
  <c r="N58" i="2"/>
  <c r="M58" i="2"/>
  <c r="L58" i="2"/>
  <c r="J58" i="2"/>
  <c r="I58" i="2"/>
  <c r="H58" i="2"/>
  <c r="D56" i="2"/>
  <c r="D55" i="2"/>
  <c r="AA54" i="2"/>
  <c r="X54" i="2"/>
  <c r="W54" i="2"/>
  <c r="V54" i="2"/>
  <c r="U54" i="2"/>
  <c r="T54" i="2"/>
  <c r="S54" i="2"/>
  <c r="R54" i="2"/>
  <c r="O54" i="2"/>
  <c r="N54" i="2"/>
  <c r="M54" i="2"/>
  <c r="L54" i="2"/>
  <c r="J54" i="2"/>
  <c r="I54" i="2"/>
  <c r="H54" i="2"/>
  <c r="G54" i="2"/>
  <c r="F54" i="2"/>
  <c r="D53" i="2"/>
  <c r="D52" i="2"/>
  <c r="D51" i="2"/>
  <c r="D50" i="2"/>
  <c r="D49" i="2"/>
  <c r="D48" i="2"/>
  <c r="D47" i="2"/>
  <c r="D46" i="2"/>
  <c r="AA45" i="2"/>
  <c r="X45" i="2"/>
  <c r="W45" i="2"/>
  <c r="V45" i="2"/>
  <c r="U45" i="2"/>
  <c r="T45" i="2"/>
  <c r="S45" i="2"/>
  <c r="R45" i="2"/>
  <c r="O45" i="2"/>
  <c r="N45" i="2"/>
  <c r="M45" i="2"/>
  <c r="L45" i="2"/>
  <c r="J45" i="2"/>
  <c r="I45" i="2"/>
  <c r="H45" i="2"/>
  <c r="G45" i="2"/>
  <c r="F45" i="2"/>
  <c r="E45" i="2"/>
  <c r="D42" i="2"/>
  <c r="D41" i="2"/>
  <c r="AA40" i="2"/>
  <c r="X40" i="2"/>
  <c r="W40" i="2"/>
  <c r="V40" i="2"/>
  <c r="U40" i="2"/>
  <c r="T40" i="2"/>
  <c r="S40" i="2"/>
  <c r="R40" i="2"/>
  <c r="O40" i="2"/>
  <c r="N40" i="2"/>
  <c r="M40" i="2"/>
  <c r="L40" i="2"/>
  <c r="J40" i="2"/>
  <c r="I40" i="2"/>
  <c r="H40" i="2"/>
  <c r="G40" i="2"/>
  <c r="F40" i="2"/>
  <c r="E40" i="2"/>
  <c r="D39" i="2"/>
  <c r="D38" i="2"/>
  <c r="D37" i="2"/>
  <c r="AA36" i="2"/>
  <c r="X36" i="2"/>
  <c r="W36" i="2"/>
  <c r="V36" i="2"/>
  <c r="U36" i="2"/>
  <c r="T36" i="2"/>
  <c r="S36" i="2"/>
  <c r="R36" i="2"/>
  <c r="O36" i="2"/>
  <c r="N36" i="2"/>
  <c r="M36" i="2"/>
  <c r="L36" i="2"/>
  <c r="J36" i="2"/>
  <c r="I36" i="2"/>
  <c r="H36" i="2"/>
  <c r="G36" i="2"/>
  <c r="F36" i="2"/>
  <c r="E36" i="2"/>
  <c r="D35" i="2"/>
  <c r="D34" i="2" s="1"/>
  <c r="AA34" i="2"/>
  <c r="X34" i="2"/>
  <c r="W34" i="2"/>
  <c r="V34" i="2"/>
  <c r="U34" i="2"/>
  <c r="T34" i="2"/>
  <c r="S34" i="2"/>
  <c r="R34" i="2"/>
  <c r="O34" i="2"/>
  <c r="N34" i="2"/>
  <c r="M34" i="2"/>
  <c r="L34" i="2"/>
  <c r="J34" i="2"/>
  <c r="I34" i="2"/>
  <c r="H34" i="2"/>
  <c r="G34" i="2"/>
  <c r="F34" i="2"/>
  <c r="E34" i="2"/>
  <c r="D32" i="2"/>
  <c r="D31" i="2"/>
  <c r="D30" i="2"/>
  <c r="D29" i="2"/>
  <c r="D28" i="2"/>
  <c r="D27" i="2"/>
  <c r="D26" i="2"/>
  <c r="AA25" i="2"/>
  <c r="AA24" i="2" s="1"/>
  <c r="X25" i="2"/>
  <c r="X24" i="2" s="1"/>
  <c r="W25" i="2"/>
  <c r="W24" i="2" s="1"/>
  <c r="V25" i="2"/>
  <c r="V24" i="2" s="1"/>
  <c r="U25" i="2"/>
  <c r="U24" i="2" s="1"/>
  <c r="T25" i="2"/>
  <c r="T24" i="2" s="1"/>
  <c r="S25" i="2"/>
  <c r="S24" i="2" s="1"/>
  <c r="R25" i="2"/>
  <c r="R24" i="2" s="1"/>
  <c r="O25" i="2"/>
  <c r="O24" i="2" s="1"/>
  <c r="N25" i="2"/>
  <c r="N24" i="2" s="1"/>
  <c r="M25" i="2"/>
  <c r="M24" i="2" s="1"/>
  <c r="L25" i="2"/>
  <c r="L24" i="2" s="1"/>
  <c r="J25" i="2"/>
  <c r="J24" i="2" s="1"/>
  <c r="I25" i="2"/>
  <c r="I24" i="2" s="1"/>
  <c r="H25" i="2"/>
  <c r="H24" i="2" s="1"/>
  <c r="G25" i="2"/>
  <c r="G24" i="2" s="1"/>
  <c r="F25" i="2"/>
  <c r="F24" i="2" s="1"/>
  <c r="E25" i="2"/>
  <c r="E24" i="2" s="1"/>
  <c r="D23" i="2"/>
  <c r="D22" i="2" s="1"/>
  <c r="AA22" i="2"/>
  <c r="X22" i="2"/>
  <c r="W22" i="2"/>
  <c r="V22" i="2"/>
  <c r="U22" i="2"/>
  <c r="T22" i="2"/>
  <c r="S22" i="2"/>
  <c r="R22" i="2"/>
  <c r="O22" i="2"/>
  <c r="N22" i="2"/>
  <c r="M22" i="2"/>
  <c r="L22" i="2"/>
  <c r="J22" i="2"/>
  <c r="I22" i="2"/>
  <c r="H22" i="2"/>
  <c r="G22" i="2"/>
  <c r="F22" i="2"/>
  <c r="E22" i="2"/>
  <c r="D21" i="2"/>
  <c r="D20" i="2" s="1"/>
  <c r="AA20" i="2"/>
  <c r="X20" i="2"/>
  <c r="W20" i="2"/>
  <c r="V20" i="2"/>
  <c r="U20" i="2"/>
  <c r="T20" i="2"/>
  <c r="S20" i="2"/>
  <c r="R20" i="2"/>
  <c r="O20" i="2"/>
  <c r="N20" i="2"/>
  <c r="M20" i="2"/>
  <c r="L20" i="2"/>
  <c r="J20" i="2"/>
  <c r="I20" i="2"/>
  <c r="H20" i="2"/>
  <c r="G20" i="2"/>
  <c r="F20" i="2"/>
  <c r="D19" i="2"/>
  <c r="D18" i="2"/>
  <c r="D17" i="2"/>
  <c r="D16" i="2"/>
  <c r="D15" i="2"/>
  <c r="D14" i="2"/>
  <c r="AA12" i="2"/>
  <c r="X12" i="2"/>
  <c r="W12" i="2"/>
  <c r="V12" i="2"/>
  <c r="U12" i="2"/>
  <c r="T12" i="2"/>
  <c r="S12" i="2"/>
  <c r="R12" i="2"/>
  <c r="O12" i="2"/>
  <c r="N12" i="2"/>
  <c r="M12" i="2"/>
  <c r="L12" i="2"/>
  <c r="J12" i="2"/>
  <c r="I12" i="2"/>
  <c r="H12" i="2"/>
  <c r="G12" i="2"/>
  <c r="F12" i="2"/>
  <c r="E12" i="2"/>
  <c r="D11" i="2"/>
  <c r="D10" i="2"/>
  <c r="D9" i="2"/>
  <c r="AA8" i="2"/>
  <c r="X8" i="2"/>
  <c r="W8" i="2"/>
  <c r="V8" i="2"/>
  <c r="U8" i="2"/>
  <c r="T8" i="2"/>
  <c r="S8" i="2"/>
  <c r="R8" i="2"/>
  <c r="O8" i="2"/>
  <c r="N8" i="2"/>
  <c r="M8" i="2"/>
  <c r="L8" i="2"/>
  <c r="J8" i="2"/>
  <c r="I8" i="2"/>
  <c r="H8" i="2"/>
  <c r="G8" i="2"/>
  <c r="F8" i="2"/>
  <c r="M302" i="1"/>
  <c r="M301" i="1" s="1"/>
  <c r="J302" i="1"/>
  <c r="J301" i="1" s="1"/>
  <c r="I302" i="1"/>
  <c r="I301" i="1" s="1"/>
  <c r="H302" i="1"/>
  <c r="H301" i="1" s="1"/>
  <c r="G302" i="1"/>
  <c r="G301" i="1" s="1"/>
  <c r="F302" i="1"/>
  <c r="F301" i="1" s="1"/>
  <c r="E302" i="1"/>
  <c r="E301" i="1" s="1"/>
  <c r="D302" i="1"/>
  <c r="D301" i="1" s="1"/>
  <c r="M298" i="1"/>
  <c r="M297" i="1" s="1"/>
  <c r="J298" i="1"/>
  <c r="J297" i="1" s="1"/>
  <c r="I298" i="1"/>
  <c r="I297" i="1" s="1"/>
  <c r="H298" i="1"/>
  <c r="H297" i="1" s="1"/>
  <c r="G298" i="1"/>
  <c r="G297" i="1" s="1"/>
  <c r="F298" i="1"/>
  <c r="F297" i="1" s="1"/>
  <c r="E298" i="1"/>
  <c r="E297" i="1" s="1"/>
  <c r="D298" i="1"/>
  <c r="D297" i="1" s="1"/>
  <c r="M290" i="1"/>
  <c r="J290" i="1"/>
  <c r="I290" i="1"/>
  <c r="H290" i="1"/>
  <c r="G290" i="1"/>
  <c r="F290" i="1"/>
  <c r="E290" i="1"/>
  <c r="D290" i="1"/>
  <c r="M283" i="1"/>
  <c r="J283" i="1"/>
  <c r="I283" i="1"/>
  <c r="H283" i="1"/>
  <c r="F283" i="1"/>
  <c r="E283" i="1"/>
  <c r="D283" i="1"/>
  <c r="G283" i="1"/>
  <c r="M279" i="1"/>
  <c r="J279" i="1"/>
  <c r="I279" i="1"/>
  <c r="H279" i="1"/>
  <c r="G279" i="1"/>
  <c r="F279" i="1"/>
  <c r="E279" i="1"/>
  <c r="D279" i="1"/>
  <c r="M273" i="1"/>
  <c r="J273" i="1"/>
  <c r="I273" i="1"/>
  <c r="H273" i="1"/>
  <c r="G273" i="1"/>
  <c r="F273" i="1"/>
  <c r="E273" i="1"/>
  <c r="D273" i="1"/>
  <c r="M269" i="1"/>
  <c r="J269" i="1"/>
  <c r="I269" i="1"/>
  <c r="H269" i="1"/>
  <c r="G269" i="1"/>
  <c r="F269" i="1"/>
  <c r="E269" i="1"/>
  <c r="D269" i="1"/>
  <c r="M267" i="1"/>
  <c r="J267" i="1"/>
  <c r="I267" i="1"/>
  <c r="H267" i="1"/>
  <c r="G267" i="1"/>
  <c r="F267" i="1"/>
  <c r="E267" i="1"/>
  <c r="D267" i="1"/>
  <c r="M259" i="1"/>
  <c r="J259" i="1"/>
  <c r="I259" i="1"/>
  <c r="H259" i="1"/>
  <c r="G259" i="1"/>
  <c r="F259" i="1"/>
  <c r="E259" i="1"/>
  <c r="D259" i="1"/>
  <c r="M253" i="1"/>
  <c r="J253" i="1"/>
  <c r="I253" i="1"/>
  <c r="H253" i="1"/>
  <c r="G253" i="1"/>
  <c r="F253" i="1"/>
  <c r="M250" i="1"/>
  <c r="J250" i="1"/>
  <c r="I250" i="1"/>
  <c r="H250" i="1"/>
  <c r="G250" i="1"/>
  <c r="F250" i="1"/>
  <c r="E250" i="1"/>
  <c r="D250" i="1"/>
  <c r="M243" i="1"/>
  <c r="M239" i="1" s="1"/>
  <c r="J243" i="1"/>
  <c r="J239" i="1" s="1"/>
  <c r="I243" i="1"/>
  <c r="I239" i="1" s="1"/>
  <c r="H243" i="1"/>
  <c r="H239" i="1" s="1"/>
  <c r="G243" i="1"/>
  <c r="G239" i="1" s="1"/>
  <c r="F243" i="1"/>
  <c r="F239" i="1" s="1"/>
  <c r="E239" i="1"/>
  <c r="D243" i="1"/>
  <c r="D239" i="1" s="1"/>
  <c r="M234" i="1"/>
  <c r="M233" i="1" s="1"/>
  <c r="J234" i="1"/>
  <c r="J233" i="1" s="1"/>
  <c r="I234" i="1"/>
  <c r="I233" i="1" s="1"/>
  <c r="H234" i="1"/>
  <c r="H233" i="1" s="1"/>
  <c r="G234" i="1"/>
  <c r="G233" i="1" s="1"/>
  <c r="F234" i="1"/>
  <c r="F233" i="1" s="1"/>
  <c r="E233" i="1"/>
  <c r="D234" i="1"/>
  <c r="D233" i="1" s="1"/>
  <c r="M228" i="1"/>
  <c r="J228" i="1"/>
  <c r="I228" i="1"/>
  <c r="H228" i="1"/>
  <c r="G228" i="1"/>
  <c r="F228" i="1"/>
  <c r="M217" i="1"/>
  <c r="J217" i="1"/>
  <c r="I217" i="1"/>
  <c r="H217" i="1"/>
  <c r="G217" i="1"/>
  <c r="F217" i="1"/>
  <c r="E217" i="1"/>
  <c r="E216" i="1" s="1"/>
  <c r="M214" i="1"/>
  <c r="J214" i="1"/>
  <c r="I214" i="1"/>
  <c r="H214" i="1"/>
  <c r="G214" i="1"/>
  <c r="F214" i="1"/>
  <c r="E214" i="1"/>
  <c r="D214" i="1"/>
  <c r="M206" i="1"/>
  <c r="M205" i="1"/>
  <c r="M204" i="1"/>
  <c r="M203" i="1"/>
  <c r="J202" i="1"/>
  <c r="I202" i="1"/>
  <c r="H202" i="1"/>
  <c r="G202" i="1"/>
  <c r="F202" i="1"/>
  <c r="E202" i="1"/>
  <c r="D202" i="1"/>
  <c r="M201" i="1"/>
  <c r="M200" i="1"/>
  <c r="M199" i="1"/>
  <c r="J197" i="1"/>
  <c r="I197" i="1"/>
  <c r="H197" i="1"/>
  <c r="G197" i="1"/>
  <c r="F197" i="1"/>
  <c r="E197" i="1"/>
  <c r="D197" i="1"/>
  <c r="G195" i="1"/>
  <c r="G194" i="1" s="1"/>
  <c r="M194" i="1"/>
  <c r="J194" i="1"/>
  <c r="I194" i="1"/>
  <c r="H194" i="1"/>
  <c r="F194" i="1"/>
  <c r="E194" i="1"/>
  <c r="D194" i="1"/>
  <c r="G193" i="1"/>
  <c r="G192" i="1"/>
  <c r="M191" i="1"/>
  <c r="J191" i="1"/>
  <c r="I191" i="1"/>
  <c r="H191" i="1"/>
  <c r="F191" i="1"/>
  <c r="E191" i="1"/>
  <c r="D191" i="1"/>
  <c r="M185" i="1"/>
  <c r="J185" i="1"/>
  <c r="I185" i="1"/>
  <c r="H185" i="1"/>
  <c r="G185" i="1"/>
  <c r="F185" i="1"/>
  <c r="E185" i="1"/>
  <c r="D185" i="1"/>
  <c r="H182" i="1"/>
  <c r="H180" i="1"/>
  <c r="H175" i="1"/>
  <c r="H174" i="1" s="1"/>
  <c r="M174" i="1"/>
  <c r="J174" i="1"/>
  <c r="I174" i="1"/>
  <c r="G174" i="1"/>
  <c r="F174" i="1"/>
  <c r="E174" i="1"/>
  <c r="D174" i="1"/>
  <c r="H172" i="1"/>
  <c r="H171" i="1" s="1"/>
  <c r="H167" i="1" s="1"/>
  <c r="M171" i="1"/>
  <c r="M167" i="1" s="1"/>
  <c r="J171" i="1"/>
  <c r="J167" i="1" s="1"/>
  <c r="I171" i="1"/>
  <c r="I167" i="1" s="1"/>
  <c r="G171" i="1"/>
  <c r="G167" i="1" s="1"/>
  <c r="F171" i="1"/>
  <c r="F167" i="1" s="1"/>
  <c r="E171" i="1"/>
  <c r="E167" i="1" s="1"/>
  <c r="D171" i="1"/>
  <c r="D167" i="1" s="1"/>
  <c r="M159" i="1"/>
  <c r="J159" i="1"/>
  <c r="I159" i="1"/>
  <c r="H159" i="1"/>
  <c r="G159" i="1"/>
  <c r="F159" i="1"/>
  <c r="E159" i="1"/>
  <c r="D159" i="1"/>
  <c r="J151" i="1"/>
  <c r="I151" i="1"/>
  <c r="H151" i="1"/>
  <c r="F151" i="1"/>
  <c r="E151" i="1"/>
  <c r="D151" i="1"/>
  <c r="M151" i="1"/>
  <c r="G149" i="1"/>
  <c r="M149" i="1"/>
  <c r="J149" i="1"/>
  <c r="I149" i="1"/>
  <c r="H149" i="1"/>
  <c r="F149" i="1"/>
  <c r="E149" i="1"/>
  <c r="D149" i="1"/>
  <c r="D142" i="1" s="1"/>
  <c r="M136" i="1"/>
  <c r="J136" i="1"/>
  <c r="I136" i="1"/>
  <c r="H136" i="1"/>
  <c r="F136" i="1"/>
  <c r="D134" i="1"/>
  <c r="M131" i="1"/>
  <c r="J131" i="1"/>
  <c r="I131" i="1"/>
  <c r="H131" i="1"/>
  <c r="F131" i="1"/>
  <c r="E131" i="1"/>
  <c r="E128" i="1" s="1"/>
  <c r="D131" i="1"/>
  <c r="E108" i="1"/>
  <c r="M98" i="1"/>
  <c r="J98" i="1"/>
  <c r="I98" i="1"/>
  <c r="H98" i="1"/>
  <c r="G98" i="1"/>
  <c r="F98" i="1"/>
  <c r="E98" i="1"/>
  <c r="D98" i="1"/>
  <c r="M94" i="1"/>
  <c r="I94" i="1"/>
  <c r="H94" i="1"/>
  <c r="G94" i="1"/>
  <c r="F94" i="1"/>
  <c r="E94" i="1"/>
  <c r="D94" i="1"/>
  <c r="M90" i="1"/>
  <c r="I90" i="1"/>
  <c r="H90" i="1"/>
  <c r="G90" i="1"/>
  <c r="F90" i="1"/>
  <c r="E90" i="1"/>
  <c r="D90" i="1"/>
  <c r="M86" i="1"/>
  <c r="J86" i="1"/>
  <c r="I86" i="1"/>
  <c r="H86" i="1"/>
  <c r="G86" i="1"/>
  <c r="F86" i="1"/>
  <c r="E86" i="1"/>
  <c r="D86" i="1"/>
  <c r="J71" i="1"/>
  <c r="M71" i="1"/>
  <c r="I71" i="1"/>
  <c r="H71" i="1"/>
  <c r="G71" i="1"/>
  <c r="F71" i="1"/>
  <c r="E71" i="1"/>
  <c r="D71" i="1"/>
  <c r="J69" i="1"/>
  <c r="M69" i="1"/>
  <c r="I69" i="1"/>
  <c r="H69" i="1"/>
  <c r="G69" i="1"/>
  <c r="F69" i="1"/>
  <c r="E69" i="1"/>
  <c r="D69" i="1"/>
  <c r="M65" i="1"/>
  <c r="I65" i="1"/>
  <c r="H65" i="1"/>
  <c r="G65" i="1"/>
  <c r="F65" i="1"/>
  <c r="M62" i="1"/>
  <c r="I62" i="1"/>
  <c r="H62" i="1"/>
  <c r="G62" i="1"/>
  <c r="F62" i="1"/>
  <c r="E62" i="1"/>
  <c r="M58" i="1"/>
  <c r="J58" i="1"/>
  <c r="I58" i="1"/>
  <c r="H58" i="1"/>
  <c r="G58" i="1"/>
  <c r="F58" i="1"/>
  <c r="E58" i="1"/>
  <c r="D58" i="1"/>
  <c r="M56" i="1"/>
  <c r="J56" i="1"/>
  <c r="I56" i="1"/>
  <c r="H56" i="1"/>
  <c r="G56" i="1"/>
  <c r="F56" i="1"/>
  <c r="E56" i="1"/>
  <c r="D56" i="1"/>
  <c r="M53" i="1"/>
  <c r="J53" i="1"/>
  <c r="I53" i="1"/>
  <c r="H53" i="1"/>
  <c r="G53" i="1"/>
  <c r="F53" i="1"/>
  <c r="E53" i="1"/>
  <c r="D53" i="1"/>
  <c r="M48" i="1"/>
  <c r="J48" i="1"/>
  <c r="I48" i="1"/>
  <c r="H48" i="1"/>
  <c r="G48" i="1"/>
  <c r="F48" i="1"/>
  <c r="E48" i="1"/>
  <c r="D48" i="1"/>
  <c r="M45" i="1"/>
  <c r="J45" i="1"/>
  <c r="I45" i="1"/>
  <c r="H45" i="1"/>
  <c r="G45" i="1"/>
  <c r="F45" i="1"/>
  <c r="E45" i="1"/>
  <c r="D45" i="1"/>
  <c r="M37" i="1"/>
  <c r="J37" i="1"/>
  <c r="I37" i="1"/>
  <c r="H37" i="1"/>
  <c r="G37" i="1"/>
  <c r="F37" i="1"/>
  <c r="E37" i="1"/>
  <c r="D37" i="1"/>
  <c r="M31" i="1"/>
  <c r="J31" i="1"/>
  <c r="I31" i="1"/>
  <c r="H31" i="1"/>
  <c r="G31" i="1"/>
  <c r="F31" i="1"/>
  <c r="E31" i="1"/>
  <c r="D31" i="1"/>
  <c r="M25" i="1"/>
  <c r="J25" i="1"/>
  <c r="I25" i="1"/>
  <c r="H25" i="1"/>
  <c r="G25" i="1"/>
  <c r="F25" i="1"/>
  <c r="E25" i="1"/>
  <c r="D25" i="1"/>
  <c r="M16" i="1"/>
  <c r="J16" i="1"/>
  <c r="I16" i="1"/>
  <c r="H16" i="1"/>
  <c r="G16" i="1"/>
  <c r="F16" i="1"/>
  <c r="E16" i="1"/>
  <c r="L14" i="1" l="1"/>
  <c r="D452" i="2"/>
  <c r="D446" i="2"/>
  <c r="E351" i="2"/>
  <c r="G351" i="2"/>
  <c r="I351" i="2"/>
  <c r="L351" i="2"/>
  <c r="N351" i="2"/>
  <c r="R351" i="2"/>
  <c r="T351" i="2"/>
  <c r="V351" i="2"/>
  <c r="X351" i="2"/>
  <c r="D371" i="2"/>
  <c r="D389" i="2"/>
  <c r="F128" i="1"/>
  <c r="I128" i="1"/>
  <c r="M128" i="1"/>
  <c r="H128" i="1"/>
  <c r="J128" i="1"/>
  <c r="O737" i="2"/>
  <c r="D128" i="1"/>
  <c r="D127" i="1" s="1"/>
  <c r="J593" i="2"/>
  <c r="F350" i="2"/>
  <c r="E737" i="2"/>
  <c r="Z642" i="2"/>
  <c r="Z779" i="2" s="1"/>
  <c r="X769" i="2"/>
  <c r="N277" i="2"/>
  <c r="W719" i="2"/>
  <c r="D101" i="1"/>
  <c r="H101" i="1"/>
  <c r="F142" i="1"/>
  <c r="M142" i="1"/>
  <c r="G216" i="1"/>
  <c r="I216" i="1"/>
  <c r="I173" i="1"/>
  <c r="I166" i="1" s="1"/>
  <c r="M719" i="2"/>
  <c r="R719" i="2"/>
  <c r="U719" i="2"/>
  <c r="G440" i="2"/>
  <c r="J440" i="2"/>
  <c r="W440" i="2"/>
  <c r="I719" i="2"/>
  <c r="V719" i="2"/>
  <c r="L440" i="2"/>
  <c r="O440" i="2"/>
  <c r="X440" i="2"/>
  <c r="AA719" i="2"/>
  <c r="Y642" i="2"/>
  <c r="Y779" i="2" s="1"/>
  <c r="E440" i="2"/>
  <c r="H440" i="2"/>
  <c r="M440" i="2"/>
  <c r="R440" i="2"/>
  <c r="U440" i="2"/>
  <c r="AA440" i="2"/>
  <c r="X719" i="2"/>
  <c r="O769" i="2"/>
  <c r="AA414" i="2"/>
  <c r="F440" i="2"/>
  <c r="I440" i="2"/>
  <c r="N440" i="2"/>
  <c r="S440" i="2"/>
  <c r="V440" i="2"/>
  <c r="H769" i="2"/>
  <c r="F52" i="1"/>
  <c r="G89" i="1"/>
  <c r="J52" i="1"/>
  <c r="G101" i="1"/>
  <c r="M52" i="1"/>
  <c r="I89" i="1"/>
  <c r="D108" i="1"/>
  <c r="H108" i="1"/>
  <c r="K436" i="1"/>
  <c r="G249" i="1"/>
  <c r="M249" i="1"/>
  <c r="M216" i="1"/>
  <c r="J15" i="1"/>
  <c r="M15" i="1"/>
  <c r="F89" i="1"/>
  <c r="M89" i="1"/>
  <c r="H89" i="1"/>
  <c r="G108" i="1"/>
  <c r="M108" i="1"/>
  <c r="J173" i="1"/>
  <c r="J166" i="1" s="1"/>
  <c r="H179" i="1"/>
  <c r="F216" i="1"/>
  <c r="J216" i="1"/>
  <c r="G52" i="1"/>
  <c r="J142" i="1"/>
  <c r="F249" i="1"/>
  <c r="J249" i="1"/>
  <c r="L436" i="1"/>
  <c r="D52" i="1"/>
  <c r="H52" i="1"/>
  <c r="F101" i="1"/>
  <c r="I108" i="1"/>
  <c r="H142" i="1"/>
  <c r="H249" i="1"/>
  <c r="E15" i="1"/>
  <c r="I15" i="1"/>
  <c r="E52" i="1"/>
  <c r="I52" i="1"/>
  <c r="J108" i="1"/>
  <c r="I142" i="1"/>
  <c r="I249" i="1"/>
  <c r="M272" i="1"/>
  <c r="D720" i="2"/>
  <c r="D523" i="2"/>
  <c r="J191" i="2"/>
  <c r="E191" i="2"/>
  <c r="AA255" i="2"/>
  <c r="G255" i="2"/>
  <c r="J255" i="2"/>
  <c r="H191" i="2"/>
  <c r="L191" i="2"/>
  <c r="O191" i="2"/>
  <c r="G191" i="2"/>
  <c r="S191" i="2"/>
  <c r="F238" i="2"/>
  <c r="I238" i="2"/>
  <c r="M238" i="2"/>
  <c r="R238" i="2"/>
  <c r="U238" i="2"/>
  <c r="AA238" i="2"/>
  <c r="W277" i="2"/>
  <c r="D65" i="2"/>
  <c r="R191" i="2"/>
  <c r="U191" i="2"/>
  <c r="D198" i="2"/>
  <c r="L238" i="2"/>
  <c r="L277" i="2"/>
  <c r="O277" i="2"/>
  <c r="T277" i="2"/>
  <c r="D278" i="2"/>
  <c r="S277" i="2"/>
  <c r="V277" i="2"/>
  <c r="E769" i="2"/>
  <c r="L769" i="2"/>
  <c r="T769" i="2"/>
  <c r="H737" i="2"/>
  <c r="L737" i="2"/>
  <c r="H7" i="2"/>
  <c r="D99" i="2"/>
  <c r="E593" i="2"/>
  <c r="G320" i="2"/>
  <c r="J320" i="2"/>
  <c r="N320" i="2"/>
  <c r="I320" i="2"/>
  <c r="D461" i="2"/>
  <c r="E581" i="2"/>
  <c r="F769" i="2"/>
  <c r="I769" i="2"/>
  <c r="M769" i="2"/>
  <c r="U769" i="2"/>
  <c r="D25" i="2"/>
  <c r="D24" i="2" s="1"/>
  <c r="N44" i="2"/>
  <c r="D175" i="2"/>
  <c r="M191" i="2"/>
  <c r="G277" i="2"/>
  <c r="V284" i="2"/>
  <c r="L308" i="2"/>
  <c r="AA493" i="2"/>
  <c r="I522" i="2"/>
  <c r="D706" i="2"/>
  <c r="D145" i="2"/>
  <c r="D149" i="2"/>
  <c r="T191" i="2"/>
  <c r="D230" i="2"/>
  <c r="N262" i="2"/>
  <c r="E460" i="2"/>
  <c r="D498" i="2"/>
  <c r="D567" i="2"/>
  <c r="D686" i="2"/>
  <c r="N191" i="2"/>
  <c r="F284" i="2"/>
  <c r="R284" i="2"/>
  <c r="AA284" i="2"/>
  <c r="G7" i="2"/>
  <c r="J7" i="2"/>
  <c r="V7" i="2"/>
  <c r="L44" i="2"/>
  <c r="D91" i="2"/>
  <c r="W238" i="2"/>
  <c r="E255" i="2"/>
  <c r="H255" i="2"/>
  <c r="L255" i="2"/>
  <c r="E262" i="2"/>
  <c r="L262" i="2"/>
  <c r="R277" i="2"/>
  <c r="U277" i="2"/>
  <c r="AA277" i="2"/>
  <c r="X284" i="2"/>
  <c r="S308" i="2"/>
  <c r="F460" i="2"/>
  <c r="I460" i="2"/>
  <c r="V475" i="2"/>
  <c r="M475" i="2"/>
  <c r="F581" i="2"/>
  <c r="G737" i="2"/>
  <c r="J737" i="2"/>
  <c r="N737" i="2"/>
  <c r="R769" i="2"/>
  <c r="AA769" i="2"/>
  <c r="J162" i="2"/>
  <c r="N162" i="2"/>
  <c r="S162" i="2"/>
  <c r="V162" i="2"/>
  <c r="I162" i="2"/>
  <c r="X191" i="2"/>
  <c r="AA191" i="2"/>
  <c r="W204" i="2"/>
  <c r="N204" i="2"/>
  <c r="S204" i="2"/>
  <c r="V204" i="2"/>
  <c r="E320" i="2"/>
  <c r="H320" i="2"/>
  <c r="L320" i="2"/>
  <c r="S428" i="2"/>
  <c r="D557" i="2"/>
  <c r="G581" i="2"/>
  <c r="N581" i="2"/>
  <c r="D588" i="2"/>
  <c r="D604" i="2"/>
  <c r="D599" i="2" s="1"/>
  <c r="L644" i="2"/>
  <c r="I698" i="2"/>
  <c r="D770" i="2"/>
  <c r="T162" i="2"/>
  <c r="X162" i="2"/>
  <c r="W162" i="2"/>
  <c r="AA162" i="2"/>
  <c r="F191" i="2"/>
  <c r="I191" i="2"/>
  <c r="V191" i="2"/>
  <c r="I204" i="2"/>
  <c r="R204" i="2"/>
  <c r="O204" i="2"/>
  <c r="X204" i="2"/>
  <c r="X277" i="2"/>
  <c r="W284" i="2"/>
  <c r="D300" i="2"/>
  <c r="D313" i="2"/>
  <c r="M320" i="2"/>
  <c r="D352" i="2"/>
  <c r="D547" i="2"/>
  <c r="H581" i="2"/>
  <c r="D584" i="2"/>
  <c r="D594" i="2"/>
  <c r="D593" i="2" s="1"/>
  <c r="W629" i="2"/>
  <c r="F644" i="2"/>
  <c r="M685" i="2"/>
  <c r="D738" i="2"/>
  <c r="G769" i="2"/>
  <c r="J769" i="2"/>
  <c r="N769" i="2"/>
  <c r="S769" i="2"/>
  <c r="V769" i="2"/>
  <c r="D36" i="2"/>
  <c r="D40" i="2"/>
  <c r="D45" i="2"/>
  <c r="D58" i="2"/>
  <c r="D61" i="2"/>
  <c r="D72" i="2"/>
  <c r="D80" i="2"/>
  <c r="D86" i="2"/>
  <c r="D105" i="2"/>
  <c r="D110" i="2"/>
  <c r="D116" i="2"/>
  <c r="D123" i="2"/>
  <c r="D130" i="2"/>
  <c r="D135" i="2"/>
  <c r="D159" i="2"/>
  <c r="D158" i="2" s="1"/>
  <c r="D163" i="2"/>
  <c r="D169" i="2"/>
  <c r="D179" i="2"/>
  <c r="D187" i="2"/>
  <c r="D192" i="2"/>
  <c r="D195" i="2"/>
  <c r="D201" i="2"/>
  <c r="D205" i="2"/>
  <c r="D210" i="2"/>
  <c r="D214" i="2"/>
  <c r="D225" i="2"/>
  <c r="D242" i="2"/>
  <c r="D256" i="2"/>
  <c r="D255" i="2" s="1"/>
  <c r="D281" i="2"/>
  <c r="D285" i="2"/>
  <c r="D288" i="2"/>
  <c r="D292" i="2"/>
  <c r="D308" i="2"/>
  <c r="D379" i="2"/>
  <c r="D378" i="2" s="1"/>
  <c r="D429" i="2"/>
  <c r="D428" i="2" s="1"/>
  <c r="D441" i="2"/>
  <c r="D465" i="2"/>
  <c r="D470" i="2"/>
  <c r="D482" i="2"/>
  <c r="D475" i="2" s="1"/>
  <c r="D507" i="2"/>
  <c r="D527" i="2"/>
  <c r="D651" i="2"/>
  <c r="D650" i="2" s="1"/>
  <c r="D655" i="2"/>
  <c r="D668" i="2"/>
  <c r="D673" i="2"/>
  <c r="D689" i="2"/>
  <c r="D692" i="2"/>
  <c r="D695" i="2"/>
  <c r="D699" i="2"/>
  <c r="D12" i="2"/>
  <c r="D321" i="2"/>
  <c r="D331" i="2"/>
  <c r="D361" i="2"/>
  <c r="D367" i="2"/>
  <c r="D399" i="2"/>
  <c r="D398" i="2" s="1"/>
  <c r="D415" i="2"/>
  <c r="D424" i="2"/>
  <c r="D494" i="2"/>
  <c r="D513" i="2"/>
  <c r="D532" i="2"/>
  <c r="D539" i="2"/>
  <c r="D542" i="2"/>
  <c r="D550" i="2"/>
  <c r="D573" i="2"/>
  <c r="D577" i="2"/>
  <c r="D617" i="2"/>
  <c r="D615" i="2" s="1"/>
  <c r="D614" i="2" s="1"/>
  <c r="D681" i="2"/>
  <c r="D732" i="2"/>
  <c r="D731" i="2" s="1"/>
  <c r="D744" i="2"/>
  <c r="D753" i="2"/>
  <c r="D752" i="2" s="1"/>
  <c r="D761" i="2"/>
  <c r="D629" i="2"/>
  <c r="D8" i="2"/>
  <c r="D239" i="2"/>
  <c r="D245" i="2"/>
  <c r="D250" i="2"/>
  <c r="D714" i="2"/>
  <c r="D726" i="2"/>
  <c r="W644" i="2"/>
  <c r="R644" i="2"/>
  <c r="V33" i="2"/>
  <c r="M44" i="2"/>
  <c r="L7" i="2"/>
  <c r="N7" i="2"/>
  <c r="O7" i="2"/>
  <c r="S7" i="2"/>
  <c r="T7" i="2"/>
  <c r="X7" i="2"/>
  <c r="E7" i="2"/>
  <c r="F7" i="2"/>
  <c r="I7" i="2"/>
  <c r="M7" i="2"/>
  <c r="R7" i="2"/>
  <c r="W7" i="2"/>
  <c r="AA7" i="2"/>
  <c r="F33" i="2"/>
  <c r="H33" i="2"/>
  <c r="J33" i="2"/>
  <c r="L33" i="2"/>
  <c r="O33" i="2"/>
  <c r="S33" i="2"/>
  <c r="T33" i="2"/>
  <c r="G33" i="2"/>
  <c r="H44" i="2"/>
  <c r="J44" i="2"/>
  <c r="O44" i="2"/>
  <c r="S44" i="2"/>
  <c r="T44" i="2"/>
  <c r="V44" i="2"/>
  <c r="X44" i="2"/>
  <c r="F44" i="2"/>
  <c r="I44" i="2"/>
  <c r="U44" i="2"/>
  <c r="W44" i="2"/>
  <c r="H64" i="2"/>
  <c r="J64" i="2"/>
  <c r="N64" i="2"/>
  <c r="S64" i="2"/>
  <c r="T64" i="2"/>
  <c r="R64" i="2"/>
  <c r="U64" i="2"/>
  <c r="H98" i="2"/>
  <c r="I98" i="2"/>
  <c r="W98" i="2"/>
  <c r="AA98" i="2"/>
  <c r="N428" i="2"/>
  <c r="G460" i="2"/>
  <c r="H460" i="2"/>
  <c r="J460" i="2"/>
  <c r="T581" i="2"/>
  <c r="J629" i="2"/>
  <c r="E644" i="2"/>
  <c r="X644" i="2"/>
  <c r="F737" i="2"/>
  <c r="I737" i="2"/>
  <c r="M737" i="2"/>
  <c r="M713" i="2" s="1"/>
  <c r="R737" i="2"/>
  <c r="T440" i="2"/>
  <c r="F320" i="2"/>
  <c r="N255" i="2"/>
  <c r="O255" i="2"/>
  <c r="S255" i="2"/>
  <c r="T255" i="2"/>
  <c r="X255" i="2"/>
  <c r="R262" i="2"/>
  <c r="U262" i="2"/>
  <c r="O262" i="2"/>
  <c r="S262" i="2"/>
  <c r="T262" i="2"/>
  <c r="V262" i="2"/>
  <c r="N291" i="2"/>
  <c r="S291" i="2"/>
  <c r="I291" i="2"/>
  <c r="H308" i="2"/>
  <c r="J308" i="2"/>
  <c r="N308" i="2"/>
  <c r="T308" i="2"/>
  <c r="V308" i="2"/>
  <c r="F308" i="2"/>
  <c r="R308" i="2"/>
  <c r="W308" i="2"/>
  <c r="R320" i="2"/>
  <c r="U320" i="2"/>
  <c r="W320" i="2"/>
  <c r="AA320" i="2"/>
  <c r="O320" i="2"/>
  <c r="S320" i="2"/>
  <c r="T320" i="2"/>
  <c r="V320" i="2"/>
  <c r="F414" i="2"/>
  <c r="I414" i="2"/>
  <c r="M414" i="2"/>
  <c r="R414" i="2"/>
  <c r="U414" i="2"/>
  <c r="W414" i="2"/>
  <c r="E414" i="2"/>
  <c r="G414" i="2"/>
  <c r="N414" i="2"/>
  <c r="O414" i="2"/>
  <c r="S414" i="2"/>
  <c r="T414" i="2"/>
  <c r="F428" i="2"/>
  <c r="H428" i="2"/>
  <c r="J428" i="2"/>
  <c r="L428" i="2"/>
  <c r="W428" i="2"/>
  <c r="AA428" i="2"/>
  <c r="G428" i="2"/>
  <c r="O428" i="2"/>
  <c r="L460" i="2"/>
  <c r="N460" i="2"/>
  <c r="O460" i="2"/>
  <c r="S460" i="2"/>
  <c r="T460" i="2"/>
  <c r="V460" i="2"/>
  <c r="X460" i="2"/>
  <c r="AA460" i="2"/>
  <c r="F475" i="2"/>
  <c r="R475" i="2"/>
  <c r="U475" i="2"/>
  <c r="W475" i="2"/>
  <c r="AA475" i="2"/>
  <c r="E475" i="2"/>
  <c r="G475" i="2"/>
  <c r="H475" i="2"/>
  <c r="J475" i="2"/>
  <c r="L475" i="2"/>
  <c r="N475" i="2"/>
  <c r="O475" i="2"/>
  <c r="S475" i="2"/>
  <c r="T475" i="2"/>
  <c r="E493" i="2"/>
  <c r="G493" i="2"/>
  <c r="H493" i="2"/>
  <c r="J493" i="2"/>
  <c r="L493" i="2"/>
  <c r="N493" i="2"/>
  <c r="O493" i="2"/>
  <c r="S493" i="2"/>
  <c r="T493" i="2"/>
  <c r="V493" i="2"/>
  <c r="X493" i="2"/>
  <c r="F493" i="2"/>
  <c r="I493" i="2"/>
  <c r="M493" i="2"/>
  <c r="W493" i="2"/>
  <c r="F522" i="2"/>
  <c r="M522" i="2"/>
  <c r="R522" i="2"/>
  <c r="U522" i="2"/>
  <c r="W522" i="2"/>
  <c r="E522" i="2"/>
  <c r="G522" i="2"/>
  <c r="H522" i="2"/>
  <c r="J522" i="2"/>
  <c r="L522" i="2"/>
  <c r="N522" i="2"/>
  <c r="O522" i="2"/>
  <c r="S522" i="2"/>
  <c r="T522" i="2"/>
  <c r="V522" i="2"/>
  <c r="X522" i="2"/>
  <c r="G556" i="2"/>
  <c r="J556" i="2"/>
  <c r="N556" i="2"/>
  <c r="V556" i="2"/>
  <c r="F556" i="2"/>
  <c r="I556" i="2"/>
  <c r="R556" i="2"/>
  <c r="M581" i="2"/>
  <c r="R581" i="2"/>
  <c r="U581" i="2"/>
  <c r="W581" i="2"/>
  <c r="AA581" i="2"/>
  <c r="J581" i="2"/>
  <c r="L581" i="2"/>
  <c r="O581" i="2"/>
  <c r="S581" i="2"/>
  <c r="X581" i="2"/>
  <c r="H593" i="2"/>
  <c r="L593" i="2"/>
  <c r="N593" i="2"/>
  <c r="O593" i="2"/>
  <c r="X593" i="2"/>
  <c r="I593" i="2"/>
  <c r="M593" i="2"/>
  <c r="R593" i="2"/>
  <c r="U593" i="2"/>
  <c r="H599" i="2"/>
  <c r="L599" i="2"/>
  <c r="N599" i="2"/>
  <c r="O599" i="2"/>
  <c r="T599" i="2"/>
  <c r="R599" i="2"/>
  <c r="U599" i="2"/>
  <c r="W599" i="2"/>
  <c r="F685" i="2"/>
  <c r="U685" i="2"/>
  <c r="T698" i="2"/>
  <c r="S737" i="2"/>
  <c r="T737" i="2"/>
  <c r="V737" i="2"/>
  <c r="X737" i="2"/>
  <c r="AA737" i="2"/>
  <c r="T644" i="2"/>
  <c r="G629" i="2"/>
  <c r="N629" i="2"/>
  <c r="T629" i="2"/>
  <c r="X629" i="2"/>
  <c r="F698" i="2"/>
  <c r="M698" i="2"/>
  <c r="R698" i="2"/>
  <c r="U698" i="2"/>
  <c r="W698" i="2"/>
  <c r="AA698" i="2"/>
  <c r="H644" i="2"/>
  <c r="M644" i="2"/>
  <c r="I644" i="2"/>
  <c r="V644" i="2"/>
  <c r="J685" i="2"/>
  <c r="L685" i="2"/>
  <c r="S685" i="2"/>
  <c r="AA629" i="2"/>
  <c r="R629" i="2"/>
  <c r="U629" i="2"/>
  <c r="U644" i="2"/>
  <c r="J644" i="2"/>
  <c r="N644" i="2"/>
  <c r="S644" i="2"/>
  <c r="I685" i="2"/>
  <c r="R685" i="2"/>
  <c r="W685" i="2"/>
  <c r="AA685" i="2"/>
  <c r="X698" i="2"/>
  <c r="D710" i="2"/>
  <c r="D709" i="2" s="1"/>
  <c r="E64" i="2"/>
  <c r="S98" i="2"/>
  <c r="O162" i="2"/>
  <c r="AA522" i="2"/>
  <c r="N698" i="2"/>
  <c r="O629" i="2"/>
  <c r="E629" i="2"/>
  <c r="H629" i="2"/>
  <c r="L629" i="2"/>
  <c r="S629" i="2"/>
  <c r="V629" i="2"/>
  <c r="F629" i="2"/>
  <c r="M629" i="2"/>
  <c r="G262" i="2"/>
  <c r="F719" i="2"/>
  <c r="V98" i="2"/>
  <c r="T98" i="2"/>
  <c r="O98" i="2"/>
  <c r="F64" i="2"/>
  <c r="F98" i="2"/>
  <c r="E98" i="2"/>
  <c r="D54" i="2"/>
  <c r="D704" i="2"/>
  <c r="D703" i="2" s="1"/>
  <c r="U7" i="2"/>
  <c r="M308" i="2"/>
  <c r="L698" i="2"/>
  <c r="H698" i="2"/>
  <c r="J698" i="2"/>
  <c r="M98" i="2"/>
  <c r="L98" i="2"/>
  <c r="J204" i="2"/>
  <c r="F255" i="2"/>
  <c r="I255" i="2"/>
  <c r="M255" i="2"/>
  <c r="R255" i="2"/>
  <c r="U255" i="2"/>
  <c r="U254" i="2" s="1"/>
  <c r="F277" i="2"/>
  <c r="I277" i="2"/>
  <c r="M277" i="2"/>
  <c r="J277" i="2"/>
  <c r="E284" i="2"/>
  <c r="G284" i="2"/>
  <c r="H284" i="2"/>
  <c r="J284" i="2"/>
  <c r="L284" i="2"/>
  <c r="N284" i="2"/>
  <c r="O284" i="2"/>
  <c r="S284" i="2"/>
  <c r="T284" i="2"/>
  <c r="I284" i="2"/>
  <c r="M284" i="2"/>
  <c r="U284" i="2"/>
  <c r="E291" i="2"/>
  <c r="I308" i="2"/>
  <c r="U308" i="2"/>
  <c r="AA308" i="2"/>
  <c r="E308" i="2"/>
  <c r="O308" i="2"/>
  <c r="X308" i="2"/>
  <c r="R460" i="2"/>
  <c r="U460" i="2"/>
  <c r="W460" i="2"/>
  <c r="AA599" i="2"/>
  <c r="I629" i="2"/>
  <c r="G644" i="2"/>
  <c r="I581" i="2"/>
  <c r="G44" i="2"/>
  <c r="F162" i="2"/>
  <c r="G162" i="2"/>
  <c r="H238" i="2"/>
  <c r="J238" i="2"/>
  <c r="N238" i="2"/>
  <c r="V238" i="2"/>
  <c r="U33" i="2"/>
  <c r="W33" i="2"/>
  <c r="AA33" i="2"/>
  <c r="R33" i="2"/>
  <c r="E33" i="2"/>
  <c r="N33" i="2"/>
  <c r="I64" i="2"/>
  <c r="M64" i="2"/>
  <c r="W64" i="2"/>
  <c r="AA64" i="2"/>
  <c r="L64" i="2"/>
  <c r="O64" i="2"/>
  <c r="V64" i="2"/>
  <c r="J98" i="2"/>
  <c r="N98" i="2"/>
  <c r="X98" i="2"/>
  <c r="U98" i="2"/>
  <c r="H162" i="2"/>
  <c r="M162" i="2"/>
  <c r="R162" i="2"/>
  <c r="U162" i="2"/>
  <c r="E204" i="2"/>
  <c r="G204" i="2"/>
  <c r="H204" i="2"/>
  <c r="M204" i="2"/>
  <c r="U204" i="2"/>
  <c r="AA204" i="2"/>
  <c r="T204" i="2"/>
  <c r="V255" i="2"/>
  <c r="V254" i="2" s="1"/>
  <c r="H262" i="2"/>
  <c r="J262" i="2"/>
  <c r="X262" i="2"/>
  <c r="M262" i="2"/>
  <c r="H277" i="2"/>
  <c r="G291" i="2"/>
  <c r="H291" i="2"/>
  <c r="J291" i="2"/>
  <c r="L291" i="2"/>
  <c r="O291" i="2"/>
  <c r="T291" i="2"/>
  <c r="V291" i="2"/>
  <c r="X291" i="2"/>
  <c r="F291" i="2"/>
  <c r="R291" i="2"/>
  <c r="U291" i="2"/>
  <c r="AA291" i="2"/>
  <c r="G308" i="2"/>
  <c r="X320" i="2"/>
  <c r="E698" i="2"/>
  <c r="G698" i="2"/>
  <c r="R428" i="2"/>
  <c r="U428" i="2"/>
  <c r="I428" i="2"/>
  <c r="M428" i="2"/>
  <c r="E428" i="2"/>
  <c r="T428" i="2"/>
  <c r="V428" i="2"/>
  <c r="X428" i="2"/>
  <c r="X475" i="2"/>
  <c r="M556" i="2"/>
  <c r="AA556" i="2"/>
  <c r="E556" i="2"/>
  <c r="H556" i="2"/>
  <c r="L556" i="2"/>
  <c r="S556" i="2"/>
  <c r="T556" i="2"/>
  <c r="U556" i="2"/>
  <c r="F593" i="2"/>
  <c r="W593" i="2"/>
  <c r="AA593" i="2"/>
  <c r="G599" i="2"/>
  <c r="J599" i="2"/>
  <c r="X599" i="2"/>
  <c r="S599" i="2"/>
  <c r="V599" i="2"/>
  <c r="I599" i="2"/>
  <c r="M599" i="2"/>
  <c r="G719" i="2"/>
  <c r="H719" i="2"/>
  <c r="O719" i="2"/>
  <c r="T719" i="2"/>
  <c r="M68" i="1"/>
  <c r="D190" i="1"/>
  <c r="H208" i="1"/>
  <c r="H207" i="1" s="1"/>
  <c r="J208" i="1"/>
  <c r="J207" i="1" s="1"/>
  <c r="G258" i="1"/>
  <c r="G208" i="1"/>
  <c r="G207" i="1" s="1"/>
  <c r="I208" i="1"/>
  <c r="I207" i="1" s="1"/>
  <c r="M208" i="1"/>
  <c r="M207" i="1" s="1"/>
  <c r="I232" i="1"/>
  <c r="M232" i="1"/>
  <c r="I61" i="1"/>
  <c r="J196" i="1"/>
  <c r="J232" i="1"/>
  <c r="H258" i="1"/>
  <c r="J258" i="1"/>
  <c r="I258" i="1"/>
  <c r="F292" i="1"/>
  <c r="J292" i="1"/>
  <c r="E292" i="1"/>
  <c r="F61" i="1"/>
  <c r="G68" i="1"/>
  <c r="H190" i="1"/>
  <c r="J190" i="1"/>
  <c r="F190" i="1"/>
  <c r="I190" i="1"/>
  <c r="M190" i="1"/>
  <c r="G196" i="1"/>
  <c r="D196" i="1"/>
  <c r="F196" i="1"/>
  <c r="H196" i="1"/>
  <c r="G232" i="1"/>
  <c r="D249" i="1"/>
  <c r="D288" i="1"/>
  <c r="F288" i="1"/>
  <c r="H288" i="1"/>
  <c r="J288" i="1"/>
  <c r="G288" i="1"/>
  <c r="I288" i="1"/>
  <c r="M288" i="1"/>
  <c r="E249" i="1"/>
  <c r="E196" i="1"/>
  <c r="G191" i="1"/>
  <c r="G190" i="1" s="1"/>
  <c r="J68" i="1"/>
  <c r="H216" i="1"/>
  <c r="F108" i="1"/>
  <c r="E61" i="1"/>
  <c r="F173" i="1"/>
  <c r="F166" i="1" s="1"/>
  <c r="F15" i="1"/>
  <c r="H15" i="1"/>
  <c r="G15" i="1"/>
  <c r="G61" i="1"/>
  <c r="H61" i="1"/>
  <c r="D89" i="1"/>
  <c r="J94" i="1"/>
  <c r="I101" i="1"/>
  <c r="M101" i="1"/>
  <c r="G131" i="1"/>
  <c r="E142" i="1"/>
  <c r="G173" i="1"/>
  <c r="G166" i="1" s="1"/>
  <c r="M173" i="1"/>
  <c r="M166" i="1" s="1"/>
  <c r="I196" i="1"/>
  <c r="D208" i="1"/>
  <c r="D207" i="1" s="1"/>
  <c r="E272" i="1"/>
  <c r="G272" i="1"/>
  <c r="I272" i="1"/>
  <c r="J272" i="1"/>
  <c r="G292" i="1"/>
  <c r="I292" i="1"/>
  <c r="M292" i="1"/>
  <c r="E232" i="1"/>
  <c r="M202" i="1"/>
  <c r="M197" i="1"/>
  <c r="D173" i="1"/>
  <c r="D166" i="1" s="1"/>
  <c r="D68" i="1"/>
  <c r="E68" i="1"/>
  <c r="I68" i="1"/>
  <c r="J65" i="1"/>
  <c r="D292" i="1"/>
  <c r="E288" i="1"/>
  <c r="D258" i="1"/>
  <c r="E258" i="1"/>
  <c r="F208" i="1"/>
  <c r="F207" i="1" s="1"/>
  <c r="E208" i="1"/>
  <c r="E207" i="1" s="1"/>
  <c r="E190" i="1"/>
  <c r="E173" i="1"/>
  <c r="E166" i="1" s="1"/>
  <c r="G151" i="1"/>
  <c r="G142" i="1"/>
  <c r="G136" i="1"/>
  <c r="E89" i="1"/>
  <c r="J90" i="1"/>
  <c r="J62" i="1"/>
  <c r="AA262" i="2"/>
  <c r="H68" i="1"/>
  <c r="D232" i="1"/>
  <c r="F232" i="1"/>
  <c r="G64" i="2"/>
  <c r="G98" i="2"/>
  <c r="E162" i="2"/>
  <c r="M61" i="1"/>
  <c r="F68" i="1"/>
  <c r="H232" i="1"/>
  <c r="F258" i="1"/>
  <c r="M258" i="1"/>
  <c r="D272" i="1"/>
  <c r="F272" i="1"/>
  <c r="H272" i="1"/>
  <c r="H292" i="1"/>
  <c r="M33" i="2"/>
  <c r="E44" i="2"/>
  <c r="G238" i="2"/>
  <c r="S238" i="2"/>
  <c r="T238" i="2"/>
  <c r="W262" i="2"/>
  <c r="H414" i="2"/>
  <c r="J414" i="2"/>
  <c r="L414" i="2"/>
  <c r="O556" i="2"/>
  <c r="X556" i="2"/>
  <c r="T593" i="2"/>
  <c r="V593" i="2"/>
  <c r="N685" i="2"/>
  <c r="O685" i="2"/>
  <c r="T685" i="2"/>
  <c r="V685" i="2"/>
  <c r="X685" i="2"/>
  <c r="E719" i="2"/>
  <c r="I33" i="2"/>
  <c r="X33" i="2"/>
  <c r="R44" i="2"/>
  <c r="AA44" i="2"/>
  <c r="X64" i="2"/>
  <c r="R98" i="2"/>
  <c r="L162" i="2"/>
  <c r="W191" i="2"/>
  <c r="F204" i="2"/>
  <c r="L204" i="2"/>
  <c r="E238" i="2"/>
  <c r="O238" i="2"/>
  <c r="X238" i="2"/>
  <c r="W255" i="2"/>
  <c r="F262" i="2"/>
  <c r="I262" i="2"/>
  <c r="E277" i="2"/>
  <c r="E276" i="2" s="1"/>
  <c r="M291" i="2"/>
  <c r="W291" i="2"/>
  <c r="V414" i="2"/>
  <c r="X414" i="2"/>
  <c r="M460" i="2"/>
  <c r="I475" i="2"/>
  <c r="R493" i="2"/>
  <c r="U493" i="2"/>
  <c r="W556" i="2"/>
  <c r="V581" i="2"/>
  <c r="G593" i="2"/>
  <c r="S593" i="2"/>
  <c r="F599" i="2"/>
  <c r="AA644" i="2"/>
  <c r="L719" i="2"/>
  <c r="N719" i="2"/>
  <c r="S719" i="2"/>
  <c r="E599" i="2"/>
  <c r="O644" i="2"/>
  <c r="D645" i="2"/>
  <c r="D661" i="2"/>
  <c r="E685" i="2"/>
  <c r="G685" i="2"/>
  <c r="H685" i="2"/>
  <c r="O698" i="2"/>
  <c r="S698" i="2"/>
  <c r="V698" i="2"/>
  <c r="J719" i="2"/>
  <c r="U737" i="2"/>
  <c r="W737" i="2"/>
  <c r="W713" i="2" s="1"/>
  <c r="W769" i="2"/>
  <c r="D773" i="2"/>
  <c r="D776" i="2"/>
  <c r="E397" i="2" l="1"/>
  <c r="H60" i="1"/>
  <c r="AA254" i="2"/>
  <c r="M60" i="1"/>
  <c r="F60" i="1"/>
  <c r="G60" i="1"/>
  <c r="L438" i="1"/>
  <c r="L439" i="1" s="1"/>
  <c r="L438" i="3"/>
  <c r="L439" i="3" s="1"/>
  <c r="L438" i="4"/>
  <c r="L439" i="4" s="1"/>
  <c r="L438" i="17"/>
  <c r="L439" i="17" s="1"/>
  <c r="M254" i="2"/>
  <c r="J254" i="2"/>
  <c r="K438" i="1"/>
  <c r="K439" i="1" s="1"/>
  <c r="K438" i="3"/>
  <c r="K439" i="3" s="1"/>
  <c r="K438" i="4"/>
  <c r="K439" i="4" s="1"/>
  <c r="K438" i="17"/>
  <c r="K439" i="17" s="1"/>
  <c r="D60" i="1"/>
  <c r="I60" i="1"/>
  <c r="E60" i="1"/>
  <c r="O713" i="2"/>
  <c r="I397" i="2"/>
  <c r="E350" i="2"/>
  <c r="G350" i="2"/>
  <c r="H276" i="2"/>
  <c r="AA276" i="2"/>
  <c r="R276" i="2"/>
  <c r="T276" i="2"/>
  <c r="L276" i="2"/>
  <c r="X276" i="2"/>
  <c r="J276" i="2"/>
  <c r="I276" i="2"/>
  <c r="G276" i="2"/>
  <c r="S276" i="2"/>
  <c r="W276" i="2"/>
  <c r="M276" i="2"/>
  <c r="F276" i="2"/>
  <c r="U276" i="2"/>
  <c r="V276" i="2"/>
  <c r="O276" i="2"/>
  <c r="N276" i="2"/>
  <c r="F254" i="2"/>
  <c r="T254" i="2"/>
  <c r="O254" i="2"/>
  <c r="H254" i="2"/>
  <c r="W254" i="2"/>
  <c r="R254" i="2"/>
  <c r="I254" i="2"/>
  <c r="X254" i="2"/>
  <c r="S254" i="2"/>
  <c r="N254" i="2"/>
  <c r="L254" i="2"/>
  <c r="E254" i="2"/>
  <c r="G254" i="2"/>
  <c r="V397" i="2"/>
  <c r="D351" i="2"/>
  <c r="M397" i="2"/>
  <c r="U397" i="2"/>
  <c r="S397" i="2"/>
  <c r="N397" i="2"/>
  <c r="J397" i="2"/>
  <c r="G397" i="2"/>
  <c r="E713" i="2"/>
  <c r="E643" i="2" s="1"/>
  <c r="AA397" i="2"/>
  <c r="F397" i="2"/>
  <c r="W397" i="2"/>
  <c r="R397" i="2"/>
  <c r="X397" i="2"/>
  <c r="T397" i="2"/>
  <c r="O397" i="2"/>
  <c r="L397" i="2"/>
  <c r="H397" i="2"/>
  <c r="V713" i="2"/>
  <c r="V643" i="2" s="1"/>
  <c r="D277" i="2"/>
  <c r="D248" i="1"/>
  <c r="D231" i="1" s="1"/>
  <c r="G128" i="1"/>
  <c r="G127" i="1" s="1"/>
  <c r="F127" i="1"/>
  <c r="M127" i="1"/>
  <c r="AA713" i="2"/>
  <c r="AA643" i="2" s="1"/>
  <c r="U713" i="2"/>
  <c r="U643" i="2" s="1"/>
  <c r="R713" i="2"/>
  <c r="R643" i="2" s="1"/>
  <c r="X713" i="2"/>
  <c r="X643" i="2" s="1"/>
  <c r="I713" i="2"/>
  <c r="I643" i="2" s="1"/>
  <c r="U190" i="2"/>
  <c r="W190" i="2"/>
  <c r="H713" i="2"/>
  <c r="H643" i="2" s="1"/>
  <c r="D719" i="2"/>
  <c r="D291" i="2"/>
  <c r="J189" i="1"/>
  <c r="G189" i="1"/>
  <c r="D189" i="1"/>
  <c r="J127" i="1"/>
  <c r="H127" i="1"/>
  <c r="I127" i="1"/>
  <c r="D33" i="2"/>
  <c r="AA190" i="2"/>
  <c r="R190" i="2"/>
  <c r="F459" i="2"/>
  <c r="L713" i="2"/>
  <c r="L643" i="2" s="1"/>
  <c r="L6" i="2"/>
  <c r="L190" i="2"/>
  <c r="AA6" i="2"/>
  <c r="V190" i="2"/>
  <c r="I350" i="2"/>
  <c r="J6" i="2"/>
  <c r="D460" i="2"/>
  <c r="D459" i="2" s="1"/>
  <c r="D440" i="2"/>
  <c r="D204" i="2"/>
  <c r="D162" i="2"/>
  <c r="I190" i="2"/>
  <c r="G6" i="2"/>
  <c r="M190" i="2"/>
  <c r="H6" i="2"/>
  <c r="F190" i="2"/>
  <c r="E6" i="2"/>
  <c r="D737" i="2"/>
  <c r="D581" i="2"/>
  <c r="S190" i="2"/>
  <c r="G713" i="2"/>
  <c r="G643" i="2" s="1"/>
  <c r="I43" i="2"/>
  <c r="D98" i="2"/>
  <c r="N713" i="2"/>
  <c r="N643" i="2" s="1"/>
  <c r="M459" i="2"/>
  <c r="M6" i="2"/>
  <c r="X459" i="2"/>
  <c r="N190" i="2"/>
  <c r="W459" i="2"/>
  <c r="H459" i="2"/>
  <c r="O6" i="2"/>
  <c r="D685" i="2"/>
  <c r="D284" i="2"/>
  <c r="D191" i="2"/>
  <c r="D64" i="2"/>
  <c r="I459" i="2"/>
  <c r="X190" i="2"/>
  <c r="D44" i="2"/>
  <c r="F713" i="2"/>
  <c r="F643" i="2" s="1"/>
  <c r="E459" i="2"/>
  <c r="G459" i="2"/>
  <c r="V6" i="2"/>
  <c r="D556" i="2"/>
  <c r="D414" i="2"/>
  <c r="D522" i="2"/>
  <c r="X6" i="2"/>
  <c r="J713" i="2"/>
  <c r="J643" i="2" s="1"/>
  <c r="O190" i="2"/>
  <c r="V459" i="2"/>
  <c r="L350" i="2"/>
  <c r="M643" i="2"/>
  <c r="J459" i="2"/>
  <c r="F6" i="2"/>
  <c r="S6" i="2"/>
  <c r="D493" i="2"/>
  <c r="D7" i="2"/>
  <c r="D262" i="2"/>
  <c r="D254" i="2" s="1"/>
  <c r="D769" i="2"/>
  <c r="D644" i="2"/>
  <c r="D238" i="2"/>
  <c r="D320" i="2"/>
  <c r="N6" i="2"/>
  <c r="R6" i="2"/>
  <c r="W6" i="2"/>
  <c r="O350" i="2"/>
  <c r="V350" i="2"/>
  <c r="S713" i="2"/>
  <c r="S643" i="2" s="1"/>
  <c r="N492" i="2"/>
  <c r="S459" i="2"/>
  <c r="J492" i="2"/>
  <c r="L492" i="2"/>
  <c r="H43" i="2"/>
  <c r="J43" i="2"/>
  <c r="W43" i="2"/>
  <c r="J190" i="2"/>
  <c r="S43" i="2"/>
  <c r="T459" i="2"/>
  <c r="O459" i="2"/>
  <c r="L459" i="2"/>
  <c r="AA459" i="2"/>
  <c r="N459" i="2"/>
  <c r="T43" i="2"/>
  <c r="T6" i="2"/>
  <c r="E492" i="2"/>
  <c r="R492" i="2"/>
  <c r="L43" i="2"/>
  <c r="X43" i="2"/>
  <c r="I6" i="2"/>
  <c r="N43" i="2"/>
  <c r="S350" i="2"/>
  <c r="U459" i="2"/>
  <c r="R459" i="2"/>
  <c r="N350" i="2"/>
  <c r="J350" i="2"/>
  <c r="O492" i="2"/>
  <c r="T713" i="2"/>
  <c r="T643" i="2" s="1"/>
  <c r="H492" i="2"/>
  <c r="M350" i="2"/>
  <c r="T350" i="2"/>
  <c r="U350" i="2"/>
  <c r="R350" i="2"/>
  <c r="H350" i="2"/>
  <c r="AA350" i="2"/>
  <c r="T492" i="2"/>
  <c r="G190" i="2"/>
  <c r="U43" i="2"/>
  <c r="O43" i="2"/>
  <c r="M43" i="2"/>
  <c r="S492" i="2"/>
  <c r="X350" i="2"/>
  <c r="E190" i="2"/>
  <c r="T190" i="2"/>
  <c r="E43" i="2"/>
  <c r="F43" i="2"/>
  <c r="D698" i="2"/>
  <c r="H190" i="2"/>
  <c r="G492" i="2"/>
  <c r="U492" i="2"/>
  <c r="W350" i="2"/>
  <c r="AA43" i="2"/>
  <c r="X492" i="2"/>
  <c r="AA492" i="2"/>
  <c r="M492" i="2"/>
  <c r="V43" i="2"/>
  <c r="U6" i="2"/>
  <c r="I492" i="2"/>
  <c r="F492" i="2"/>
  <c r="W492" i="2"/>
  <c r="V492" i="2"/>
  <c r="G43" i="2"/>
  <c r="I248" i="1"/>
  <c r="I231" i="1" s="1"/>
  <c r="J248" i="1"/>
  <c r="J231" i="1" s="1"/>
  <c r="H248" i="1"/>
  <c r="H231" i="1" s="1"/>
  <c r="E127" i="1"/>
  <c r="E189" i="1"/>
  <c r="F189" i="1"/>
  <c r="H189" i="1"/>
  <c r="G248" i="1"/>
  <c r="G231" i="1" s="1"/>
  <c r="M248" i="1"/>
  <c r="M231" i="1" s="1"/>
  <c r="I189" i="1"/>
  <c r="J61" i="1"/>
  <c r="J89" i="1"/>
  <c r="M196" i="1"/>
  <c r="M189" i="1" s="1"/>
  <c r="M14" i="1" s="1"/>
  <c r="F248" i="1"/>
  <c r="F231" i="1" s="1"/>
  <c r="H173" i="1"/>
  <c r="H166" i="1" s="1"/>
  <c r="H14" i="1" s="1"/>
  <c r="E248" i="1"/>
  <c r="E231" i="1" s="1"/>
  <c r="W643" i="2"/>
  <c r="R43" i="2"/>
  <c r="O643" i="2"/>
  <c r="F14" i="1" l="1"/>
  <c r="F436" i="1" s="1"/>
  <c r="I14" i="1"/>
  <c r="D14" i="1"/>
  <c r="G14" i="1"/>
  <c r="G436" i="1" s="1"/>
  <c r="E14" i="1"/>
  <c r="E436" i="1" s="1"/>
  <c r="D397" i="2"/>
  <c r="D350" i="2"/>
  <c r="D276" i="2"/>
  <c r="D6" i="2"/>
  <c r="G458" i="2"/>
  <c r="F458" i="2"/>
  <c r="M436" i="1"/>
  <c r="D713" i="2"/>
  <c r="D643" i="2" s="1"/>
  <c r="H458" i="2"/>
  <c r="D492" i="2"/>
  <c r="D458" i="2" s="1"/>
  <c r="D43" i="2"/>
  <c r="X458" i="2"/>
  <c r="O458" i="2"/>
  <c r="I458" i="2"/>
  <c r="W458" i="2"/>
  <c r="M458" i="2"/>
  <c r="E458" i="2"/>
  <c r="D190" i="2"/>
  <c r="V458" i="2"/>
  <c r="O5" i="2"/>
  <c r="J458" i="2"/>
  <c r="AA458" i="2"/>
  <c r="S458" i="2"/>
  <c r="T5" i="2"/>
  <c r="N5" i="2"/>
  <c r="L5" i="2"/>
  <c r="R458" i="2"/>
  <c r="L458" i="2"/>
  <c r="S5" i="2"/>
  <c r="N458" i="2"/>
  <c r="E5" i="2"/>
  <c r="J5" i="2"/>
  <c r="T458" i="2"/>
  <c r="M5" i="2"/>
  <c r="U458" i="2"/>
  <c r="AA5" i="2"/>
  <c r="H5" i="2"/>
  <c r="R5" i="2"/>
  <c r="F5" i="2"/>
  <c r="X5" i="2"/>
  <c r="I5" i="2"/>
  <c r="U5" i="2"/>
  <c r="V5" i="2"/>
  <c r="W5" i="2"/>
  <c r="G5" i="2"/>
  <c r="G642" i="2" s="1"/>
  <c r="G779" i="2" s="1"/>
  <c r="I436" i="1"/>
  <c r="H436" i="1"/>
  <c r="D436" i="1" l="1"/>
  <c r="D437" i="1"/>
  <c r="N436" i="1"/>
  <c r="D5" i="2"/>
  <c r="D642" i="2" s="1"/>
  <c r="T642" i="2"/>
  <c r="T779" i="2" s="1"/>
  <c r="H642" i="2"/>
  <c r="H779" i="2" s="1"/>
  <c r="F642" i="2"/>
  <c r="F779" i="2" s="1"/>
  <c r="W642" i="2"/>
  <c r="W779" i="2" s="1"/>
  <c r="I642" i="2"/>
  <c r="I779" i="2" s="1"/>
  <c r="X642" i="2"/>
  <c r="X779" i="2" s="1"/>
  <c r="E642" i="2"/>
  <c r="E779" i="2" s="1"/>
  <c r="O642" i="2"/>
  <c r="O779" i="2" s="1"/>
  <c r="J642" i="2"/>
  <c r="J779" i="2" s="1"/>
  <c r="V642" i="2"/>
  <c r="V779" i="2" s="1"/>
  <c r="M642" i="2"/>
  <c r="M779" i="2" s="1"/>
  <c r="L642" i="2"/>
  <c r="L779" i="2" s="1"/>
  <c r="O439" i="1" s="1"/>
  <c r="S642" i="2"/>
  <c r="S779" i="2" s="1"/>
  <c r="R642" i="2"/>
  <c r="R779" i="2" s="1"/>
  <c r="AA642" i="2"/>
  <c r="AA779" i="2" s="1"/>
  <c r="N642" i="2"/>
  <c r="N779" i="2" s="1"/>
  <c r="H438" i="17" s="1"/>
  <c r="H439" i="17" s="1"/>
  <c r="U642" i="2"/>
  <c r="U779" i="2" s="1"/>
  <c r="H438" i="4" l="1"/>
  <c r="H439" i="4" s="1"/>
  <c r="J438" i="17"/>
  <c r="J439" i="17" s="1"/>
  <c r="J438" i="3"/>
  <c r="J439" i="3" s="1"/>
  <c r="J438" i="4"/>
  <c r="J439" i="4" s="1"/>
  <c r="N438" i="17"/>
  <c r="N439" i="17" s="1"/>
  <c r="N438" i="3"/>
  <c r="N439" i="3" s="1"/>
  <c r="N438" i="4"/>
  <c r="N439" i="4" s="1"/>
  <c r="M438" i="17"/>
  <c r="M439" i="17" s="1"/>
  <c r="M438" i="3"/>
  <c r="M439" i="3" s="1"/>
  <c r="M438" i="4"/>
  <c r="M439" i="4" s="1"/>
  <c r="F438" i="17"/>
  <c r="F439" i="17" s="1"/>
  <c r="F438" i="3"/>
  <c r="F439" i="3" s="1"/>
  <c r="F438" i="4"/>
  <c r="F439" i="4" s="1"/>
  <c r="G438" i="17"/>
  <c r="G439" i="17" s="1"/>
  <c r="G438" i="4"/>
  <c r="G439" i="4" s="1"/>
  <c r="G438" i="3"/>
  <c r="G439" i="3" s="1"/>
  <c r="H438" i="1"/>
  <c r="H439" i="1" s="1"/>
  <c r="I438" i="1"/>
  <c r="I439" i="1" s="1"/>
  <c r="I438" i="17"/>
  <c r="I439" i="17" s="1"/>
  <c r="I438" i="3"/>
  <c r="I439" i="3" s="1"/>
  <c r="I438" i="4"/>
  <c r="I439" i="4" s="1"/>
  <c r="H438" i="3"/>
  <c r="H439" i="3" s="1"/>
  <c r="J438" i="1"/>
  <c r="N438" i="1"/>
  <c r="N439" i="1" s="1"/>
  <c r="F438" i="1"/>
  <c r="F439" i="1" s="1"/>
  <c r="M438" i="1"/>
  <c r="M439" i="1" s="1"/>
  <c r="G438" i="1"/>
  <c r="D779" i="2"/>
  <c r="J120" i="1"/>
  <c r="J119" i="1" s="1"/>
  <c r="J118" i="1" s="1"/>
  <c r="E438" i="17" l="1"/>
  <c r="E439" i="17" s="1"/>
  <c r="E438" i="3"/>
  <c r="E439" i="3" s="1"/>
  <c r="E438" i="4"/>
  <c r="E439" i="4" s="1"/>
  <c r="E438" i="1"/>
  <c r="E439" i="1" s="1"/>
  <c r="J60" i="1"/>
  <c r="J14" i="1" s="1"/>
  <c r="J436" i="1" s="1"/>
  <c r="J439" i="1" s="1"/>
  <c r="G439" i="1"/>
</calcChain>
</file>

<file path=xl/sharedStrings.xml><?xml version="1.0" encoding="utf-8"?>
<sst xmlns="http://schemas.openxmlformats.org/spreadsheetml/2006/main" count="21926" uniqueCount="1702">
  <si>
    <t>za razdoblje</t>
  </si>
  <si>
    <t>RKP broj</t>
  </si>
  <si>
    <t>Naziv obveznika</t>
  </si>
  <si>
    <t>Matični broj</t>
  </si>
  <si>
    <t>Adresa sjedišta</t>
  </si>
  <si>
    <t>OIB</t>
  </si>
  <si>
    <t>Izvor financiranja →</t>
  </si>
  <si>
    <t>Račun iz rač. plana</t>
  </si>
  <si>
    <t>NAZIV</t>
  </si>
  <si>
    <t>AOP</t>
  </si>
  <si>
    <t xml:space="preserve">Ostvareno u izvještajnom razdoblju </t>
  </si>
  <si>
    <t xml:space="preserve">Ostvareno iz općih prihoda i primitaka </t>
  </si>
  <si>
    <t>Ostvareno iz vlastitih prihoda</t>
  </si>
  <si>
    <t xml:space="preserve">Ostvareno iz ostalih prihoda za posebne namjene </t>
  </si>
  <si>
    <t>Ostvareno iz EU pomoći</t>
  </si>
  <si>
    <t>Ostvareno iz ostalih pomoći</t>
  </si>
  <si>
    <t>Ostvareno iz donacija</t>
  </si>
  <si>
    <t>Ostvareno iz prihoda od prodaje ili zamjene nefinancijske imovine</t>
  </si>
  <si>
    <t>PRIHODI POSLOVANJA</t>
  </si>
  <si>
    <t xml:space="preserve">PRIHODI POSLOVANJA (AOP 002+039+047+071+102+120+127+134) </t>
  </si>
  <si>
    <t>Prihodi od poreza (AOP 003+012+018+024+032+035)</t>
  </si>
  <si>
    <t>Porez i prirez na dohodak (AOP 004 do 009 - 010 - 011)</t>
  </si>
  <si>
    <t>Porez i prirez na dohodak od nesamostalnog rada</t>
  </si>
  <si>
    <t>Porez i prirez na dohodak od samostalnih djelatnosti</t>
  </si>
  <si>
    <t>Porez i prirez na dohodak od imovine i imovinskih prava</t>
  </si>
  <si>
    <t>Porez i prirez na dohodak od kapitala</t>
  </si>
  <si>
    <t>Porez i prirez na dohodak po godišnjoj prijavi</t>
  </si>
  <si>
    <t xml:space="preserve">Porez i prirez na dohodak utvrđen u postupku nadzora za prethodne godine </t>
  </si>
  <si>
    <t>Povrat poreza i prireza na dohodak po godišnjoj prijavi</t>
  </si>
  <si>
    <t>Povrat više ostvarenog poreza na dohodak za decentralizirane funkcije</t>
  </si>
  <si>
    <t>Porez na dobit (AOP 013 do 016 - 017)</t>
  </si>
  <si>
    <t>Porez na dobit od poduzetnika</t>
  </si>
  <si>
    <t>Porez na dobit po odbitku na naknade za korištenje prava i za usluge</t>
  </si>
  <si>
    <t>Porez na dobit po odbitku na kamate, dividende i udjele u dobiti</t>
  </si>
  <si>
    <t>Porez na dobit po godišnjoj prijavi</t>
  </si>
  <si>
    <t>Povrat poreza na dobit po godišnjoj prijavi</t>
  </si>
  <si>
    <t>Porezi na imovinu (AOP 019 do 023)</t>
  </si>
  <si>
    <t>Stalni porezi na nepokretnu imovinu</t>
  </si>
  <si>
    <t>Porez na nasljedstva i darove</t>
  </si>
  <si>
    <t>Porez na kapitalne i financijske transakcije</t>
  </si>
  <si>
    <t>Povremeni porezi na imovinu</t>
  </si>
  <si>
    <t>Ostali stalni porezi na imovinu</t>
  </si>
  <si>
    <t xml:space="preserve">Porezi na robu i usluge (AOP 025 do 031) </t>
  </si>
  <si>
    <t>Porez na dodanu vrijednost</t>
  </si>
  <si>
    <t>Porez na promet</t>
  </si>
  <si>
    <t xml:space="preserve">Posebni porezi i trošarine </t>
  </si>
  <si>
    <t>Porezi na korištenje dobara ili izvođenje aktivnosti</t>
  </si>
  <si>
    <t>Ostali porezi na robu i usluge</t>
  </si>
  <si>
    <t>Porez na dobitke od igara na sreću i ostali porezi od igara na sreću</t>
  </si>
  <si>
    <t>Naknade za priređivanje igara na sreću</t>
  </si>
  <si>
    <t>Porezi na međunarodnu trgovinu i transakcije (AOP 033+034)</t>
  </si>
  <si>
    <t>Carine i carinske pristojbe</t>
  </si>
  <si>
    <t>Ostali porezi na međunarodnu trgovinu i transakcije</t>
  </si>
  <si>
    <t>Ostali prihodi od poreza (AOP 036 do 038)</t>
  </si>
  <si>
    <t>Ostali prihodi od poreza koje plaćaju pravne osobe</t>
  </si>
  <si>
    <t>Ostali prihodi od poreza koje plaćaju fizičke osobe</t>
  </si>
  <si>
    <t>Ostali neraspoređeni prihodi od poreza</t>
  </si>
  <si>
    <t>Doprinosi (AOP 040+043+045)</t>
  </si>
  <si>
    <t xml:space="preserve">Doprinosi za zdravstveno osiguranje (AOP 041+042) </t>
  </si>
  <si>
    <t xml:space="preserve">Doprinosi za obvezno zdravstveno osiguranje </t>
  </si>
  <si>
    <t>Doprinosi za obvezno zdravstveno osiguranje za slučaj ozljede na radu</t>
  </si>
  <si>
    <t>Doprinosi za mirovinsko osiguranje (AOP 044)</t>
  </si>
  <si>
    <t xml:space="preserve">Doprinosi za mirovinsko osiguranje </t>
  </si>
  <si>
    <t>Doprinosi za zapošljavanje (AOP 046)</t>
  </si>
  <si>
    <t>Doprinosi za obvezno osiguranje u slučaju nezaposlenosti</t>
  </si>
  <si>
    <t>Pomoći iz inozemstva i od subjekata unutar općeg proračuna 
(AOP 048+051+056+059+062+065+068)</t>
  </si>
  <si>
    <t>Pomoći od inozemnih vlada (AOP 049+050)</t>
  </si>
  <si>
    <t>Tekuće pomoći od inozemnih vlada</t>
  </si>
  <si>
    <t>63111</t>
  </si>
  <si>
    <t>Tekuće pomoći od inozemnih vlada u EU</t>
  </si>
  <si>
    <t>Tekuće pomoći od inozemnih vlada izvan EU</t>
  </si>
  <si>
    <t>Kapitalne pomoći od inozemnih vlada</t>
  </si>
  <si>
    <t>63121</t>
  </si>
  <si>
    <t>Kapitalne pomoći od inozemnih vlada u EU</t>
  </si>
  <si>
    <t>Kapitalne pomoći od inozemnih vlada izvan EU</t>
  </si>
  <si>
    <t>Pomoći od međunarodnih organizacija te institucija i tijela EU (AOP 052 do 055)</t>
  </si>
  <si>
    <t>Tekuće pomoći od međunarodnih organizacija</t>
  </si>
  <si>
    <t>632112000</t>
  </si>
  <si>
    <t>Kapitalne pomoći od međunarodnih organizacija</t>
  </si>
  <si>
    <t>632212000</t>
  </si>
  <si>
    <t xml:space="preserve">Kapitalne pomoći od međunarodnih organizacija </t>
  </si>
  <si>
    <t>Tekuće pomoći od institucija i tijela EU</t>
  </si>
  <si>
    <t>Tekuće pomoći od institucija i tijela EU - IPA</t>
  </si>
  <si>
    <t>Tekuće pomoći od institucija i tijela EU - ostalo</t>
  </si>
  <si>
    <t>Kapitalne pomoći od institucija i tijela EU</t>
  </si>
  <si>
    <t>Kapitalne pomoći od institucija i tijela EU - IPA</t>
  </si>
  <si>
    <t>Kapitalne pomoći od institucija i tijela EU - ostalo</t>
  </si>
  <si>
    <t>Pomoći proračunu iz drugih proračuna (AOP 057+058)</t>
  </si>
  <si>
    <t xml:space="preserve">Tekuće pomoći proračunu iz drugih proračuna </t>
  </si>
  <si>
    <t xml:space="preserve">Kapitalne pomoći proračunu iz drugih proračuna </t>
  </si>
  <si>
    <t>Pomoći od izvanproračunskih korisnika (AOP 060+061)</t>
  </si>
  <si>
    <t>Tekuće pomoći od izvanproračunskih korisnika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</si>
  <si>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</si>
  <si>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</si>
  <si>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</si>
  <si>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 xml:space="preserve">Kapitalne pomoći od izvanproračunskih korisnika 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</si>
  <si>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</si>
  <si>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</si>
  <si>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</si>
  <si>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Pomoći izravnanja za decentralizirane funkcije (AOP 063+064)</t>
  </si>
  <si>
    <t>Tekuće pomoći izravnanja za decentralizirane funkcije</t>
  </si>
  <si>
    <t>Kapitalne pomoći izravnanja za decentralizirane funkcije</t>
  </si>
  <si>
    <t>636</t>
  </si>
  <si>
    <t>Pomoći proračunskim korisnicima iz proračuna koji im nije nadležan (AOP 066+067)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</si>
  <si>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</si>
  <si>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</si>
  <si>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</si>
  <si>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</si>
  <si>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</si>
  <si>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6381</t>
  </si>
  <si>
    <t>6382</t>
  </si>
  <si>
    <t>Prihodi od imovine (AOP 072+080+087+095)</t>
  </si>
  <si>
    <t xml:space="preserve">Prihodi od financijske imovine (AOP 073 do 079) </t>
  </si>
  <si>
    <t>Prihodi od kamata po vrijednosnim papirima</t>
  </si>
  <si>
    <t>Kamate za ostale vrijednosne papire</t>
  </si>
  <si>
    <t>Kamate na oročena sredstva i depozite po viđenju</t>
  </si>
  <si>
    <t>Kamate na oročena sredstva</t>
  </si>
  <si>
    <t>Kamate na depozite po viđenju</t>
  </si>
  <si>
    <t xml:space="preserve">Prihodi od zateznih kamata </t>
  </si>
  <si>
    <t>Zatezne kamate za poreze</t>
  </si>
  <si>
    <t>Zatezne kamate iz obveznih odnosa i drugo</t>
  </si>
  <si>
    <t>Prihodi od pozitivnih tečajnih razlika i razlika zbog primjene valutne klauzule</t>
  </si>
  <si>
    <t>Prihodi od pozitivnih tečajnih razlika</t>
  </si>
  <si>
    <t>Prihodi od dividendi</t>
  </si>
  <si>
    <t>Prihod od dividendi na dionice u kreditnim i ostalim financijskim institucijama izvan javnog sektora</t>
  </si>
  <si>
    <t>Prihodi iz dobiti trgovačkih društava, kreditnih i ostalih financijskih institucija po posebnim propisima</t>
  </si>
  <si>
    <t>Prihodi iz dobiti trgovačkih društava u javnom sektoru</t>
  </si>
  <si>
    <t>Prihodi od nefinancijske imovine (AOP 081 do 086)</t>
  </si>
  <si>
    <t>Naknade za koncesije</t>
  </si>
  <si>
    <t>Prihodi od zakupa i iznajmljivanja imovine</t>
  </si>
  <si>
    <t>Naknada za korištenje nefinancijske imovine</t>
  </si>
  <si>
    <t>Naknade za ceste</t>
  </si>
  <si>
    <t>6425</t>
  </si>
  <si>
    <t>Prihodi od prodaje kratkotrajne nefinancijske imovine</t>
  </si>
  <si>
    <t>Ostali prihodi od nefinancijske imovine</t>
  </si>
  <si>
    <t>Prihodi od kamata na dane zajmove (AOP 088 do 094)</t>
  </si>
  <si>
    <t>Prihodi od kamata na dane zajmove međunarodnim organizacijama, institucijama i tijelima EU te inozemnim vladama</t>
  </si>
  <si>
    <t>Prihodi od kamata na dane zajmove neprofitnim organizacijama, građanima i kućanstvima</t>
  </si>
  <si>
    <t>Prihodi od kamata na dane zajmove kreditnim i ostalim financijskim institucijama u javnom sektoru</t>
  </si>
  <si>
    <t>Prihodi od kamata na dane zajmove trgovačkim društvima u javnom sektoru</t>
  </si>
  <si>
    <t>Prihodi od kamata na dane zajmove kreditnim i ostalim financijskim institucijama izvan javnog sektora</t>
  </si>
  <si>
    <t>Prihodi od kamata na dane zajmove trgovačkim društvima i obrtnicima izvan javnog sektora</t>
  </si>
  <si>
    <t>Prihodi od kamata na dane zajmove drugim razinama vlasti</t>
  </si>
  <si>
    <t>644</t>
  </si>
  <si>
    <t>Prihodi od kamata na dane zajmove po protestiranim jamstvima (AOP 096 do 101)</t>
  </si>
  <si>
    <t>6442</t>
  </si>
  <si>
    <t>Prihodi od kamata na dane zajmove neprofitnim organizacijama, građanima i kućanstvima po protestiranim jamstvima</t>
  </si>
  <si>
    <t>6443</t>
  </si>
  <si>
    <t>Prihodi od kamata na dane zajmove kreditnim i ostalim financijskim institucijama u javnom sektoru  po protestiranim jamstvima</t>
  </si>
  <si>
    <t>6444</t>
  </si>
  <si>
    <t>Prihodi od kamata na dane zajmove trgovačkim društvima u javnom sektoru po protestiranim jamstvima</t>
  </si>
  <si>
    <t>6445</t>
  </si>
  <si>
    <t>Prihodi od kamata na dane zajmove kreditnim i ostalim financijskim institucijama izvan javnog sektora po protestiranim jamstvima</t>
  </si>
  <si>
    <t>6446</t>
  </si>
  <si>
    <t>Prihodi od kamata na dane zajmove trgovačkim društvima i obrtnicima izvan javnog sektora po protestiranim jamstvima</t>
  </si>
  <si>
    <t>6447</t>
  </si>
  <si>
    <t>Prihodi od kamata na dane zajmove drugim razinama vlasti po protestiranim jamstvima</t>
  </si>
  <si>
    <t>Prihodi od upravnih i administrativnih pristojbi, pristojbi po posebnim propisima i naknada (AOP 103+108+116)</t>
  </si>
  <si>
    <t>Upravne i administrativne pristojbe (AOP 104 do 107)</t>
  </si>
  <si>
    <t>Državne upravne i sudske pristojbe</t>
  </si>
  <si>
    <t>Županijske, gradske i općinske pristojbe i naknade</t>
  </si>
  <si>
    <t>Ostale upravne pristojbe i naknade</t>
  </si>
  <si>
    <t>Ostale pristojbe i naknade</t>
  </si>
  <si>
    <t>Ostale naknade i pristojbe za posebne namjene</t>
  </si>
  <si>
    <t>Prihodi po posebnim propisima (AOP 109 do 115)</t>
  </si>
  <si>
    <t>Prihodi državne uprave</t>
  </si>
  <si>
    <t xml:space="preserve">Ostali prihodi državne uprave za posebne namjene </t>
  </si>
  <si>
    <t>Prihodi vodnog gospodarstva</t>
  </si>
  <si>
    <t>Doprinosi za šume</t>
  </si>
  <si>
    <t>Mjesni samodoprinos</t>
  </si>
  <si>
    <t>Ostali nespomenuti prihodi</t>
  </si>
  <si>
    <t>Sufinanciranje cijene usluge, participacije i slično</t>
  </si>
  <si>
    <t>Prihodi s naslova osiguranja, refundacije štete i totalne štete</t>
  </si>
  <si>
    <t xml:space="preserve">Ostali prihodi za posebne namjene </t>
  </si>
  <si>
    <t>Naknade od financijske imovine</t>
  </si>
  <si>
    <t>6528</t>
  </si>
  <si>
    <t>Prihodi od novčane naknade poslodavca zbog nezapošljavanja osoba s invaliditetom</t>
  </si>
  <si>
    <t>Komunalni doprinosi i naknade (AOP 117 do 119)</t>
  </si>
  <si>
    <t>Komunalni doprinosi</t>
  </si>
  <si>
    <t>Komunalne naknade</t>
  </si>
  <si>
    <t>Naknade za priključak</t>
  </si>
  <si>
    <t>Prihodi od prodaje proizvoda i robe te pruženih usluga (AOP 122+123)</t>
  </si>
  <si>
    <t>Prihodi od prodaje proizvoda i robe</t>
  </si>
  <si>
    <t>Prihodi od prodanih proizvoda</t>
  </si>
  <si>
    <t>Prihodi od prodaje robe</t>
  </si>
  <si>
    <t>Prihodi od pruženih usluga</t>
  </si>
  <si>
    <t>Donacije od pravnih i fizičkih osoba izvan općeg proračuna (AOP 125+126)</t>
  </si>
  <si>
    <t>Tekuće donacije</t>
  </si>
  <si>
    <t>66311</t>
  </si>
  <si>
    <t>Tekuće donacije od fizičkih osoba</t>
  </si>
  <si>
    <t>66312</t>
  </si>
  <si>
    <t>Tekuće donacije od neprofitnih organizacija</t>
  </si>
  <si>
    <t>66313</t>
  </si>
  <si>
    <t>Tekuće donacije od trgovačkih društava</t>
  </si>
  <si>
    <t>66314</t>
  </si>
  <si>
    <t>Tekuće donacije od ostalih subjekata izvan općeg proračuna</t>
  </si>
  <si>
    <t>Kapitalne donacije</t>
  </si>
  <si>
    <t>66321</t>
  </si>
  <si>
    <t>Kapitalne donacije od fizičkih osoba</t>
  </si>
  <si>
    <t>66322</t>
  </si>
  <si>
    <t>Kapitalne donacije od neprofitnih organizacija</t>
  </si>
  <si>
    <t>66323</t>
  </si>
  <si>
    <t>Kapitalne donacije od trgovačkih društava</t>
  </si>
  <si>
    <t>66324</t>
  </si>
  <si>
    <t>Kapitalne donacije od ostalih subjekata izvan općeg proračuna</t>
  </si>
  <si>
    <t>Prihodi iz nadležnog proračuna i od HZZO-a na temelju ugovornih obveza (AOP 128+132)</t>
  </si>
  <si>
    <t>Prihodi iz nadležnog proračuna za financiranje redovne djelatnosti proračunskih korisnika (AOP 129 do 131)</t>
  </si>
  <si>
    <t>Prihodi iz  nadležnog proračuna za financiranje rashoda poslovanja</t>
  </si>
  <si>
    <t>Prihodi iz nadležnog proračuna za financiranje rashoda za nabavu nefinancijske imovine</t>
  </si>
  <si>
    <t>6714</t>
  </si>
  <si>
    <t>Prihodi od nadležnog proračuna za financiranje izdataka za financijsku imovinu i  otplatu zajmova</t>
  </si>
  <si>
    <t>673</t>
  </si>
  <si>
    <t>Prihodi od HZZO-a na temelju ugovornih obveza (AOP 133)</t>
  </si>
  <si>
    <t>6731</t>
  </si>
  <si>
    <t>Prihodi od HZZO-a na temelju ugovornih obveza</t>
  </si>
  <si>
    <t>Kazne, upravne mjere i ostali prihodi (AOP 135+145)</t>
  </si>
  <si>
    <t>Kazne i upravne mjere (AOP 136 do 144)</t>
  </si>
  <si>
    <t>Kazne za carinske prekršaje</t>
  </si>
  <si>
    <t>Kazne za devizne prekršaje</t>
  </si>
  <si>
    <t>Kazne za porezne prekršaje</t>
  </si>
  <si>
    <t>Kazne za prekršaje trgovačkih društava - privredne prijestupe</t>
  </si>
  <si>
    <t>Kazne i druge mjere u kaznenom postupku</t>
  </si>
  <si>
    <t>Kazne za prekršaje na kulturnim dobrima</t>
  </si>
  <si>
    <t>Upravne mjere</t>
  </si>
  <si>
    <t>Ostale kazne</t>
  </si>
  <si>
    <t>Ostali prihodi (AOP 146)</t>
  </si>
  <si>
    <t>Ostali prihodi</t>
  </si>
  <si>
    <t>Prihodi od prodaje nefinancijske imovine (AOP 282+294+327+331)</t>
  </si>
  <si>
    <t>Prihodi od prodaje neproizvedene dugotrajne imovine (AOP 283+287)</t>
  </si>
  <si>
    <t>Prihodi od prodaje materijalne imovine - prirodnih bogatstava (AOP 284 do 286)</t>
  </si>
  <si>
    <t>Zemljište</t>
  </si>
  <si>
    <t>Poljoprivredno zemljište</t>
  </si>
  <si>
    <t>Građevinsko zemljište</t>
  </si>
  <si>
    <t>Ostala zemljišta</t>
  </si>
  <si>
    <t>Rudna bogatstva</t>
  </si>
  <si>
    <t>Prihodi od prodaje ostale prirodne materijalne imovine</t>
  </si>
  <si>
    <t>Prihodi od prodaje nematerijalne imovine (AOP 288 do 293)</t>
  </si>
  <si>
    <t>Patenti</t>
  </si>
  <si>
    <t>Koncesije</t>
  </si>
  <si>
    <t>Licence</t>
  </si>
  <si>
    <t>Ostala prava</t>
  </si>
  <si>
    <t>Ulaganja na tuđoj imovini radi prava korištenja</t>
  </si>
  <si>
    <t>Višegodišnji zakup građevinskih objekata</t>
  </si>
  <si>
    <t>Zaštitni znak</t>
  </si>
  <si>
    <t>Prava korištenja telefonskih linija</t>
  </si>
  <si>
    <t>Dugogodišnji zakup zemljišta</t>
  </si>
  <si>
    <t>Ostala nespomenuta prava</t>
  </si>
  <si>
    <t>Goodwill</t>
  </si>
  <si>
    <t>Ostala nematerijalna imovina</t>
  </si>
  <si>
    <t>Prihodi od prodaje proizvedene dugotrajne imovine (AOP 295+300+309+314+319+322)</t>
  </si>
  <si>
    <t>Prihodi od prodaje građevinskih objekata (AOP 296 do 299)</t>
  </si>
  <si>
    <t>Stambeni objekti</t>
  </si>
  <si>
    <t>Stambeni objekti za zaposlene</t>
  </si>
  <si>
    <t>Stambeni objekti za socijalne skupine građana</t>
  </si>
  <si>
    <t>Ostali stambeni objekti</t>
  </si>
  <si>
    <t>Poslovni objekti</t>
  </si>
  <si>
    <t>Uredski objekti</t>
  </si>
  <si>
    <t>Bolnice, ostali zdravstveni objekti, laboratoriji, umirovljenički domovi i centri za socijalnu skrb</t>
  </si>
  <si>
    <t>Zgrade znanstvenih i obrazovnih institucija (fakulteti, škole, vrtići i slično)</t>
  </si>
  <si>
    <t>Zgrade kulturnih institucija (kazališta, muzeji, galerije, domovi kulture, knjižnice i slično)</t>
  </si>
  <si>
    <t>Restorani, odmarališta i ostali ugostiteljski objekti</t>
  </si>
  <si>
    <t>Sportske dvorane i rekreacijski objekti</t>
  </si>
  <si>
    <t>Tvorničke hale, skladišta, silosi, garaže i slično</t>
  </si>
  <si>
    <t>Ostali poslovni građevinski objekti</t>
  </si>
  <si>
    <t>Ceste, željeznice i ostali prometni objekti</t>
  </si>
  <si>
    <t>Ostali građevinski objekti</t>
  </si>
  <si>
    <t>Prihodi od prodaje postrojenja i opreme (AOP 301 do 308)</t>
  </si>
  <si>
    <t>Uredska oprema i namještaj</t>
  </si>
  <si>
    <t>Računala i računalna oprema</t>
  </si>
  <si>
    <t>Uredski namještaj</t>
  </si>
  <si>
    <t>Ostala uredska oprema</t>
  </si>
  <si>
    <t xml:space="preserve">Komunikacijska oprema </t>
  </si>
  <si>
    <t>Radio i TV prijemnici</t>
  </si>
  <si>
    <t>Telefoni i ostali komunikacijski uređaji</t>
  </si>
  <si>
    <t>Telefonske i telegrafske centrale s pripadajućim instalacijama</t>
  </si>
  <si>
    <t>Ostala komunikacijska oprema</t>
  </si>
  <si>
    <t>Oprema za održavanje i zaštitu</t>
  </si>
  <si>
    <t>Oprema za grijanje, ventilaciju i hlađenje</t>
  </si>
  <si>
    <t>Oprema za održavanje prostorija</t>
  </si>
  <si>
    <t>Oprema za protupožarnu zaštitu (osim vozila)</t>
  </si>
  <si>
    <t>Oprema za civilnu zaštitu</t>
  </si>
  <si>
    <t>Policijska oprema</t>
  </si>
  <si>
    <t>Ostala oprema za održavanje i zaštitu</t>
  </si>
  <si>
    <t>Medicinska i laboratorijska oprema</t>
  </si>
  <si>
    <t>Medicinska oprema</t>
  </si>
  <si>
    <t>Laboratorijska oprema</t>
  </si>
  <si>
    <t xml:space="preserve">Instrumenti, uređaji i strojevi </t>
  </si>
  <si>
    <t>Precizni i optički instrumenti</t>
  </si>
  <si>
    <t>Mjerni i kontrolni uređaji</t>
  </si>
  <si>
    <t>Strojevi za obradu zemljišta</t>
  </si>
  <si>
    <t>Ostali instrumenti, uređaji i strojevi</t>
  </si>
  <si>
    <t>Sportska i glazbena oprema</t>
  </si>
  <si>
    <t>Sportska oprema</t>
  </si>
  <si>
    <t>Glazbeni instrumenti i oprema</t>
  </si>
  <si>
    <t>Uređaji, strojevi i oprema za ostale namjene</t>
  </si>
  <si>
    <t>Uređaji</t>
  </si>
  <si>
    <t>Strojevi</t>
  </si>
  <si>
    <t>Oprema</t>
  </si>
  <si>
    <t>7228</t>
  </si>
  <si>
    <t>Vojna oprema</t>
  </si>
  <si>
    <t>Prihodi od prodaje prijevoznih sredstava (AOP 310 do 313)</t>
  </si>
  <si>
    <t>Prijevozna sredstva u cestovnom prometu</t>
  </si>
  <si>
    <t>Osobni automobili</t>
  </si>
  <si>
    <t>Autobusi</t>
  </si>
  <si>
    <t>Kombi vozila</t>
  </si>
  <si>
    <t>Kamioni</t>
  </si>
  <si>
    <t>Traktori</t>
  </si>
  <si>
    <t>Terenska vozila (protupožarna, vojna i slično)</t>
  </si>
  <si>
    <t>Motocikli</t>
  </si>
  <si>
    <t>Bicikli</t>
  </si>
  <si>
    <t>Ostala prijevozna sredstva u cestovnom prometu</t>
  </si>
  <si>
    <t>Prijevozna sredstva u željezničkom prometu</t>
  </si>
  <si>
    <t>Prijevozna sredstva u pomorskom i riječnom prometu</t>
  </si>
  <si>
    <t>Plovila</t>
  </si>
  <si>
    <t>Trajekti</t>
  </si>
  <si>
    <t>Ostala prijevozna sredstva u pomorskom i riječnom prometu</t>
  </si>
  <si>
    <t>Prijevozna sredstva u zračnom prometu</t>
  </si>
  <si>
    <t>Prihodi od prodaje knjiga, umjetničkih djela i ostalih izložbenih vrijednosti (AOP 315 do 318)</t>
  </si>
  <si>
    <t>Knjige</t>
  </si>
  <si>
    <t xml:space="preserve">Knjige </t>
  </si>
  <si>
    <t>Umjetnička djela (izložena u galerijama, muzejima i slično)</t>
  </si>
  <si>
    <t>Muzejski izlošci i predmeti prirodnih rijetkosti</t>
  </si>
  <si>
    <t>Ostale nespomenute izložbene vrijednosti</t>
  </si>
  <si>
    <t>Prihodi od prodaje višegodišnjih nasada i osnovnog stada (AOP 320+321)</t>
  </si>
  <si>
    <t>Višegodišnji nasadi</t>
  </si>
  <si>
    <t>Šume</t>
  </si>
  <si>
    <t>Ostali višegodišnji nasadi</t>
  </si>
  <si>
    <t>Osnovno stado</t>
  </si>
  <si>
    <t>Prihodi od prodaje nematerijalne proizvedene imovine (AOP 323 do 326)</t>
  </si>
  <si>
    <t>Istraživanje rudnih bogatstava</t>
  </si>
  <si>
    <t xml:space="preserve">Ulaganja u računalne programe </t>
  </si>
  <si>
    <t>Ulaganja u računalne programe</t>
  </si>
  <si>
    <t>Umjetnička, literarna i znanstvena djela</t>
  </si>
  <si>
    <t>Filmovi, kazališne i glazbene predstave</t>
  </si>
  <si>
    <t>Zvučni i tekstualni zapisi</t>
  </si>
  <si>
    <t>Radio i TV programi</t>
  </si>
  <si>
    <t>Kulturne i sportske priredbe</t>
  </si>
  <si>
    <t>Znanstveni radovi i dokumentacija</t>
  </si>
  <si>
    <t>Dokumenti prostornog uređenja (prostorni planovi i ostalo)</t>
  </si>
  <si>
    <t>Ostala umjetnička, literarna i znanstvena djela</t>
  </si>
  <si>
    <t>Ostala nematerijalna proizvedena imovina</t>
  </si>
  <si>
    <t>Prihodi od prodaje plemenitih metala i ostalih pohranjenih vrijednosti (AOP 328)</t>
  </si>
  <si>
    <t>Prihodi od prodaje plemenitih metala i ostalih pohranjenih vrijednosti (AOP 329+330)</t>
  </si>
  <si>
    <t>Plemeniti metali i drago kamenje</t>
  </si>
  <si>
    <t>Pohranjene knjige, umjetnička djela i slične vrijednosti</t>
  </si>
  <si>
    <t>Pohranjene knjige</t>
  </si>
  <si>
    <t>Pohranjena djela likovnih umjetnika</t>
  </si>
  <si>
    <t>Pohranjena kiparska djela</t>
  </si>
  <si>
    <t>Pohranjeni nakit</t>
  </si>
  <si>
    <t>Arhivska građa</t>
  </si>
  <si>
    <t>Državna službena kartografija</t>
  </si>
  <si>
    <t>Ostale pohranjene vrijednosti</t>
  </si>
  <si>
    <t>Prihodi od prodaje proizvedene kratkotrajne imovine (AOP 332)</t>
  </si>
  <si>
    <t>Prihodi od prodaje zaliha (AOP 333)</t>
  </si>
  <si>
    <t>Strateške zalihe</t>
  </si>
  <si>
    <t>Obveznice - tuzemne</t>
  </si>
  <si>
    <t>Obveznice - inozemne</t>
  </si>
  <si>
    <t>Opcije i drugi financijski derivati - tuzemni</t>
  </si>
  <si>
    <t>Opcije i drugi financijski derivati - inozemni</t>
  </si>
  <si>
    <t>Dionice i udjeli u glavnici kreditnih institucija u javnom sektoru</t>
  </si>
  <si>
    <t>Dionice i udjeli u glavnici osiguravajućih društava u javnom sektoru</t>
  </si>
  <si>
    <t>Dionice i udjeli u glavnici ostalih financijskih institucija u javnom sektoru</t>
  </si>
  <si>
    <t>Dionice i udjeli u glavnici trgovačkih društava u javnom sektoru</t>
  </si>
  <si>
    <t>Dionice i udjeli u glavnici tuzemnih trgovačkih društava izvan javnog sektora</t>
  </si>
  <si>
    <t>Dionice i udjeli u glavnici inozemnih trgovačkih društava</t>
  </si>
  <si>
    <t>Ostali inozemni vrijednosni papiri</t>
  </si>
  <si>
    <t>A</t>
  </si>
  <si>
    <t>UKUPNI PRIHODI I PRIMICI (AOP 401+408)</t>
  </si>
  <si>
    <t>B</t>
  </si>
  <si>
    <t>C</t>
  </si>
  <si>
    <t>UKUPNI RASHODI I IZDACI (AOP 402+519)</t>
  </si>
  <si>
    <t>D</t>
  </si>
  <si>
    <t>RAZLIKA PRIHODA I RASHODA (A-C)</t>
  </si>
  <si>
    <t>Odgovorna osoba (potpis)</t>
  </si>
  <si>
    <t>M.</t>
  </si>
  <si>
    <t>P.</t>
  </si>
  <si>
    <t>Aktivnost / projekt →</t>
  </si>
  <si>
    <t xml:space="preserve">Ukupno izvršeno (plaćeno)  u izvještajnom razdoblju </t>
  </si>
  <si>
    <t xml:space="preserve">Izvršeno iz općih prihoda i primitaka </t>
  </si>
  <si>
    <t>Izvršeno iz vlastitih prihoda</t>
  </si>
  <si>
    <t xml:space="preserve">Izvršeno iz ostalih prihoda za posebne namjene </t>
  </si>
  <si>
    <t>Izvršeno iz EU pomoći</t>
  </si>
  <si>
    <t>Izvršeno iz ostalih pomoći</t>
  </si>
  <si>
    <t>Izvršeno iz donacija</t>
  </si>
  <si>
    <t>Izvršeno iz prihoda od prodaje ili zamjene nefinancijske imovine</t>
  </si>
  <si>
    <t xml:space="preserve">RASHODI POSLOVANJA (AOP 148+160+194+213+221+239+248) </t>
  </si>
  <si>
    <t>Rashodi za zaposlene (AOP 149+154+156)</t>
  </si>
  <si>
    <t xml:space="preserve">Plaće (bruto) (AOP 150 do 153) </t>
  </si>
  <si>
    <t>Plaće za redovan rad</t>
  </si>
  <si>
    <t>31111</t>
  </si>
  <si>
    <t>Plaće za zaposlene</t>
  </si>
  <si>
    <t>31112</t>
  </si>
  <si>
    <t>Plaće za vježbenike</t>
  </si>
  <si>
    <t>31113</t>
  </si>
  <si>
    <t>Plaće po sudskim presudama</t>
  </si>
  <si>
    <t>Plaće u naravi</t>
  </si>
  <si>
    <t>31121</t>
  </si>
  <si>
    <t>Korištenje stambenih zgrada i stanova</t>
  </si>
  <si>
    <t>31122</t>
  </si>
  <si>
    <t>Korištenje odmarališta, sportskih i rekreacijskih objekata i usluga</t>
  </si>
  <si>
    <t>31123</t>
  </si>
  <si>
    <t>Korištenje garaža i parkirališta</t>
  </si>
  <si>
    <t>31124</t>
  </si>
  <si>
    <t>Korištenje prijevoznih sredstava</t>
  </si>
  <si>
    <t>31125</t>
  </si>
  <si>
    <t>Korištenje kredita uz kamate ispod propisane stope</t>
  </si>
  <si>
    <t>31126</t>
  </si>
  <si>
    <t>Dnevni obroci</t>
  </si>
  <si>
    <t>31129</t>
  </si>
  <si>
    <t>Ostale plaće u naravi</t>
  </si>
  <si>
    <t>Plaće za prekovremeni rad</t>
  </si>
  <si>
    <t>31131</t>
  </si>
  <si>
    <t>Plaće za posebne uvjete rada</t>
  </si>
  <si>
    <t>31141</t>
  </si>
  <si>
    <t>Ostali rashodi za zaposlene (AOP 155)</t>
  </si>
  <si>
    <t>Ostali rashodi za zaposlene</t>
  </si>
  <si>
    <t>31211</t>
  </si>
  <si>
    <t>Bonus za uspješan rad</t>
  </si>
  <si>
    <t>31212</t>
  </si>
  <si>
    <t>Nagrade</t>
  </si>
  <si>
    <t>31213</t>
  </si>
  <si>
    <t>Darovi</t>
  </si>
  <si>
    <t>31214</t>
  </si>
  <si>
    <t>Otpremnine</t>
  </si>
  <si>
    <t>31215</t>
  </si>
  <si>
    <t>Naknade za bolest, invalidnost i smrtni slučaj</t>
  </si>
  <si>
    <t>31216</t>
  </si>
  <si>
    <t>Regres za godišnji odmor</t>
  </si>
  <si>
    <t>31219</t>
  </si>
  <si>
    <t>Ostali nenavedeni rashodi za zaposlene</t>
  </si>
  <si>
    <t>Doprinosi na plaće (AOP 157 do 159)</t>
  </si>
  <si>
    <t>Doprinosi za mirovinsko osiguranje</t>
  </si>
  <si>
    <t>31311</t>
  </si>
  <si>
    <t>Doprinosi za obvezno zdravstveno osiguranje</t>
  </si>
  <si>
    <t>31321</t>
  </si>
  <si>
    <t>31322</t>
  </si>
  <si>
    <t>Doprinos za obvezno zdravstveno osiguranje zaštite zdravlja na radu</t>
  </si>
  <si>
    <t>31329</t>
  </si>
  <si>
    <t>Ostali doprinosi</t>
  </si>
  <si>
    <t>31332</t>
  </si>
  <si>
    <t>31333</t>
  </si>
  <si>
    <t>Poseban doprinos za poticanje zapošljavanja osoba s invaliditetom</t>
  </si>
  <si>
    <t>Materijalni rashodi (AOP 161+166+174+184+186)</t>
  </si>
  <si>
    <t>Naknade troškova zaposlenima (AOP 162 do 165)</t>
  </si>
  <si>
    <t>Službena putovanja</t>
  </si>
  <si>
    <t>32111</t>
  </si>
  <si>
    <t>Dnevnice za službeni put u zemlji</t>
  </si>
  <si>
    <t>32112</t>
  </si>
  <si>
    <t>Dnevnice za službeni put u inozemstvu</t>
  </si>
  <si>
    <t>32113</t>
  </si>
  <si>
    <t>Naknade za smještaj na službenom putu u zemlji</t>
  </si>
  <si>
    <t>32114</t>
  </si>
  <si>
    <t>Naknade za smještaj na službenom putu u inozemstvu</t>
  </si>
  <si>
    <t>32115</t>
  </si>
  <si>
    <t>Naknade za prijevoz na službenom putu u zemlji</t>
  </si>
  <si>
    <t>32116</t>
  </si>
  <si>
    <t>Naknade za prijevoz na službenom putu u inozemstvu</t>
  </si>
  <si>
    <t>32117</t>
  </si>
  <si>
    <t>Dnevnice per diem</t>
  </si>
  <si>
    <t>32119</t>
  </si>
  <si>
    <t>Ostali rashodi za službena putovanja</t>
  </si>
  <si>
    <t>Naknade za prijevoz, za rad na terenu i odvojeni život</t>
  </si>
  <si>
    <t>32121</t>
  </si>
  <si>
    <t>Naknade za prijevoz na posao i s posla</t>
  </si>
  <si>
    <t>32122</t>
  </si>
  <si>
    <t>Naknade za rad na terenu</t>
  </si>
  <si>
    <t>32123</t>
  </si>
  <si>
    <t>Naknade za odvojeni život</t>
  </si>
  <si>
    <t>Stručno usavršavanje zaposlenika</t>
  </si>
  <si>
    <t>32131</t>
  </si>
  <si>
    <t>Seminari, savjetovanja i simpoziji</t>
  </si>
  <si>
    <t>32132</t>
  </si>
  <si>
    <t>Tečajevi i stručni ispiti</t>
  </si>
  <si>
    <t>Ostale naknade troškova zaposlenima</t>
  </si>
  <si>
    <t>32141</t>
  </si>
  <si>
    <t>Naknada za korištenje privatnog automobila u službene svrhe</t>
  </si>
  <si>
    <t>32149</t>
  </si>
  <si>
    <t>Rashodi za materijal i energiju (AOP 167 do 173)</t>
  </si>
  <si>
    <t>Uredski materijal i ostali materijalni rashodi</t>
  </si>
  <si>
    <t>32211</t>
  </si>
  <si>
    <t>Uredski materijal</t>
  </si>
  <si>
    <t>32212</t>
  </si>
  <si>
    <t>Literatura (publikacije, časopisi, glasila, knjige i ostalo)</t>
  </si>
  <si>
    <t>32213</t>
  </si>
  <si>
    <t>Arhivski materijal</t>
  </si>
  <si>
    <t>32214</t>
  </si>
  <si>
    <t>Materijal i sredstva za čišćenje i održavanje</t>
  </si>
  <si>
    <t>32216</t>
  </si>
  <si>
    <t xml:space="preserve">Materijal za higijenske potrebe i njegu </t>
  </si>
  <si>
    <t>32219</t>
  </si>
  <si>
    <t>Ostali materijal za potrebe redovnog poslovanja</t>
  </si>
  <si>
    <t>Materijal i sirovine</t>
  </si>
  <si>
    <t>32221</t>
  </si>
  <si>
    <t>Osnovni materijal i sirovine</t>
  </si>
  <si>
    <t>32222</t>
  </si>
  <si>
    <t>Pomoćni i sanitetski materijal</t>
  </si>
  <si>
    <t>32223</t>
  </si>
  <si>
    <t>Kalo, rasip, lom i kvar materijala</t>
  </si>
  <si>
    <t>32224</t>
  </si>
  <si>
    <t>Namirnice</t>
  </si>
  <si>
    <t>Roba</t>
  </si>
  <si>
    <t>32226</t>
  </si>
  <si>
    <t>Lijekovi</t>
  </si>
  <si>
    <t>32229</t>
  </si>
  <si>
    <t>Ostali materijal i sirovine</t>
  </si>
  <si>
    <t>Energija</t>
  </si>
  <si>
    <t>32231</t>
  </si>
  <si>
    <t>Električna energija</t>
  </si>
  <si>
    <t>32232</t>
  </si>
  <si>
    <t>Topla voda (toplana)</t>
  </si>
  <si>
    <t>32233</t>
  </si>
  <si>
    <t>Plin</t>
  </si>
  <si>
    <t>32234</t>
  </si>
  <si>
    <t>Motorni benzin i dizel gorivo</t>
  </si>
  <si>
    <t>32239</t>
  </si>
  <si>
    <t>Ostali materijali za proizvodnju energije (ugljen, drva, teško ulje)</t>
  </si>
  <si>
    <t>Materijal i dijelovi za tekuće i investicijsko održavanje</t>
  </si>
  <si>
    <t>32241</t>
  </si>
  <si>
    <t>Materijal i dijelovi za tekuće i investicijsko održavanje građevinskih objekata</t>
  </si>
  <si>
    <t>32242</t>
  </si>
  <si>
    <t>Materijal i dijelovi za tekuće i investicijsko održavanje postrojenja i opreme</t>
  </si>
  <si>
    <t>32243</t>
  </si>
  <si>
    <t>Materijal i dijelovi za tekuće i investicijsko održavanje transportnih sredstava</t>
  </si>
  <si>
    <t>32244</t>
  </si>
  <si>
    <t>Ostali materijal i dijelovi za tekuće i investicijsko održavanje</t>
  </si>
  <si>
    <t>Sitni inventar i auto gume</t>
  </si>
  <si>
    <t>32251</t>
  </si>
  <si>
    <t>Sitni inventar</t>
  </si>
  <si>
    <t>32252</t>
  </si>
  <si>
    <t>Auto gume</t>
  </si>
  <si>
    <t>Vojna sredstva za jednokratnu upotrebu</t>
  </si>
  <si>
    <t>32261</t>
  </si>
  <si>
    <t>Službena, radna i zaštitna odjeća i obuća</t>
  </si>
  <si>
    <t>32271</t>
  </si>
  <si>
    <t>Rashodi za usluge (AOP 175 do 183)</t>
  </si>
  <si>
    <t>Usluge telefona, pošte i prijevoza</t>
  </si>
  <si>
    <t>32311</t>
  </si>
  <si>
    <t>Usluge telefona, telefaksa</t>
  </si>
  <si>
    <t>32312</t>
  </si>
  <si>
    <t>Usluge interneta</t>
  </si>
  <si>
    <t>32313</t>
  </si>
  <si>
    <t>Poštarina (pisma, tiskanice i sl.)</t>
  </si>
  <si>
    <t>32314</t>
  </si>
  <si>
    <t>Rent-a-car i taxi prijevoz</t>
  </si>
  <si>
    <t>32319</t>
  </si>
  <si>
    <t>Ostale usluge za komunikaciju i prijevoz</t>
  </si>
  <si>
    <t>Usluge tekućeg i investicijskog održavanja</t>
  </si>
  <si>
    <t>32321</t>
  </si>
  <si>
    <t>Usluge tekućeg i investicijskog održavanja građevinskih objekata</t>
  </si>
  <si>
    <t>32322</t>
  </si>
  <si>
    <t>Usluge tekućeg i investicijskog održavanja postrojenja i opreme</t>
  </si>
  <si>
    <t>32323</t>
  </si>
  <si>
    <t>Usluge tekućeg i investicijskog održavanja prijevoznih sredstava</t>
  </si>
  <si>
    <t>32329</t>
  </si>
  <si>
    <t>Ostale usluge tekućeg i investicijskog održavanja</t>
  </si>
  <si>
    <t>Usluge promidžbe i informiranja</t>
  </si>
  <si>
    <t>32331</t>
  </si>
  <si>
    <t>Elektronski mediji</t>
  </si>
  <si>
    <t>32332</t>
  </si>
  <si>
    <t>Tisak</t>
  </si>
  <si>
    <t>32333</t>
  </si>
  <si>
    <t>Izložbeni prostor na sajmu</t>
  </si>
  <si>
    <t>32334</t>
  </si>
  <si>
    <t>Promidžbeni materijali</t>
  </si>
  <si>
    <t>32339</t>
  </si>
  <si>
    <t>Ostale usluge promidžbe i informiranja</t>
  </si>
  <si>
    <t>Komunalne usluge</t>
  </si>
  <si>
    <t>32341</t>
  </si>
  <si>
    <t>Opskrba vodom</t>
  </si>
  <si>
    <t>32342</t>
  </si>
  <si>
    <t>Iznošenje i odvoz smeća</t>
  </si>
  <si>
    <t>32343</t>
  </si>
  <si>
    <t>Deratizacija i dezinsekcija</t>
  </si>
  <si>
    <t>32344</t>
  </si>
  <si>
    <t>Dimnjačarske i ekološke usluge</t>
  </si>
  <si>
    <t>32347</t>
  </si>
  <si>
    <t>Pričuva</t>
  </si>
  <si>
    <t>32349</t>
  </si>
  <si>
    <t>Ostale komunalne usluge</t>
  </si>
  <si>
    <t>Zakupnine i najamnine</t>
  </si>
  <si>
    <t>32351</t>
  </si>
  <si>
    <t>Zakupnine za zemljišta</t>
  </si>
  <si>
    <t>32352</t>
  </si>
  <si>
    <t>Zakupnine i najamnine za građevinske objekte</t>
  </si>
  <si>
    <t>32353</t>
  </si>
  <si>
    <t xml:space="preserve">Zakupnine i najamnine za opremu </t>
  </si>
  <si>
    <t>32355</t>
  </si>
  <si>
    <t>Zakupnine i najamnine za prijevozna sredstva</t>
  </si>
  <si>
    <t>32359</t>
  </si>
  <si>
    <t>Ostale  zakupnine i najamnine</t>
  </si>
  <si>
    <t>Zdravstvene i veterinarske usluge</t>
  </si>
  <si>
    <t>32361</t>
  </si>
  <si>
    <t>Obvezni i preventivni zdravstveni pregledi zaposlenika</t>
  </si>
  <si>
    <t>32362</t>
  </si>
  <si>
    <t>Veterinarske usluge</t>
  </si>
  <si>
    <t>32363</t>
  </si>
  <si>
    <t>Laboratorijske usluge</t>
  </si>
  <si>
    <t>32369</t>
  </si>
  <si>
    <t>Ostale zdravstvene i veterinarske usluge</t>
  </si>
  <si>
    <t>Intelektualne i osobne usluge</t>
  </si>
  <si>
    <t>32371</t>
  </si>
  <si>
    <t>Autorski honorari</t>
  </si>
  <si>
    <t>32372</t>
  </si>
  <si>
    <t>Ugovori o djelu</t>
  </si>
  <si>
    <t>32373</t>
  </si>
  <si>
    <t>Usluge odvjetnika i pravnog savjetovanja</t>
  </si>
  <si>
    <t>32374</t>
  </si>
  <si>
    <t>Revizorske usluge</t>
  </si>
  <si>
    <t>32375</t>
  </si>
  <si>
    <t>Geodetsko-katastarske usluge</t>
  </si>
  <si>
    <t>32376</t>
  </si>
  <si>
    <t>Usluge vještačenja</t>
  </si>
  <si>
    <t>32377</t>
  </si>
  <si>
    <t>Usluge agencija, studentskog servisa (prijepisi, prijevodi i drugo)</t>
  </si>
  <si>
    <t>Znanstvenoistraživačke usluge</t>
  </si>
  <si>
    <t>32379</t>
  </si>
  <si>
    <t>Ostale intelektualne usluge</t>
  </si>
  <si>
    <t>Računalne usluge</t>
  </si>
  <si>
    <t>32381</t>
  </si>
  <si>
    <t>Usluge ažuriranja računalnih baza</t>
  </si>
  <si>
    <t>32382</t>
  </si>
  <si>
    <t>Usluge razvoja software-a</t>
  </si>
  <si>
    <t>32389</t>
  </si>
  <si>
    <t>Ostale računalne usluge</t>
  </si>
  <si>
    <t>Ostale usluge</t>
  </si>
  <si>
    <t>32391</t>
  </si>
  <si>
    <t>Grafičke i tiskarske usluge, usluge kopiranja i uvezivanja i slično</t>
  </si>
  <si>
    <t>32392</t>
  </si>
  <si>
    <t>Film i izrada fotografija</t>
  </si>
  <si>
    <t>32393</t>
  </si>
  <si>
    <t>Uređenje prostora</t>
  </si>
  <si>
    <t>32394</t>
  </si>
  <si>
    <t>Usluge pri registraciji prijevoznih sredstava</t>
  </si>
  <si>
    <t>32395</t>
  </si>
  <si>
    <t>Usluge čišćenja, pranja i slično</t>
  </si>
  <si>
    <t>32396</t>
  </si>
  <si>
    <t>Usluge čuvanja imovine i osoba</t>
  </si>
  <si>
    <t>32398</t>
  </si>
  <si>
    <t>Naknada za energetsku uslugu</t>
  </si>
  <si>
    <t>32399</t>
  </si>
  <si>
    <t>Ostale nespomenute usluge</t>
  </si>
  <si>
    <t>Naknade troškova osobama izvan radnog odnosa (AOP 185)</t>
  </si>
  <si>
    <t>Naknade troškova osobama izvan radnog odnosa</t>
  </si>
  <si>
    <t>32411</t>
  </si>
  <si>
    <t>Naknade troškova službenog puta</t>
  </si>
  <si>
    <t>32412</t>
  </si>
  <si>
    <t>Naknade ostalih troškova</t>
  </si>
  <si>
    <t>Ostali nespomenuti rashodi poslovanja (AOP 187 do 193)</t>
  </si>
  <si>
    <t>Naknade za rad predstavničkih i izvršnih tijela, povjerenstava i slično</t>
  </si>
  <si>
    <t>32911</t>
  </si>
  <si>
    <t xml:space="preserve">Naknade za rad članovima predstavničkih i izvršnih tijela i upravnih vijeća </t>
  </si>
  <si>
    <t>32912</t>
  </si>
  <si>
    <t>Naknade članovima povjerenstava</t>
  </si>
  <si>
    <t>32913</t>
  </si>
  <si>
    <t>Naknade za rad osobama lišenih slobode</t>
  </si>
  <si>
    <t>32914</t>
  </si>
  <si>
    <t>Naknade troškova službenog puta članovima predstavničkih i izvršnih tijeka i upravnih vijeća</t>
  </si>
  <si>
    <t>32919</t>
  </si>
  <si>
    <t>Ostale slične naknade za rad</t>
  </si>
  <si>
    <t>Premije osiguranja</t>
  </si>
  <si>
    <t>32921</t>
  </si>
  <si>
    <t>Premije osiguranja prijevoznih sredstava</t>
  </si>
  <si>
    <t>32922</t>
  </si>
  <si>
    <t>Premije osiguranja ostale imovine</t>
  </si>
  <si>
    <t>32923</t>
  </si>
  <si>
    <t>Premije osiguranja zaposlenih</t>
  </si>
  <si>
    <t>Reprezentacija</t>
  </si>
  <si>
    <t>32931</t>
  </si>
  <si>
    <t>Članarine i norme</t>
  </si>
  <si>
    <t>32941</t>
  </si>
  <si>
    <t>Tuzemne članarine</t>
  </si>
  <si>
    <t>32942</t>
  </si>
  <si>
    <t>Međunarodne članarine</t>
  </si>
  <si>
    <t>32943</t>
  </si>
  <si>
    <t>Norme</t>
  </si>
  <si>
    <t>Pristojbe i naknade</t>
  </si>
  <si>
    <t>Upravne i administrativne pristojbe</t>
  </si>
  <si>
    <t>Sudske pristojbe</t>
  </si>
  <si>
    <t>Javnobilježničke pristojbe</t>
  </si>
  <si>
    <t>32955</t>
  </si>
  <si>
    <t>Novčana naknada poslodavca zbog nezapošljavanja osoba s invaliditetom</t>
  </si>
  <si>
    <t>32959</t>
  </si>
  <si>
    <t>3296</t>
  </si>
  <si>
    <t>Troškovi sudskih postupaka</t>
  </si>
  <si>
    <t>32961</t>
  </si>
  <si>
    <t xml:space="preserve">Ostali nespomenuti rashodi poslovanja </t>
  </si>
  <si>
    <t>Rashodi protokola (vijenci, cvijeće, svijeće i slično)</t>
  </si>
  <si>
    <t>32999</t>
  </si>
  <si>
    <t>Ostali nespomenuti rashodi poslovanja</t>
  </si>
  <si>
    <t xml:space="preserve">Financijski rashodi (AOP 195+200+208) </t>
  </si>
  <si>
    <t>Kamate za izdane vrijednosne papire (AOP 196 do 199)</t>
  </si>
  <si>
    <t>Kamate za izdane trezorske zapise</t>
  </si>
  <si>
    <t>34111</t>
  </si>
  <si>
    <t>Kamate za izdane trezorske zapise u zemlji</t>
  </si>
  <si>
    <t>34112</t>
  </si>
  <si>
    <t>Kamate za izdane trezorske zapise u inozemstvu</t>
  </si>
  <si>
    <t>Kamate za izdane mjenice</t>
  </si>
  <si>
    <t>34121</t>
  </si>
  <si>
    <t>Kamate za izdane mjenice u domaćoj valuti</t>
  </si>
  <si>
    <t>34122</t>
  </si>
  <si>
    <t>Kamate za izdane mjenice u stranoj valuti</t>
  </si>
  <si>
    <t>Kamate za izdane obveznice</t>
  </si>
  <si>
    <t>34131</t>
  </si>
  <si>
    <t>Kamate za izdane obveznice u zemlji</t>
  </si>
  <si>
    <t>34132</t>
  </si>
  <si>
    <t>Kamate za izdane obveznice u inozemstvu</t>
  </si>
  <si>
    <t>34191</t>
  </si>
  <si>
    <t>Kamate za ostale vrijednosne papire u zemlji</t>
  </si>
  <si>
    <t>34192</t>
  </si>
  <si>
    <t>Kamate za ostale vrijednosne papire u inozemstvu</t>
  </si>
  <si>
    <t>Kamate za primljene kredite i zajmove (AOP 201 do 207)</t>
  </si>
  <si>
    <t>Kamate za primljene kredite i zajmove od međunarodnih organizacija, institucija i tijela EU te inozemnih vlada</t>
  </si>
  <si>
    <t>34213</t>
  </si>
  <si>
    <t>Kamate za primljene zajmove od međunarodnih organizacija</t>
  </si>
  <si>
    <t>34214</t>
  </si>
  <si>
    <t>Kamate za primljene kredite i zajmove od institucija i tijela EU</t>
  </si>
  <si>
    <t>34215</t>
  </si>
  <si>
    <t>Kamate za primljene zajmove od inozemnih vlada u EU</t>
  </si>
  <si>
    <t>34216</t>
  </si>
  <si>
    <t>Kamate za primljene zajmove od inozemnih vlada izvan EU</t>
  </si>
  <si>
    <t>Kamate za primljene kredite i zajmove od kreditnih i ostalih financijskih institucija u javnom sektoru</t>
  </si>
  <si>
    <t>34222</t>
  </si>
  <si>
    <t>Kamate za primljene kredite od kreditnih institucija u javnom sektoru</t>
  </si>
  <si>
    <t>34223</t>
  </si>
  <si>
    <t>Kamate za primljene zajmove od osiguravajućih društava u javnom sektoru</t>
  </si>
  <si>
    <t>34224</t>
  </si>
  <si>
    <t>Kamate za primljene zajmove od ostalih financijskih institucija u javnom sektoru</t>
  </si>
  <si>
    <t>Kamate za primljene kredite i zajmove od kreditnih i ostalih financijskih institucija izvan javnog sektora</t>
  </si>
  <si>
    <t>34233</t>
  </si>
  <si>
    <t>Kamate za primljene kredite od tuzemnih kreditnih institucija izvan javnog sektora</t>
  </si>
  <si>
    <t>34234</t>
  </si>
  <si>
    <t>Kamate za primljene zajmove od tuzemnih osiguravajućih društava izvan javnog sektora</t>
  </si>
  <si>
    <t>34235</t>
  </si>
  <si>
    <t>Kamate za primljene zajmove od ostalih tuzemnih financijskih institucija izvan javnog sektora</t>
  </si>
  <si>
    <t>34236</t>
  </si>
  <si>
    <t>Kamate za primljene kredite od inozemnih kreditnih institucija</t>
  </si>
  <si>
    <t>34237</t>
  </si>
  <si>
    <t>Kamate za primljene zajmove od inozemnih osiguravajućih društava</t>
  </si>
  <si>
    <t>34238</t>
  </si>
  <si>
    <t>Kamate za primljene zajmove od ostalih inozemnih financijskih institucija</t>
  </si>
  <si>
    <t>Kamate za odobrene, a nerealizirane kredite i zajmove</t>
  </si>
  <si>
    <t>34251</t>
  </si>
  <si>
    <t>Kamate za primljene zajmove od trgovačkih društava u javnom sektoru</t>
  </si>
  <si>
    <t>34261</t>
  </si>
  <si>
    <t>Kamate za primljene zajmove od trgovačkih društava i obrtnika izvan javnog sektora</t>
  </si>
  <si>
    <t>34273</t>
  </si>
  <si>
    <t>Kamate za primljene zajmove od tuzemnih trgovačkih društava izvan javnog sektora</t>
  </si>
  <si>
    <t>34274</t>
  </si>
  <si>
    <t>Kamate za primljene zajmove od tuzemnih obrtnika</t>
  </si>
  <si>
    <t>34275</t>
  </si>
  <si>
    <t>Kamate za primljene zajmove od inozemnih trgovačkih društava</t>
  </si>
  <si>
    <t>34276</t>
  </si>
  <si>
    <t>Kamate za primljene zajmove od inozemnih obrtnika</t>
  </si>
  <si>
    <t>Kamate za primljene zajmove od drugih razina vlasti</t>
  </si>
  <si>
    <t>34281</t>
  </si>
  <si>
    <t>Kamate za primljene zajmove od državnog proračuna</t>
  </si>
  <si>
    <t>34282</t>
  </si>
  <si>
    <t>Kamate za primljene zajmove od županijskih proračuna</t>
  </si>
  <si>
    <t>34283</t>
  </si>
  <si>
    <t>Kamate za primljene zajmove od gradskih proračuna</t>
  </si>
  <si>
    <t>34284</t>
  </si>
  <si>
    <t>Kamate za primljene zajmove od općinskih proračuna</t>
  </si>
  <si>
    <t>34285</t>
  </si>
  <si>
    <t>Kamate za primljene zajmove od HZMO-a, HZZ-a, HZZO-a</t>
  </si>
  <si>
    <t>34286</t>
  </si>
  <si>
    <t>Kamate za primljene zajmove od ostalih izvanproračunskih korisnika državnog proračuna</t>
  </si>
  <si>
    <t>34287</t>
  </si>
  <si>
    <t>Kamate za primljene zajmove od izvanproračunskih korisnika županijskih, gradskih i općinskih proračuna</t>
  </si>
  <si>
    <t>Ostali financijski rashodi (AOP 209 do 212)</t>
  </si>
  <si>
    <t>Bankarske usluge i usluge platnog prometa</t>
  </si>
  <si>
    <t>34311</t>
  </si>
  <si>
    <t>Usluge banaka</t>
  </si>
  <si>
    <t>34312</t>
  </si>
  <si>
    <t>Usluge platnog prometa</t>
  </si>
  <si>
    <t>Negativne tečajne razlike i razlike zbog primjene valutne klauzule</t>
  </si>
  <si>
    <t>34321</t>
  </si>
  <si>
    <t xml:space="preserve">Negativne tečajne razlike </t>
  </si>
  <si>
    <t>34324</t>
  </si>
  <si>
    <t>Razlike zbog primjene valutne klauzule</t>
  </si>
  <si>
    <t xml:space="preserve">Zatezne kamate </t>
  </si>
  <si>
    <t>34331</t>
  </si>
  <si>
    <t>34332</t>
  </si>
  <si>
    <t>Zatezne kamate na doprinose</t>
  </si>
  <si>
    <t>34333</t>
  </si>
  <si>
    <t xml:space="preserve">Zatezne kamate iz poslovnih odnosa </t>
  </si>
  <si>
    <t>34339</t>
  </si>
  <si>
    <t>Ostale zatezne kamate</t>
  </si>
  <si>
    <t>Ostali nespomenuti financijski rashodi</t>
  </si>
  <si>
    <t>34341</t>
  </si>
  <si>
    <t>Diskont na izdane vrijednosne papire</t>
  </si>
  <si>
    <t>34342</t>
  </si>
  <si>
    <t>Troškovi faktoringa (naknade i kamate)</t>
  </si>
  <si>
    <t>34349</t>
  </si>
  <si>
    <t>Subvencije (AOP 214+217)</t>
  </si>
  <si>
    <t>Subvencije trgovačkim društvima u javnom sektoru (AOP 215+216)</t>
  </si>
  <si>
    <t>Subvencije kreditnim i ostalim financijskim institucijama u javnom sektoru</t>
  </si>
  <si>
    <t>35112</t>
  </si>
  <si>
    <t>Subvencije kreditnim institucijama u javnom sektoru</t>
  </si>
  <si>
    <t>35113</t>
  </si>
  <si>
    <t>Subvencije osiguravajućim društvima u javnom sektoru</t>
  </si>
  <si>
    <t>35114</t>
  </si>
  <si>
    <t>Subvencije ostalim financijskim institucijama u javnom sektoru</t>
  </si>
  <si>
    <t>Subvencije trgovačkim društvima u javnom sektoru</t>
  </si>
  <si>
    <t>35121</t>
  </si>
  <si>
    <t>Subvencije kreditnim i ostalim financijskim institucijama izvan javnog sektora</t>
  </si>
  <si>
    <t>35212</t>
  </si>
  <si>
    <t>Subvencije kreditnim institucijama izvan javnog sektora</t>
  </si>
  <si>
    <t>35213</t>
  </si>
  <si>
    <t>Subvencije osiguravajućim društvima izvan javnog sektora</t>
  </si>
  <si>
    <t>35214</t>
  </si>
  <si>
    <t>Subvencije ostalim financijskim institucijama izvan javnog sektora</t>
  </si>
  <si>
    <t>Subvencije trgovačkim društvima izvan javnog sektora</t>
  </si>
  <si>
    <t>35221</t>
  </si>
  <si>
    <t>Subvencije poljoprivrednicima i obrtnicima</t>
  </si>
  <si>
    <t>35231</t>
  </si>
  <si>
    <t>Subvencije poljoprivrednicima</t>
  </si>
  <si>
    <t>35232</t>
  </si>
  <si>
    <t>Subvencije obrtnicima</t>
  </si>
  <si>
    <t>Pomoći dane u inozemstvo i unutar općeg proračuna (AOP 222+225+228+231+234+236)</t>
  </si>
  <si>
    <t>Pomoći inozemnim vladama (AOP 223+224)</t>
  </si>
  <si>
    <t>Tekuće pomoći inozemnim vladama</t>
  </si>
  <si>
    <t>36111</t>
  </si>
  <si>
    <t>Tekuće pomoći inozemnim vladama u EU</t>
  </si>
  <si>
    <t>Tekuće pomoći inozemnim vladama izvan EU</t>
  </si>
  <si>
    <t>Kapitalne pomoći inozemnim vladama</t>
  </si>
  <si>
    <t>36121</t>
  </si>
  <si>
    <t>Kapitalne pomoći inozemnim vladama u EU</t>
  </si>
  <si>
    <t>36122</t>
  </si>
  <si>
    <t>Kapitalne pomoći inozemnim vladama izvan EU</t>
  </si>
  <si>
    <t>Pomoći međunarodnim organizacijama te institucijama i tijelima EU (AOP 226+227)</t>
  </si>
  <si>
    <t>Tekuće pomoći međunarodnim organizacijama te institucijama i tijelima EU</t>
  </si>
  <si>
    <t>36211</t>
  </si>
  <si>
    <t>Tekuće pomoći međunarodnim organizacijama</t>
  </si>
  <si>
    <t>36212</t>
  </si>
  <si>
    <t>Tekuće pomoći institucijama i tijelima  EU</t>
  </si>
  <si>
    <t>Kapitalne pomoći međunarodnim organizacijama te institucijama i tijelima EU</t>
  </si>
  <si>
    <t>36221</t>
  </si>
  <si>
    <t>Kapitalne pomoći međunarodnim organizacijama</t>
  </si>
  <si>
    <t>36222</t>
  </si>
  <si>
    <t>Kapitalne pomoći institucijama i tijelima  EU</t>
  </si>
  <si>
    <t>Pomoći unutar općeg proračuna (AOP 229+230)</t>
  </si>
  <si>
    <t>Tekuće pomoći unutar općeg proračuna</t>
  </si>
  <si>
    <t>Tekuće pomoći državnom proračunu</t>
  </si>
  <si>
    <t>Tekuće pomoći županijskim proračunima</t>
  </si>
  <si>
    <t>Tekuće pomoći gradskim proračunima</t>
  </si>
  <si>
    <t>Tekuće pomoći općinskim proračunima</t>
  </si>
  <si>
    <t>Tekuće pomoći HZMO-u, HZZ-u i HZZO-u</t>
  </si>
  <si>
    <t>Tekuće pomoći ostalim izvanproračunskim korisnicima državnog proračuna</t>
  </si>
  <si>
    <t>36319</t>
  </si>
  <si>
    <t>Tekuće pomoći izvanproračunskim korisnicima županijskih, gradskih i općinskih proračuna</t>
  </si>
  <si>
    <t xml:space="preserve">Kapitalne pomoći unutar općeg proračuna </t>
  </si>
  <si>
    <t>Kapitalne pomoći državnom proračunu</t>
  </si>
  <si>
    <t>Kapitalne pomoći županijskim proračunima</t>
  </si>
  <si>
    <t>Kapitalne pomoći gradskim proračunima</t>
  </si>
  <si>
    <t>Kapitalne pomoći općinskim proračunima</t>
  </si>
  <si>
    <t>Kapitalne pomoći HZMO-u, HZZ-u i HZZO-u</t>
  </si>
  <si>
    <t>Kapitalne pomoći ostalim izvanproračunskim korisnicima državnog proračuna</t>
  </si>
  <si>
    <t>36329</t>
  </si>
  <si>
    <t>Kapitalne pomoći izvanproračunskim korisnicima županijskih, gradskih i općinskih proračuna</t>
  </si>
  <si>
    <t>366</t>
  </si>
  <si>
    <t>Pomoći proračunskim korisnicima drugih proračuna (AOP232+233)</t>
  </si>
  <si>
    <t>3661</t>
  </si>
  <si>
    <t>Tekuće pomoći proračunskim korisnicima drugih proračuna</t>
  </si>
  <si>
    <t>36611</t>
  </si>
  <si>
    <t>3662</t>
  </si>
  <si>
    <t>Kapitalne pomoći proračunskim korisnicima drugih proračuna</t>
  </si>
  <si>
    <t>36621</t>
  </si>
  <si>
    <t>367</t>
  </si>
  <si>
    <t>Prijenosi proračunskim korisnicima iz nadležnog proračuna za financiranje redovne djelatnosti (AOP235)</t>
  </si>
  <si>
    <t>368</t>
  </si>
  <si>
    <t>Pomoći temeljem prijenosa EU sredstava (AOP237+238)</t>
  </si>
  <si>
    <t>3681</t>
  </si>
  <si>
    <t>Tekuće pomoći temeljem prijenosa EU sredstava</t>
  </si>
  <si>
    <t>36811</t>
  </si>
  <si>
    <t>Tekuće pomoći proračunskim korisnicima državnog proračuna temeljem prijenosa EU sredstava</t>
  </si>
  <si>
    <t>36812</t>
  </si>
  <si>
    <t>Tekuće pomoći proračunskim korisnicima županijskih proračuna temeljem prijenosa EU sredstava</t>
  </si>
  <si>
    <t>36813</t>
  </si>
  <si>
    <t>Tekuće pomoći proračunskim korisnicima gradskih proračuna temeljem prijenosa EU sredstava</t>
  </si>
  <si>
    <t>36814</t>
  </si>
  <si>
    <t>Tekuće pomoći proračunskim korisnicima općinskih proračuna temeljem prijenosa EU sredstava</t>
  </si>
  <si>
    <t>36815</t>
  </si>
  <si>
    <t>Tekuće pomoći županijskim proračunima temeljem prijenosa EU sredstava</t>
  </si>
  <si>
    <t>36816</t>
  </si>
  <si>
    <t>Tekuće pomoći gradskim proračunima temeljem prijenosa EU sredstava</t>
  </si>
  <si>
    <t>36817</t>
  </si>
  <si>
    <t>Tekuće pomoći općinskim proračunima temeljem prijenosa EU sredstava</t>
  </si>
  <si>
    <t>36818</t>
  </si>
  <si>
    <t>Tekuće pomoći izvanproračunskim korisnicima državnog proračuna temeljem prijenosa EU sredstava</t>
  </si>
  <si>
    <t>36819</t>
  </si>
  <si>
    <t>Tekuće pomoći izvanproračunskim korisnicima županijskih, gradskih i općinskih proračuna temeljem prijenosa EU sredstava</t>
  </si>
  <si>
    <t>3682</t>
  </si>
  <si>
    <t>Kapitalne pomoći temeljem prijenosa EU sredstava</t>
  </si>
  <si>
    <t>36821</t>
  </si>
  <si>
    <t>Kapitalne pomoći proračunskim korisnicima državnog proračuna temeljem prijenosa EU sredstava</t>
  </si>
  <si>
    <t>36822</t>
  </si>
  <si>
    <t>Kapitalne pomoći proračunskim korisnicima županijskih proračuna temeljem prijenosa EU sredstava</t>
  </si>
  <si>
    <t>36823</t>
  </si>
  <si>
    <t>Kapitalne pomoći proračunskim korisnicima gradskih proračuna temeljem prijenosa EU sredstava</t>
  </si>
  <si>
    <t>36824</t>
  </si>
  <si>
    <t>Kapitalne pomoći proračunskim korisnicima općinskih proračuna temeljem prijenosa EU sredstava</t>
  </si>
  <si>
    <t>36825</t>
  </si>
  <si>
    <t>Kapitalne pomoći županijskim proračunima temeljem prijenosa EU sredstava</t>
  </si>
  <si>
    <t>36826</t>
  </si>
  <si>
    <t>Kapitalne pomoći gradskim proračunima temeljem prijenosa EU sredstava</t>
  </si>
  <si>
    <t>36827</t>
  </si>
  <si>
    <t>Kapitalne pomoći općinskim proračunima temeljem prijenosa EU sredstava</t>
  </si>
  <si>
    <t>36828</t>
  </si>
  <si>
    <t>Kapitalne pomoći izvanproračunskim korisnicima državnog proračuna temeljem prijenosa EU sredstava</t>
  </si>
  <si>
    <t>36829</t>
  </si>
  <si>
    <t>Kapitalne pomoći izvanproračunskim korisnicima županijskih, gradskih i općinskih proračuna temeljem prijenosa EU sredstava</t>
  </si>
  <si>
    <t>Naknade građanima i kućanstvima na temelju osiguranja i druge naknade (AOP 240+245)</t>
  </si>
  <si>
    <t>Naknade građanima i kućanstvima na temelju osiguranja (AOP 241 do 244)</t>
  </si>
  <si>
    <t>Naknade građanima i kućanstvima u novcu - neposredno ili putem ustanova izvan javnog sektora</t>
  </si>
  <si>
    <t>37111</t>
  </si>
  <si>
    <t>Naknade za bolest i invaliditet</t>
  </si>
  <si>
    <t>37112</t>
  </si>
  <si>
    <t>Naknade za zdravstvenu zaštitu u inozemstvu</t>
  </si>
  <si>
    <t>37113</t>
  </si>
  <si>
    <t>Naknade za djecu i obitelj</t>
  </si>
  <si>
    <t>37114</t>
  </si>
  <si>
    <t>Naknade za nezaposlene</t>
  </si>
  <si>
    <t>37115</t>
  </si>
  <si>
    <t>Naknade za mirovine i dodatke - opći propis</t>
  </si>
  <si>
    <t>37116</t>
  </si>
  <si>
    <t>Porodiljne naknade</t>
  </si>
  <si>
    <t>Naknade za tjelesna oštećenja i tuđu pomoć i njegu</t>
  </si>
  <si>
    <t>37119</t>
  </si>
  <si>
    <t>Ostale naknade na temelju osiguranja u novcu</t>
  </si>
  <si>
    <t>Naknade građanima i kućanstvima u naravi - neposredno ili putem ustanova izvan javnog sektora</t>
  </si>
  <si>
    <t>37121</t>
  </si>
  <si>
    <t xml:space="preserve">Medicinske (zdravstvene) usluge </t>
  </si>
  <si>
    <t>37122</t>
  </si>
  <si>
    <t>Ortopedske sprave, pomagala i ostala medicinska oprema</t>
  </si>
  <si>
    <t>37123</t>
  </si>
  <si>
    <t>Farmaceutski proizvodi</t>
  </si>
  <si>
    <t>37124</t>
  </si>
  <si>
    <t>Pomoć i njega u kući</t>
  </si>
  <si>
    <t>37129</t>
  </si>
  <si>
    <t>Ostale naknade na temelju osiguranja u naravi</t>
  </si>
  <si>
    <t>3713</t>
  </si>
  <si>
    <t>Naknade građanima i kućanstvima u novcu - putem ustanova u javnom sektoru</t>
  </si>
  <si>
    <t>37131</t>
  </si>
  <si>
    <t>37132</t>
  </si>
  <si>
    <t>37139</t>
  </si>
  <si>
    <t>3714</t>
  </si>
  <si>
    <t>Naknade građanima i kućanstvima u naravi - putem ustanova u javnom sektoru</t>
  </si>
  <si>
    <t>37141</t>
  </si>
  <si>
    <t>37143</t>
  </si>
  <si>
    <t>37144</t>
  </si>
  <si>
    <t>37149</t>
  </si>
  <si>
    <t xml:space="preserve">Ostale naknade građanima i kućanstvima iz proračuna (AOP 246+247) </t>
  </si>
  <si>
    <t xml:space="preserve">Naknade građanima i kućanstvima u novcu </t>
  </si>
  <si>
    <t>37211</t>
  </si>
  <si>
    <t>Naknade za dječji doplatak</t>
  </si>
  <si>
    <t>37212</t>
  </si>
  <si>
    <t>Pomoć obiteljima i kućanstvima</t>
  </si>
  <si>
    <t>37213</t>
  </si>
  <si>
    <t>Pomoć osobama s invaliditetom</t>
  </si>
  <si>
    <t>37214</t>
  </si>
  <si>
    <t>Naknade za mirovine i dodatke - posebni propis</t>
  </si>
  <si>
    <t>37215</t>
  </si>
  <si>
    <t>Stipendije i školarine</t>
  </si>
  <si>
    <t>37216</t>
  </si>
  <si>
    <t>Naknade za pomoć bivšim političkim zatvorenicima i neosnovano pritvorenim osobama</t>
  </si>
  <si>
    <t>37217</t>
  </si>
  <si>
    <t>Porodiljne naknade i oprema za novorođenčad</t>
  </si>
  <si>
    <t>37218</t>
  </si>
  <si>
    <t>Pomoć nezaposlenim osobama</t>
  </si>
  <si>
    <t>37219</t>
  </si>
  <si>
    <t>Ostale naknade iz proračuna u novcu</t>
  </si>
  <si>
    <t>Naknade građanima i kućanstvima u naravi</t>
  </si>
  <si>
    <t>37221</t>
  </si>
  <si>
    <t>Sufinanciranje cijene prijevoza</t>
  </si>
  <si>
    <t>37222</t>
  </si>
  <si>
    <t>37223</t>
  </si>
  <si>
    <t>Stanovanje</t>
  </si>
  <si>
    <t>37224</t>
  </si>
  <si>
    <t>Prehrana</t>
  </si>
  <si>
    <t>37229</t>
  </si>
  <si>
    <t>Ostale naknade iz proračuna u naravi</t>
  </si>
  <si>
    <t>Ostali rashodi (AOP 249+252+255+261+264)</t>
  </si>
  <si>
    <t xml:space="preserve">Tekuće donacije (AOP 250+251) </t>
  </si>
  <si>
    <t>Tekuće donacije u novcu</t>
  </si>
  <si>
    <t>38111</t>
  </si>
  <si>
    <t>Tekuće donacije zdravstvenim neprofitnim organizacijama</t>
  </si>
  <si>
    <t>38112</t>
  </si>
  <si>
    <t>Tekuće donacije vjerskim zajednicama</t>
  </si>
  <si>
    <t>38113</t>
  </si>
  <si>
    <t>Tekuće donacije nacionalnim zajednicama i manjinama</t>
  </si>
  <si>
    <t>38114</t>
  </si>
  <si>
    <t>Tekuće donacije udrugama i političkim strankama</t>
  </si>
  <si>
    <t>38115</t>
  </si>
  <si>
    <t>Tekuće donacije sportskim društvima</t>
  </si>
  <si>
    <t>38116</t>
  </si>
  <si>
    <t>Tekuće donacije zakladama i fundacijama</t>
  </si>
  <si>
    <t>38117</t>
  </si>
  <si>
    <t>Tekuće donacije građanima i kućanstvima</t>
  </si>
  <si>
    <t>38118</t>
  </si>
  <si>
    <t>Tekuće donacije humanitarnim organizacijama</t>
  </si>
  <si>
    <t>38119</t>
  </si>
  <si>
    <t>Ostale tekuće donacije</t>
  </si>
  <si>
    <t>Tekuće donacije u naravi</t>
  </si>
  <si>
    <t>38121</t>
  </si>
  <si>
    <t>Tekuće donacije u naravi humanitarnim organizacijama</t>
  </si>
  <si>
    <t>38129</t>
  </si>
  <si>
    <t>Ostale tekuće donacije u naravi</t>
  </si>
  <si>
    <t xml:space="preserve">Kapitalne donacije (AOP 253+254) </t>
  </si>
  <si>
    <t>Kapitalne donacije neprofitnim organizacijama</t>
  </si>
  <si>
    <t>Kapitalne donacije zdravstvenim neprofitnim organizacijama</t>
  </si>
  <si>
    <t>Kapitalne donacije vjerskim zajednicama</t>
  </si>
  <si>
    <t>Kapitalne donacije nacionalnim zajednicama i manjinama</t>
  </si>
  <si>
    <t>Kapitalne donacije udrugama i političkim strankama</t>
  </si>
  <si>
    <t>Kapitalne donacije sportskim društvima</t>
  </si>
  <si>
    <t>Kapitalne donacije zakladama i fundacijama</t>
  </si>
  <si>
    <t>Kapitalne donacije humanitarnim organizacijama</t>
  </si>
  <si>
    <t>Kapitalne donacije ostalim neprofitnim organizacijama</t>
  </si>
  <si>
    <t>Kapitalne donacije građanima i kućanstvima</t>
  </si>
  <si>
    <t>Kapitalne donacije za gradnju i obnovu građevinskih objekata</t>
  </si>
  <si>
    <t>Kapitalne donacije za nabavu opreme</t>
  </si>
  <si>
    <t>Ostale kapitalne donacije građanima i kućanstvima</t>
  </si>
  <si>
    <t>Kazne, penali i naknade štete (AOP 256 do 260)</t>
  </si>
  <si>
    <t>Naknade šteta pravnim i fizičkim osobama</t>
  </si>
  <si>
    <t>38311</t>
  </si>
  <si>
    <t>Naknade za štete uzrokovane prirodnim katastrofama</t>
  </si>
  <si>
    <t>38319</t>
  </si>
  <si>
    <t>Ostale naknade šteta pravnim i fizičkim osobama</t>
  </si>
  <si>
    <t>Penali, ležarine i drugo</t>
  </si>
  <si>
    <t>38321</t>
  </si>
  <si>
    <t xml:space="preserve">Naknade šteta zaposlenicima </t>
  </si>
  <si>
    <t>38331</t>
  </si>
  <si>
    <t>Naknade šteta zaposlenicima</t>
  </si>
  <si>
    <t>Ugovorene kazne i ostale naknade šteta</t>
  </si>
  <si>
    <t>38341</t>
  </si>
  <si>
    <t>3835</t>
  </si>
  <si>
    <t>38351</t>
  </si>
  <si>
    <t>Kapitalne pomoći (AOP 265 do 267)</t>
  </si>
  <si>
    <t>Kapitalne pomoći kreditnim i ostalim financijskim institucijama te trgovačkim društvima u javnom sektoru</t>
  </si>
  <si>
    <t>Kapitalne pomoći trgovačkim društvima u javnom sektoru</t>
  </si>
  <si>
    <t>38613</t>
  </si>
  <si>
    <t>Kapitalne pomoći kreditnim institucijama u javnom sektoru</t>
  </si>
  <si>
    <t>38614</t>
  </si>
  <si>
    <t>Kapitalne pomoći osiguravajućim društvima u javnom sektoru</t>
  </si>
  <si>
    <t>38615</t>
  </si>
  <si>
    <t>Kapitalne pomoći ostalim financijskim institucijama u javnom sektoru</t>
  </si>
  <si>
    <t>Kapitalne pomoći kreditnim i ostalim financijskim institucijama te trgovačkim društvima izvan javnog sektora</t>
  </si>
  <si>
    <t>38622</t>
  </si>
  <si>
    <t>Kapitalne pomoći trgovačkim društvima izvan javnog sektora</t>
  </si>
  <si>
    <t>38623</t>
  </si>
  <si>
    <t>Kapitalne pomoći kreditnim institucijama izvan javnog sektora</t>
  </si>
  <si>
    <t>38624</t>
  </si>
  <si>
    <t>Kapitalne pomoći osiguravajućim društvima izvan javnog sektora</t>
  </si>
  <si>
    <t>38625</t>
  </si>
  <si>
    <t>Kapitalne pomoći ostalim financijskim institucijama izvan javnog sektora</t>
  </si>
  <si>
    <t>Kapitalne pomoći poljoprivrednicima i obrtnicima</t>
  </si>
  <si>
    <t>Kapitalne pomoći poljoprivrednicima</t>
  </si>
  <si>
    <t>Kapitalne pomoći obrtnicima</t>
  </si>
  <si>
    <t>Rashodi za nabavu nefinancijske imovine (AOP 335+347+380+384+387)</t>
  </si>
  <si>
    <t>Rashodi za nabavu neproizvedene dugotrajne imovine (AOP 336+340)</t>
  </si>
  <si>
    <t>Materijalna imovina - prirodna bogatstva (AOP 337 do 339)</t>
  </si>
  <si>
    <t>41111</t>
  </si>
  <si>
    <t>41112</t>
  </si>
  <si>
    <t>41119</t>
  </si>
  <si>
    <t>Nafta i zemni plin</t>
  </si>
  <si>
    <t>Plemeniti metali</t>
  </si>
  <si>
    <t>Drago kamenje</t>
  </si>
  <si>
    <t>Ostala rudna bogatstva</t>
  </si>
  <si>
    <t>Ostala prirodna materijalna imovina</t>
  </si>
  <si>
    <t>Nacionalni parkovi i parkovi prirode</t>
  </si>
  <si>
    <t>Vodna bogatstva (vode)</t>
  </si>
  <si>
    <t>Elektromagnetske frekvencije</t>
  </si>
  <si>
    <t>Ostala nespomenuta prirodna materijalna imovina</t>
  </si>
  <si>
    <t>Nematerijalna imovina (AOP 341 do 346)</t>
  </si>
  <si>
    <t>41211</t>
  </si>
  <si>
    <t>41221</t>
  </si>
  <si>
    <t>41231</t>
  </si>
  <si>
    <t>41241</t>
  </si>
  <si>
    <t>41242</t>
  </si>
  <si>
    <t>41243</t>
  </si>
  <si>
    <t>41244</t>
  </si>
  <si>
    <t>41249</t>
  </si>
  <si>
    <t>41261</t>
  </si>
  <si>
    <t>Rashodi za nabavu proizvedene dugotrajne imovine (AOP 348+353+362+367+372+375)</t>
  </si>
  <si>
    <t>Građevinski objekti (AOP 349 do 352)</t>
  </si>
  <si>
    <t>42111</t>
  </si>
  <si>
    <t>42112</t>
  </si>
  <si>
    <t>42119</t>
  </si>
  <si>
    <t>42121</t>
  </si>
  <si>
    <t>42122</t>
  </si>
  <si>
    <t>42123</t>
  </si>
  <si>
    <t>42124</t>
  </si>
  <si>
    <t>42125</t>
  </si>
  <si>
    <t>42126</t>
  </si>
  <si>
    <t>42127</t>
  </si>
  <si>
    <t>42129</t>
  </si>
  <si>
    <t>42131</t>
  </si>
  <si>
    <t>Ceste</t>
  </si>
  <si>
    <t>42132</t>
  </si>
  <si>
    <t xml:space="preserve">Željeznice </t>
  </si>
  <si>
    <t>42133</t>
  </si>
  <si>
    <t>Zrakoplovne piste</t>
  </si>
  <si>
    <t>42134</t>
  </si>
  <si>
    <t>Mostovi i tuneli</t>
  </si>
  <si>
    <t>42139</t>
  </si>
  <si>
    <t>Ostali slični prometni objekti</t>
  </si>
  <si>
    <t>42141</t>
  </si>
  <si>
    <t>Plinovod, vodovod, kanalizacija</t>
  </si>
  <si>
    <t>42142</t>
  </si>
  <si>
    <t>Kanali i luke</t>
  </si>
  <si>
    <t>42143</t>
  </si>
  <si>
    <t>Iskopi, rudnici i ostali objekti za eksploataciju rudnog bogatstva</t>
  </si>
  <si>
    <t>42144</t>
  </si>
  <si>
    <t>Energetski i komunikacijski vodovi</t>
  </si>
  <si>
    <t>42145</t>
  </si>
  <si>
    <t>Sportski i rekreacijski tereni</t>
  </si>
  <si>
    <t>42146</t>
  </si>
  <si>
    <t>Spomenici (povijesni, kulturni i slično)</t>
  </si>
  <si>
    <t>42147</t>
  </si>
  <si>
    <t>Javna rasvjeta</t>
  </si>
  <si>
    <t>42149</t>
  </si>
  <si>
    <t>Ostali nespomenuti građevinski objekti</t>
  </si>
  <si>
    <t>Postrojenja i oprema (AOP 354 do 361)</t>
  </si>
  <si>
    <t>42211</t>
  </si>
  <si>
    <t>42212</t>
  </si>
  <si>
    <t>42219</t>
  </si>
  <si>
    <t>Komunikacijska oprema</t>
  </si>
  <si>
    <t>42221</t>
  </si>
  <si>
    <t>42222</t>
  </si>
  <si>
    <t>42223</t>
  </si>
  <si>
    <t>42229</t>
  </si>
  <si>
    <t>42231</t>
  </si>
  <si>
    <t>42232</t>
  </si>
  <si>
    <t>42233</t>
  </si>
  <si>
    <t>42234</t>
  </si>
  <si>
    <t>42235</t>
  </si>
  <si>
    <t>42239</t>
  </si>
  <si>
    <t>42241</t>
  </si>
  <si>
    <t>42242</t>
  </si>
  <si>
    <t>42251</t>
  </si>
  <si>
    <t>42252</t>
  </si>
  <si>
    <t>42253</t>
  </si>
  <si>
    <t>42259</t>
  </si>
  <si>
    <t>42261</t>
  </si>
  <si>
    <t>42262</t>
  </si>
  <si>
    <t>42271</t>
  </si>
  <si>
    <t>42272</t>
  </si>
  <si>
    <t>42273</t>
  </si>
  <si>
    <t>4228</t>
  </si>
  <si>
    <t>Prijevozna sredstva (AOP 363 do 366)</t>
  </si>
  <si>
    <t>42311</t>
  </si>
  <si>
    <t>42312</t>
  </si>
  <si>
    <t>42313</t>
  </si>
  <si>
    <t>42314</t>
  </si>
  <si>
    <t>42315</t>
  </si>
  <si>
    <t>42316</t>
  </si>
  <si>
    <t>42317</t>
  </si>
  <si>
    <t>42318</t>
  </si>
  <si>
    <t>42319</t>
  </si>
  <si>
    <t>Lokomotive</t>
  </si>
  <si>
    <t>Vagoni</t>
  </si>
  <si>
    <t>42323</t>
  </si>
  <si>
    <t>Uspinjače</t>
  </si>
  <si>
    <t>42324</t>
  </si>
  <si>
    <t>Tramvaji</t>
  </si>
  <si>
    <t>42329</t>
  </si>
  <si>
    <t>Ostala prijevozna sredstva u željezničkom prometu i slično</t>
  </si>
  <si>
    <t>42331</t>
  </si>
  <si>
    <t>42332</t>
  </si>
  <si>
    <t>42339</t>
  </si>
  <si>
    <t>42341</t>
  </si>
  <si>
    <t>Helikopteri</t>
  </si>
  <si>
    <t>42342</t>
  </si>
  <si>
    <t>Zrakoplovi</t>
  </si>
  <si>
    <t>42349</t>
  </si>
  <si>
    <t>Ostala prijevozna sredstva u zračnom prometu</t>
  </si>
  <si>
    <t>Knjige, umjetnička djela i ostale izložbene vrijednosti (AOP 368 do 371)</t>
  </si>
  <si>
    <t>Djela likovnih umjetnika</t>
  </si>
  <si>
    <t>Kiparska djela</t>
  </si>
  <si>
    <t>Ostala umjetnička djela</t>
  </si>
  <si>
    <t>Muzejski izlošci</t>
  </si>
  <si>
    <t>Predmeti prirodnih rijetkosti</t>
  </si>
  <si>
    <t>Višegodišnji nasadi i osnovno stado (AOP 373+374)</t>
  </si>
  <si>
    <t xml:space="preserve">Višegodišnji nasadi </t>
  </si>
  <si>
    <t>Nematerijalna proizvedena imovina (AOP 376 do 379)</t>
  </si>
  <si>
    <t>Rashodi za nabavu plemenitih metala i ostalih pohranjenih vrijednosti (AOP 381)</t>
  </si>
  <si>
    <t>Plemeniti metali i ostale pohranjene vrijednosti (AOP 382+383)</t>
  </si>
  <si>
    <t>43126</t>
  </si>
  <si>
    <t>Rashodi za nabavu proizvedene kratkotrajne imovine (AOP 385)</t>
  </si>
  <si>
    <t>Rashodi za nabavu zaliha (AOP 386)</t>
  </si>
  <si>
    <t>44111</t>
  </si>
  <si>
    <t>Rashodi za dodatna ulaganja na nefinancijskoj imovini (AOP 388+390+392+394)</t>
  </si>
  <si>
    <t>Dodatna ulaganja na građevinskim objektima (AOP 389)</t>
  </si>
  <si>
    <t>Dodatna ulaganja na građevinskim objektima</t>
  </si>
  <si>
    <t>45111</t>
  </si>
  <si>
    <t>Dodatna ulaganja na postrojenjima i opremi (AOP 391)</t>
  </si>
  <si>
    <t>Dodatna ulaganja na postrojenjima i opremi</t>
  </si>
  <si>
    <t>45211</t>
  </si>
  <si>
    <t>Dodatna ulaganja na prijevoznim sredstvima (AOP 393)</t>
  </si>
  <si>
    <t>Dodatna ulaganja na prijevoznim sredstvima</t>
  </si>
  <si>
    <t>45311</t>
  </si>
  <si>
    <t>Dodatna ulaganja za ostalu nefinancijsku imovinu (AOP 395)</t>
  </si>
  <si>
    <t>Dodatna ulaganja za ostalu nefinancijsku imovinu</t>
  </si>
  <si>
    <t>45411</t>
  </si>
  <si>
    <t xml:space="preserve"> </t>
  </si>
  <si>
    <t>UKUPNI RASHODI (AOP 147+334)</t>
  </si>
  <si>
    <t>Izdaci za financijsku imovinu i otplate zajmova (AOP 520+559+572+585+617)</t>
  </si>
  <si>
    <t>Izdaci za dane zajmove i depozite (AOP 521+526+529+533+535+542+547+555)</t>
  </si>
  <si>
    <t>Izdaci za dane zajmove međunarodnim organizacijama, institucijama i tijelima EU te inozemnim vladama (AOP 522 do 525)</t>
  </si>
  <si>
    <t>Dani zajmovi međunarodnim organizacijama</t>
  </si>
  <si>
    <t>Dani zajmovi institucijama i tijelima EU</t>
  </si>
  <si>
    <t>Dani zajmovi inozemnim vladama u EU</t>
  </si>
  <si>
    <t>Dani zajmovi inozemnim vladama izvan EU</t>
  </si>
  <si>
    <t>Izdaci za dane zajmove neprofitnim organizacijama, građanima i kućanstvima (AOP 527+528)</t>
  </si>
  <si>
    <t>Dani zajmovi neprofitnim organizacijama, građanima i kućanstvima u tuzemstvu</t>
  </si>
  <si>
    <t>51211</t>
  </si>
  <si>
    <t>Dani zajmovi neprofitnim organizacijama, građanima i kućanstvima u tuzemstvu - kratkoročni</t>
  </si>
  <si>
    <t>51212</t>
  </si>
  <si>
    <t>Dani zajmovi neprofitnim organizacijama, građanima i kućanstvima u tuzemstvu - dugoročni</t>
  </si>
  <si>
    <t>Dani zajmovi neprofitnim organizacijama, građanima i kućanstvima u inozemstvu</t>
  </si>
  <si>
    <t>Izdaci za dane zajmove kreditnim i ostalim financijskim institucijama u javnom sektoru (AOP 530 do 532)</t>
  </si>
  <si>
    <t>Dani zajmovi kreditnim institucijama u javnom sektoru</t>
  </si>
  <si>
    <t>Dani zajmovi osiguravajućim društvima u javnom sektoru</t>
  </si>
  <si>
    <t>Dani zajmovi ostalim financijskim institucijama u javnom sektoru</t>
  </si>
  <si>
    <t>Izdaci za dane zajmove trgovačkim društvima u javnom sektoru (AOP 534)</t>
  </si>
  <si>
    <t>Dani zajmovi trgovačkim društvima u javnom sektoru</t>
  </si>
  <si>
    <t>Izdaci za dane zajmove kreditnim i ostalim financijskim institucijama izvan javnog sektora (AOP 536 do 541)</t>
  </si>
  <si>
    <t>Dani zajmovi tuzemnim kreditnim institucijama izvan javnog sektora</t>
  </si>
  <si>
    <t>Dani zajmovi tuzemnim osiguravajućim društvima izvan javnog sektora</t>
  </si>
  <si>
    <t>Dani zajmovi ostalim tuzemnim financijskim institucijama izvan javnog sektora</t>
  </si>
  <si>
    <t>Dani zajmovi inozemnim kreditnim institucijama</t>
  </si>
  <si>
    <t>Dani zajmovi inozemnim osiguravajućim društvima</t>
  </si>
  <si>
    <t>Dani zajmovi ostalim inozemnim financijskim institucijama</t>
  </si>
  <si>
    <t>Izdaci za dane zajmove trgovačkim društvima i obrtnicima izvan javnog sektora (AOP 543 do 546)</t>
  </si>
  <si>
    <t>Dani zajmovi tuzemnim trgovačkim društvima izvan javnog sektora</t>
  </si>
  <si>
    <t>Dani zajmovi tuzemnim obrtnicima</t>
  </si>
  <si>
    <t>Dani zajmovi inozemnim trgovačkim društvima</t>
  </si>
  <si>
    <t>Dani zajmovi inozemnim obrtnicima</t>
  </si>
  <si>
    <t>Dani zajmovi drugim razinama vlasti (AOP 548 do 554)</t>
  </si>
  <si>
    <t>Dani zajmovi državnom proračunu</t>
  </si>
  <si>
    <t>Dani zajmovi županijskim proračunima</t>
  </si>
  <si>
    <t>Dani zajmovi gradskim proračunima</t>
  </si>
  <si>
    <t>Dani zajmovi općinskim proračunima</t>
  </si>
  <si>
    <t>Dani zajmovi HZMO-u, HZZ-u i HZZO-u</t>
  </si>
  <si>
    <t>Dani zajmovi ostalim izvanproračunskim korisnicima državnog proračuna</t>
  </si>
  <si>
    <t>Dani zajmovi izvanproračunskim korisnicima županijskih, gradskih i općinskih proračuna</t>
  </si>
  <si>
    <t>518</t>
  </si>
  <si>
    <t>Izdaci za depozite i jamčevne pologe (AOP 556 do 558)</t>
  </si>
  <si>
    <t>5181</t>
  </si>
  <si>
    <t>Izdaci za depozite u kreditnim i ostalim financijskim institucijama - tuzemni</t>
  </si>
  <si>
    <t>5182</t>
  </si>
  <si>
    <t>Izdaci za depozite u kreditnim i ostalim financijskim institucijama - inozemni</t>
  </si>
  <si>
    <t>5183</t>
  </si>
  <si>
    <t xml:space="preserve">Izdaci za jamčevne pologe </t>
  </si>
  <si>
    <t>Izdaci za ulaganja u vrijednosne papire (AOP 560+563+566+569)</t>
  </si>
  <si>
    <t>Izdaci za komercijalne i blagajničke zapise (AOP 561+562)</t>
  </si>
  <si>
    <t xml:space="preserve">Komercijalni i blagajnički zapisi - tuzemni </t>
  </si>
  <si>
    <t>Komercijalni i blagajnički zapisi - inozemni</t>
  </si>
  <si>
    <t>Izdaci za obveznice (AOP 564+565)</t>
  </si>
  <si>
    <t>Izdaci za opcije i druge financijske derivate (AOP 567+568)</t>
  </si>
  <si>
    <t>Izdaci za ostale vrijednosne papire (AOP 570+571)</t>
  </si>
  <si>
    <t xml:space="preserve">Ostali tuzemni vrijednosni papiri </t>
  </si>
  <si>
    <t>Izdaci za dionice i udjele u glavnici (AOP 573+577+579+582)</t>
  </si>
  <si>
    <t>Dionice i udjeli u glavnici kreditnih i ostalih financijskih institucija u javnom sektoru (AOP 574 do 576)</t>
  </si>
  <si>
    <t>Dionice i udjeli u glavnici trgovačkih društava u javnom sektoru (AOP 578)</t>
  </si>
  <si>
    <t>53212</t>
  </si>
  <si>
    <t>Dionice i udjeli u glavnici kreditnih i ostalih financijskih institucija izvan javnog sektora (AOP 580+581)</t>
  </si>
  <si>
    <t>Dionice i udjeli u glavnici tuzemnih kreditnih i ostalih financijskih institucija izvan javnog sektora</t>
  </si>
  <si>
    <t>Dionice i udjeli u glavnici inozemnih kreditnih i ostalih financijskih institucija</t>
  </si>
  <si>
    <t>Dionice i udjeli u glavnici trgovačkih društava izvan javnog sektora (AOP 583+584)</t>
  </si>
  <si>
    <t>53412</t>
  </si>
  <si>
    <t>Izdaci za otplatu glavnice primljenih kredita i zajmova (AOP 586+591+595+597+604+609)</t>
  </si>
  <si>
    <t>Otplata glavnice primljenih kredita i zajmova od međunarodnih organizacija, institucija i tijela EU te inozemnih vlada (AOP 587 do 590)</t>
  </si>
  <si>
    <t>Otplata glavnice primljenih zajmova od međunarodnih organizacija</t>
  </si>
  <si>
    <t>Otplata glavnice primljenih kredita i zajmova od institucija i tijela EU</t>
  </si>
  <si>
    <t>Otplata glavnice primljenih zajmova od inozemnih vlada u EU</t>
  </si>
  <si>
    <t>Otplata glavnice primljenih zajmova od inozemnih vlada izvan EU</t>
  </si>
  <si>
    <t>Otplata glavnice primljenih kredita i zajmova od kreditnih i ostalih financijskih institucija u javnom sektoru (AOP 592 do 594)</t>
  </si>
  <si>
    <t>Otplata glavnice primljenih kredita od kreditnih institucija u javnom sektoru</t>
  </si>
  <si>
    <t>54221</t>
  </si>
  <si>
    <t>Otplata glavnice primljenih kredita od kreditnih institucija u javnom sektoru - kratkoročnih</t>
  </si>
  <si>
    <t>54222</t>
  </si>
  <si>
    <t>Otplata glavnice primljenih kredita od kreditnih institucija u javnom sektoru - dugoročnih</t>
  </si>
  <si>
    <t>54223</t>
  </si>
  <si>
    <t>Otplata glavnice po financijskom leasingu od kreditnih institucija u javnom sektoru</t>
  </si>
  <si>
    <t>54224</t>
  </si>
  <si>
    <t>Otplata glavnice primljenih zajmova po faktoringu od kreditnih institucija u javnom sektoru</t>
  </si>
  <si>
    <t>Otplata glavnice primljenih zajmova od osiguravajućih društava u javnom sektoru</t>
  </si>
  <si>
    <t>Otplata glavnice primljenih zajmova od ostalih financijskih institucija u javnom sektoru</t>
  </si>
  <si>
    <t>54241</t>
  </si>
  <si>
    <t>Otplata glavnice primljenih zajmova od ostalih financijskih institucija u javnom sektoru - kratkoročnih</t>
  </si>
  <si>
    <t>54242</t>
  </si>
  <si>
    <t>Otplata glavnice primljenih zajmova od ostalih financijskih institucija u javnom sektoru - dugoročnih</t>
  </si>
  <si>
    <t>54243</t>
  </si>
  <si>
    <t>Otplata glavnice po financijskom leasingu od ostalih financijskih institucija u javnom sektoru</t>
  </si>
  <si>
    <t>54244</t>
  </si>
  <si>
    <t xml:space="preserve">Otplate glavnice primljenih zajmova po faktoringu od ostalih financijskih institucija u javnom sektoru </t>
  </si>
  <si>
    <t>Otplata glavnice primljenih zajmova od trgovačkih društava u javnom sektoru (AOP 596)</t>
  </si>
  <si>
    <t>Otplata glavnice primljenih zajmova od trgovačkih društava u javnom sektoru</t>
  </si>
  <si>
    <t>54311</t>
  </si>
  <si>
    <t>Otplata glavnice primljenih zajmova od trgovačkih društava u javnom sektoru - kratkoročnih</t>
  </si>
  <si>
    <t>54312</t>
  </si>
  <si>
    <t>Otplata glavnice primljenih zajmova od trgovačkih društava u javnom sektoru - dugoročnih</t>
  </si>
  <si>
    <t>54313</t>
  </si>
  <si>
    <t>Otplata glavnice primljenih robnih zajmova od trgovačkih društava u javnom sektoru</t>
  </si>
  <si>
    <t>54314</t>
  </si>
  <si>
    <t>Otplata glavnice primljenih zajmova po faktoringu od trgovačkih društava u javnom sektoru</t>
  </si>
  <si>
    <t>Otplata glavnice primljenih kredita i zajmova od kreditnih i ostalih financijskih institucija izvan javnog sektora (AOP 598 do 603)</t>
  </si>
  <si>
    <t>Otplata glavnice primljenih kredita od tuzemnih kreditnih institucija izvan javnog sektora</t>
  </si>
  <si>
    <t>54431</t>
  </si>
  <si>
    <t>Otplata glavnice primljenih kredita od tuzemnih kreditnih institucija izvan javnog sektora - kratkoročnih</t>
  </si>
  <si>
    <t>54432</t>
  </si>
  <si>
    <t>Otplata glavnice primljenih kredita od tuzemnih kreditnih institucija izvan javnog sektora - dugoročnih</t>
  </si>
  <si>
    <t>54433</t>
  </si>
  <si>
    <t>Otplata glavnice po financijskom leasingu od tuzemnih kreditnih institucija izvan javnog sektora</t>
  </si>
  <si>
    <t>54434</t>
  </si>
  <si>
    <t>Otplata glavnice primljenih zajmova po faktoringu od tuzemnih kreditnih institucija izvan javnog sektora</t>
  </si>
  <si>
    <t>Otplata glavnice primljenih zajmova od tuzemnih osiguravajućih društava izvan javnog sektora</t>
  </si>
  <si>
    <t>Otplata glavnice primljenih zajmova od ostalih tuzemnih financijskih institucija izvan javnog sektora</t>
  </si>
  <si>
    <t>54451</t>
  </si>
  <si>
    <t>Otplata glavnice primljenih zajmova od ostalih tuzemnih financijskih institucija izvan javnog sektora - kratkoročnih</t>
  </si>
  <si>
    <t>54452</t>
  </si>
  <si>
    <t>Otplata glavnice primljenih zajmova od ostalih tuzemnih financijskih institucija izvan javnog sektora - dugoročnih</t>
  </si>
  <si>
    <t>54453</t>
  </si>
  <si>
    <t>Otplata glavnice po financijskom leasingu od ostalih tuzemnih financijskih institucija izvan javnog sektora</t>
  </si>
  <si>
    <t>54454</t>
  </si>
  <si>
    <t>Otplate glavnice primljenih zajmova po faktoringu od ostalih tuzemnih financijskih institucija izvan javnog sektora</t>
  </si>
  <si>
    <t>Otplata glavnice primljenih kredita od inozemnih kreditnih institucija</t>
  </si>
  <si>
    <t>Otplata glavnice primljenih zajmova od inozemnih osiguravajućih društava</t>
  </si>
  <si>
    <t>Otplata glavnice primljenih zajmova od ostalih inozemnih financijskih institucija</t>
  </si>
  <si>
    <t>Otplata glavnice primljenih zajmova od trgovačkih društava i obrtnika izvan javnog sektora (AOP 605 do 608)</t>
  </si>
  <si>
    <t>Otplata glavnice primljenih zajmova od tuzemnih trgovačkih društava izvan javnog sektora</t>
  </si>
  <si>
    <t>54531</t>
  </si>
  <si>
    <t>Otplata glavnice primljenih zajmova od tuzemnih trgovačkih društava izvan javnog sektora - kratkoročnih</t>
  </si>
  <si>
    <t>54532</t>
  </si>
  <si>
    <t>Otplata glavnice primljenih zajmova od tuzemnih trgovačkih društava izvan javnog sektora - dugoročnih</t>
  </si>
  <si>
    <t>54533</t>
  </si>
  <si>
    <t>Otplata glavnice primljenih robnih zajmova od tuzemnih trgovačkih društava izvan javnog sektora</t>
  </si>
  <si>
    <t>54534</t>
  </si>
  <si>
    <t>Otplata glavnice primljenih zajmova po faktoringu od tuzemnih trgovačkih društava izvan javnog sektora</t>
  </si>
  <si>
    <t>Otplata glavnice primljenih zajmova od tuzemnih obrtnika</t>
  </si>
  <si>
    <t>Otplata glavnice primljenih zajmova od inozemnih trgovačkih društava</t>
  </si>
  <si>
    <t>Otplata glavnice primljenih zajmova od inozemnih obrtnika</t>
  </si>
  <si>
    <t>Otplata glavnice primljenih zajmova od drugih razina vlasti (AOP 610 do 616)</t>
  </si>
  <si>
    <t>Otplata glavnice primljenih zajmova od državnog proračuna</t>
  </si>
  <si>
    <t>Otplata glavnice primljenih zajmova od županijskih proračuna</t>
  </si>
  <si>
    <t>Otplata glavnice primljenih zajmova od gradskih proračuna</t>
  </si>
  <si>
    <t>Otplata glavnice primljenih zajmova od općinskih proračuna</t>
  </si>
  <si>
    <t>Otplata glavnice primljenih zajmova od HZMO-a, HZZ-a i HZZO-a</t>
  </si>
  <si>
    <t>Otplata glavnice primljenih zajmova od ostalih izvanproračunskih korisnika državnog proračuna</t>
  </si>
  <si>
    <t>Otplata glavnice primljenih zajmova od izvanproračunskih korisnika županijskih, gradskih i općinskih proračuna</t>
  </si>
  <si>
    <t>Izdaci za otplatu glavnice za izdane vrijednosne papire (AOP 618+621+624)</t>
  </si>
  <si>
    <t>Izdaci za otplatu glavnice za izdane trezorske zapise (AOP 619+620)</t>
  </si>
  <si>
    <t>Izdaci za otplatu glavnice za izdane trezorske zapise u zemlji</t>
  </si>
  <si>
    <t>Izdaci za otplatu glavnice za izdane trezorske zapise u inozemstvu</t>
  </si>
  <si>
    <t>Izdaci za otplatu glavnice za izdane obveznice (AOP 622+623)</t>
  </si>
  <si>
    <t>Izdaci za otplatu glavnice za izdane obveznice u zemlji</t>
  </si>
  <si>
    <t>Izdaci za otplatu glavnice za izdane obveznice u inozemstvu</t>
  </si>
  <si>
    <t>Izdaci za otplatu glavnice za izdane ostale vrijednosne papire (AOP 625+626)</t>
  </si>
  <si>
    <t>Izdaci za otplatu glavnice za izdane ostale vrijednosne papire u zemlji</t>
  </si>
  <si>
    <t>Izdaci za otplatu glavnice za izdane ostale vrijednosne papire u inozemstvu</t>
  </si>
  <si>
    <t xml:space="preserve">Osoba za kontaktiranje: </t>
  </si>
  <si>
    <t xml:space="preserve">Mjesto i datum: </t>
  </si>
  <si>
    <t xml:space="preserve">Telefon za kontakt: </t>
  </si>
  <si>
    <t xml:space="preserve">Odgovorna osoba: </t>
  </si>
  <si>
    <t>Opis primitaka (od kojih institucija su doznačena sredstva i u koje svrhe)</t>
  </si>
  <si>
    <t>IZVJEŠTAJ O VLASTITIM I NAMJENSKIM PRIHODIMA I PRIMICIMA (MJESEČNI)</t>
  </si>
  <si>
    <t>Prihodi od prodaje proizvoda i robe te pruženih usluga i prihodi od donacija (AOP 121+124)</t>
  </si>
  <si>
    <r>
      <t>Kazne za prometne i ostale prekršaje</t>
    </r>
    <r>
      <rPr>
        <strike/>
        <sz val="9"/>
        <rFont val="Arial"/>
        <family val="2"/>
        <charset val="238"/>
      </rPr>
      <t xml:space="preserve"> </t>
    </r>
    <r>
      <rPr>
        <sz val="9"/>
        <rFont val="Arial"/>
        <family val="2"/>
        <charset val="238"/>
      </rPr>
      <t>u nadležnosti MUP-a</t>
    </r>
  </si>
  <si>
    <t>Ostale nespomenute kazne</t>
  </si>
  <si>
    <t xml:space="preserve">Europski socijalni fond (ESF) </t>
  </si>
  <si>
    <t xml:space="preserve">Europski fond za regionalni razvoj (ERDF) </t>
  </si>
  <si>
    <t>632310561</t>
  </si>
  <si>
    <t>Tekuće pomoći od institucija i tijela EU - ESF</t>
  </si>
  <si>
    <t>632310563</t>
  </si>
  <si>
    <t>Tekuće pomoći od institucija i tijela EU - ERDF</t>
  </si>
  <si>
    <t>632311600</t>
  </si>
  <si>
    <t>Tekuće pomoći od institucija i tijela EU - IPARD</t>
  </si>
  <si>
    <t>632311800</t>
  </si>
  <si>
    <t>Tekuće pomoći od institucija i tijela EU - refundacije putnih troškova</t>
  </si>
  <si>
    <t>632410561</t>
  </si>
  <si>
    <t>Kapitalne pomoći od institucija i tijela EU - ESF</t>
  </si>
  <si>
    <t>632410563</t>
  </si>
  <si>
    <t>Kapitalne pomoći od institucija i tijela EU - ERDF</t>
  </si>
  <si>
    <t>632411600</t>
  </si>
  <si>
    <t>Kapitalne pomoći od institucija i tijela EU - IPARD</t>
  </si>
  <si>
    <t>63612</t>
  </si>
  <si>
    <t>Tekuće pomoći iz državnog proračuna proračunskim korisnicima proračuna JLP(R)S</t>
  </si>
  <si>
    <t>Tekuće pomoći proračunskim korisnicima iz proračuna JLP(R)S koji im nije nadležan</t>
  </si>
  <si>
    <t>Kapitalne pomoći iz državnog proračuna proračunskim korisnicima proračuna JLP(R)S</t>
  </si>
  <si>
    <t>Kapitalne pomoći proračunskim korisnicima iz proračuna JLP(R)S koji im nije nadležan</t>
  </si>
  <si>
    <t>Pomoći temeljem prijenosa  EU sredstava (AOP 069+070)</t>
  </si>
  <si>
    <t>Tekuće pomoći temeljem prijenosa  EU sredstava</t>
  </si>
  <si>
    <t>Tekuće pomoći iz proračuna JLP(R)S temeljem prijenosa EU sredstava</t>
  </si>
  <si>
    <t>63813</t>
  </si>
  <si>
    <t>Tekuće pomoći od proračunskog korisnika drugog proračuna temeljem prijenosa EU sredstava</t>
  </si>
  <si>
    <t>63814</t>
  </si>
  <si>
    <t>Tekuće pomoći od izvanproračunskog korisnika temeljem prijenosa EU sredstava</t>
  </si>
  <si>
    <t>Kapitalne pomoći temeljem prijenosa  EU sredstava</t>
  </si>
  <si>
    <t>Kapitalne pomoći iz proračuna JLP(R)S temeljem prijenosa EU sredstava</t>
  </si>
  <si>
    <t>63823</t>
  </si>
  <si>
    <t>Kapitalne pomoći od proračunskog korisnika drugog proračuna temeljem prijenosa EU sredstava</t>
  </si>
  <si>
    <t>63824</t>
  </si>
  <si>
    <t>Kapitalne pomoći od izvanproračunskog korisnika temeljem prijenosa EU sredstava</t>
  </si>
  <si>
    <t>Prijenosi između proračunskih korisnika istog proračuna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</si>
  <si>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</si>
  <si>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</si>
  <si>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</si>
  <si>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</si>
  <si>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Subvencije trgovačkim društvima, zadrugama, poljoprivrednicima i obrtnicima izvan javnog sektora (AOP 218 do 220)</t>
  </si>
  <si>
    <t>Subvencije trgovačkim društvima i zadrugama izvan javnog sektora</t>
  </si>
  <si>
    <t>35222</t>
  </si>
  <si>
    <t>Subvencije zadrugama</t>
  </si>
  <si>
    <t xml:space="preserve">Subvencije trgovačkim društvima, zadrugama, poljoprivrednicima i obrtnicima iz EU sredstava </t>
  </si>
  <si>
    <t>35311</t>
  </si>
  <si>
    <t>Prijenosi proračunskim korisnicima iz nadležnog proračuna za financiranje rashoda poslovanja</t>
  </si>
  <si>
    <t>Prijenosi proračunskim korisnicima iz nadležnog proračuna za nabavu nefinancijske imovine</t>
  </si>
  <si>
    <t>Prijenosi proračunskim korisnicima iz nadležnog proračuna za financijsku imovinu i otplatu zajmova</t>
  </si>
  <si>
    <t>36731</t>
  </si>
  <si>
    <t>Naknade građanima i kućanstvima na temelju osiguranja iz EU sredstava</t>
  </si>
  <si>
    <t>3715</t>
  </si>
  <si>
    <t>37151</t>
  </si>
  <si>
    <t>Naknade građanima i kućanstvima iz EU sredstava</t>
  </si>
  <si>
    <t>37231</t>
  </si>
  <si>
    <t>Tekuće donacije iz EU sredstava</t>
  </si>
  <si>
    <t>38131</t>
  </si>
  <si>
    <t>38626</t>
  </si>
  <si>
    <t>Kapitalne pomoći zadrugama</t>
  </si>
  <si>
    <t xml:space="preserve">Kapitalne pomoći iz EU sredstava </t>
  </si>
  <si>
    <t xml:space="preserve">Kapitalne pomoći subjektima u javnom sektoru iz EU sredstava </t>
  </si>
  <si>
    <t xml:space="preserve">Kapitalne pomoći subjektima izvan javnog sektora iz EU sredstava </t>
  </si>
  <si>
    <t>38642</t>
  </si>
  <si>
    <t>641290031</t>
  </si>
  <si>
    <t>641320031</t>
  </si>
  <si>
    <t>641310031</t>
  </si>
  <si>
    <t>641430031</t>
  </si>
  <si>
    <t>641510031</t>
  </si>
  <si>
    <t>641630031</t>
  </si>
  <si>
    <t>641720043</t>
  </si>
  <si>
    <t>642510031</t>
  </si>
  <si>
    <t>642990031</t>
  </si>
  <si>
    <t>652670043</t>
  </si>
  <si>
    <t>681910043</t>
  </si>
  <si>
    <t>683110043</t>
  </si>
  <si>
    <t>711110071</t>
  </si>
  <si>
    <t>711120071</t>
  </si>
  <si>
    <t>712410071</t>
  </si>
  <si>
    <t>712490071</t>
  </si>
  <si>
    <t>721110071</t>
  </si>
  <si>
    <t>721190071</t>
  </si>
  <si>
    <t>721230071</t>
  </si>
  <si>
    <t>721290071</t>
  </si>
  <si>
    <t>722110071</t>
  </si>
  <si>
    <t>722120071</t>
  </si>
  <si>
    <t>722190071</t>
  </si>
  <si>
    <t>722620071</t>
  </si>
  <si>
    <t>722730071</t>
  </si>
  <si>
    <t>723110071</t>
  </si>
  <si>
    <t>723140071</t>
  </si>
  <si>
    <t>723150071</t>
  </si>
  <si>
    <t>723160071</t>
  </si>
  <si>
    <t>723310071</t>
  </si>
  <si>
    <t>723320071</t>
  </si>
  <si>
    <t>725210071</t>
  </si>
  <si>
    <t xml:space="preserve"> REDOVNA DJELATNOST-ostali izvori financiranja</t>
  </si>
  <si>
    <t>KAPITALNI PROJEKTI-ostali izvori financiranja</t>
  </si>
  <si>
    <t>EU PROJEKTI-ostali izvori financiranja</t>
  </si>
  <si>
    <t>Primici od financijske imovine i zaduživanja (AOP 409+448+461+474+506)</t>
  </si>
  <si>
    <t>Primljeni povrati glavnice danih zajmova i depozita (AOP 410+415+418+422+424+431+436+444)</t>
  </si>
  <si>
    <t>Primici (povrati) glavnice zajmova danih međunarodnim organizacijama, institucijama i tijelima EU te inozemnim vladama (AOP 411 do 414)</t>
  </si>
  <si>
    <t>Povrat zajmova danih međunarodnim organizacijama</t>
  </si>
  <si>
    <t>Povrat zajmova danih institucijama i tijelima EU</t>
  </si>
  <si>
    <t>Povrat zajmova danih inozemnim vladama u EU</t>
  </si>
  <si>
    <t>Povrat zajmova danih inozemnim vladama izvan EU</t>
  </si>
  <si>
    <t>Primici (povrati) glavnice zajmova danih neprofitnim organizacijama, građanima i kućanstvima (AOP 416+417)</t>
  </si>
  <si>
    <t>Povrat zajmova danih neprofitnim organizacijama, građanima i kućanstvima u tuzemstvu</t>
  </si>
  <si>
    <t>Povrat zajmova danih neprofitnim organizacijama, građanima i kućanstvima u tuzemstvu - kratkoročni</t>
  </si>
  <si>
    <t>81212</t>
  </si>
  <si>
    <t>Povrat zajmova danih neprofitnim organizacijama, građanima i kućanstvima u tuzemstvu - dugoročni</t>
  </si>
  <si>
    <t>Povrat zajmova danih neprofitnim organizacijama, građanima i kućanstvima u inozemstvu</t>
  </si>
  <si>
    <t>Primici (povrati) glavnice zajmova danih kreditnim i ostalim financijskim institucijama u javnom sektoru (AOP 419 do 421)</t>
  </si>
  <si>
    <t>Povrat zajmova danih kreditnim institucijama u javnom sektoru</t>
  </si>
  <si>
    <t>Povrat zajmova danih osiguravajućim društvima u javnom sektoru</t>
  </si>
  <si>
    <t>Povrat zajmova danih ostalim financijskim institucijama u javnom sektoru</t>
  </si>
  <si>
    <t>Primici (povrati) glavnice zajmova danih trgovačkim društvima u javnom sektoru (AOP 423)</t>
  </si>
  <si>
    <t>Povrat zajmova danih trgovačkim društvima u javnom sektoru</t>
  </si>
  <si>
    <t>Primici (povrati) glavnice zajmova danih kreditnim i ostalim financijskim institucijama izvan javnog sektora (AOP 425 do 430)</t>
  </si>
  <si>
    <t>Povrat zajmova danih tuzemnim kreditnim institucijama izvan javnog sektora</t>
  </si>
  <si>
    <t>Povrat zajmova danih tuzemnim osiguravajućim društvima izvan javnog sektora</t>
  </si>
  <si>
    <t>Povrat zajmova danih ostalim tuzemnim financijskim institucijama izvan javnog sektora</t>
  </si>
  <si>
    <t>Povrat zajmova danih inozemnim kreditnim institucijama</t>
  </si>
  <si>
    <t>Povrat zajmova danih inozemnim osiguravajućim društvima</t>
  </si>
  <si>
    <t>Povrat zajmova danih ostalim inozemnim financijskim institucijama</t>
  </si>
  <si>
    <t>Primici (povrati) glavnice zajmova danih trgovačkim društvima i obrtnicima izvan javnog sektora (AOP 432 do 435)</t>
  </si>
  <si>
    <t>Povrat zajmova danih tuzemnim trgovačkim društvima izvan javnog sektora</t>
  </si>
  <si>
    <t>Povrat zajmova danih tuzemnim obrtnicima</t>
  </si>
  <si>
    <t>Povrat zajmova danih inozemnim trgovačkim društvima</t>
  </si>
  <si>
    <t>Povrat zajmova danih inozemnim obrtnicima</t>
  </si>
  <si>
    <t>Povrat zajmova danih drugim razinama vlasti (AOP 437 do 443)</t>
  </si>
  <si>
    <t>Povrat zajmova danih državnom proračunu</t>
  </si>
  <si>
    <t>Povrat zajmova danih županijskim proračunima</t>
  </si>
  <si>
    <t>Povrat zajmova danih gradskim proračunima</t>
  </si>
  <si>
    <t>Povrat zajmova danih općinskim proračunima</t>
  </si>
  <si>
    <t>Povrat zajmova danih HZMO-u, HZZ-u i HZZO-u</t>
  </si>
  <si>
    <t>Povrat zajmova danih ostalim izvanproračunskim korisnicima državnog proračuna</t>
  </si>
  <si>
    <t>Povrat zajmova danih izvanproračunskim korisnicima županijskih, gradskih i općinskih proračuna</t>
  </si>
  <si>
    <t>818</t>
  </si>
  <si>
    <t>Primici od povrata depozita i jamčevnih pologa (AOP 445 do 447)</t>
  </si>
  <si>
    <t>8181</t>
  </si>
  <si>
    <t>Primici od povrata depozita od kreditnih i ostalih financijskih institucija - tuzemni</t>
  </si>
  <si>
    <t>8182</t>
  </si>
  <si>
    <t>Primici od povrata depozita od kreditnih i ostalih financijskih institucija - inozemni</t>
  </si>
  <si>
    <t>8183</t>
  </si>
  <si>
    <t>Primici od povrata jamčevnih pologa</t>
  </si>
  <si>
    <t>Primici od izdanih vrijednosnih papira (AOP 449+452+455+458)</t>
  </si>
  <si>
    <t>Trezorski zapisi (AOP 450+451)</t>
  </si>
  <si>
    <t>Trezorski zapisi - tuzemni</t>
  </si>
  <si>
    <t>Trezorski zapisi - inozemni</t>
  </si>
  <si>
    <t>Obveznice (AOP 453+454)</t>
  </si>
  <si>
    <t>Opcije i drugi financijski derivati (AOP 456+457)</t>
  </si>
  <si>
    <t>Ostali vrijednosni papiri (AOP 459+460)</t>
  </si>
  <si>
    <t>Ostali vrijednosni papiri - tuzemni</t>
  </si>
  <si>
    <t>Ostali vrijednosni papiri - inozemni</t>
  </si>
  <si>
    <t>Primici od prodaje dionica i udjela u glavnici (AOP 462+466+468+471)</t>
  </si>
  <si>
    <t>Primici od prodaje dionica i udjela u glavnici kreditnih i ostalih financijskih institucija u javnom sektoru (AOP 463 do 465)</t>
  </si>
  <si>
    <t>Primici od prodaje dionica i udjela u glavnici trgovačkih društava u javnom sektoru (AOP 467)</t>
  </si>
  <si>
    <t>83212</t>
  </si>
  <si>
    <t>Primici od prodaje dionica i udjela u glavnici kreditnih i ostalih financijskih institucija izvan javnog sektora (AOP 469+470)</t>
  </si>
  <si>
    <t xml:space="preserve">Dionice i udjeli u glavnici tuzemnih kreditnih i ostalih financijskih institucija izvan javnog sektora </t>
  </si>
  <si>
    <t xml:space="preserve">Dionice i udjeli u glavnici inozemnih kreditnih i ostalih financijskih institucija </t>
  </si>
  <si>
    <t>Primici od prodaje dionica i udjela u glavnici trgovačkih društava izvan javnog sektora (AOP 472+473)</t>
  </si>
  <si>
    <t>Dionice i udjeli u glavnici tuzemnih trgovačkih društva izvan javnog sektora</t>
  </si>
  <si>
    <t>83412</t>
  </si>
  <si>
    <t>Primici od zaduživanja (AOP 475+480+484+486+493+498)</t>
  </si>
  <si>
    <t>Primljeni krediti i zajmovi od međunarodnih organizacija, institucija i tijela EU te inozemnih vlada (AOP 476 do 479)</t>
  </si>
  <si>
    <t>Primljeni zajmovi od međunarodnih organizacija</t>
  </si>
  <si>
    <t>Primljeni krediti i zajmovi od institucija i tijela EU</t>
  </si>
  <si>
    <t>Primljeni zajmovi od inozemnih vlada u EU</t>
  </si>
  <si>
    <t>Primljeni zajmovi od inozemnih vlada izvan EU</t>
  </si>
  <si>
    <t>Primljeni krediti i zajmovi od kreditnih i ostalih financijskih institucija u javnom sektoru (AOP 481 do 483)</t>
  </si>
  <si>
    <t>Primljeni krediti od kreditnih institucija u javnom sektoru</t>
  </si>
  <si>
    <t>Primljeni krediti od kreditnih institucija u javnom sektoru - kratkoročni</t>
  </si>
  <si>
    <t>Primljeni krediti od kreditnih institucija u javnom sektoru - dugoročni</t>
  </si>
  <si>
    <t>Primljeni financijski leasing od kreditnih institucija u javnom sektoru</t>
  </si>
  <si>
    <t>Primljeni zajmovi po faktoringu od kreditnih institucija u javnom sektoru</t>
  </si>
  <si>
    <t>Primljeni zajmovi od osiguravajućih društava u javnom sektoru</t>
  </si>
  <si>
    <t>Primljeni zajmovi od ostalih financijskih institucija u javnom sektoru</t>
  </si>
  <si>
    <t>Primljeni zajmovi od ostalih financijskih institucija u javnom sektoru - kratkoročni</t>
  </si>
  <si>
    <t>Primljeni zajmovi od ostalih financijskih institucija u javnom sektoru - dugoročni</t>
  </si>
  <si>
    <t>Primljeni financijski leasing od ostalih financijskih institucija u javnom sektoru</t>
  </si>
  <si>
    <t xml:space="preserve">Primljeni zajmovi po faktoringu od ostalih financijskih institucija u javnom sektoru </t>
  </si>
  <si>
    <t>Primljeni zajmovi od trgovačkih društava u javnom sektoru (AOP 485)</t>
  </si>
  <si>
    <t>Primljeni zajmovi od trgovačkih društava u javnom sektoru</t>
  </si>
  <si>
    <t>84311</t>
  </si>
  <si>
    <t>Primljeni zajmovi od trgovačkih društava u javnom sektoru - kratkoročni</t>
  </si>
  <si>
    <t>84312</t>
  </si>
  <si>
    <t>Primljeni zajmovi od trgovačkih društava u javnom sektoru - dugoročni</t>
  </si>
  <si>
    <t>Primljeni robni zajmovi od trgovačkih društava u javnom sektoru</t>
  </si>
  <si>
    <t>Primljeni zajmovi po faktoringu od trgovačkih društava u javnom sektoru</t>
  </si>
  <si>
    <t>Primljeni krediti i zajmovi od kreditnih i ostalih financijskih institucija izvan javnog sektora (AOP 487 do 492)</t>
  </si>
  <si>
    <t>Primljeni krediti od tuzemnih kreditnih institucija izvan javnog sektora</t>
  </si>
  <si>
    <t>Primljeni krediti od tuzemnih kreditnih institucija izvan javnog sektora - kratkoročni</t>
  </si>
  <si>
    <t>Primljeni krediti od tuzemnih kreditnih institucija izvan javnog sektora - dugoročni</t>
  </si>
  <si>
    <t>Primljeni financijski leasing od tuzemnih kreditnih institucija izvan javnog sektora</t>
  </si>
  <si>
    <t>Primljeni zajmovi po faktoringu od tuzemnih kreditnih institucija izvan javnog sektora</t>
  </si>
  <si>
    <t>Primljeni zajmovi od tuzemnih osiguravajućih društava izvan javnog sektora</t>
  </si>
  <si>
    <t>Primljeni zajmovi od ostalih tuzemnih financijskih institucija izvan javnog sektora</t>
  </si>
  <si>
    <t>Primljeni krediti od inozemnih kreditnih institucija</t>
  </si>
  <si>
    <t>Primljeni zajmovi od inozemnih osiguravajućih društava</t>
  </si>
  <si>
    <t>Primljeni zajmovi od ostalih inozemnih financijskih institucija</t>
  </si>
  <si>
    <t>Primljeni zajmovi od trgovačkih društava i obrtnika izvan javnog sektora (AOP 494 do 497)</t>
  </si>
  <si>
    <t>Primljeni zajmovi od tuzemnih trgovačkih društava izvan javnog sektora</t>
  </si>
  <si>
    <t>Primljeni zajmovi od tuzemnih obrtnika</t>
  </si>
  <si>
    <t>Primljeni zajmovi od inozemnih trgovačkih društava</t>
  </si>
  <si>
    <t>Primljeni zajmovi od inozemnih obrtnika</t>
  </si>
  <si>
    <t>Primljeni zajmovi od drugih razina vlasti (AOP 499 do 505)</t>
  </si>
  <si>
    <t>Primljeni zajmovi od državnog proračuna</t>
  </si>
  <si>
    <t>Primljeni zajmovi od županijskih proračuna</t>
  </si>
  <si>
    <t>Primljeni zajmovi od gradskih proračuna</t>
  </si>
  <si>
    <t>Primljeni zajmovi od općinskih proračuna</t>
  </si>
  <si>
    <t>Primljeni zajmovi od HZMO-a, HZZ-a i HZZO-a</t>
  </si>
  <si>
    <t>Primljeni zajmovi od ostalih izvanproračunskih korisnika državnog proračuna</t>
  </si>
  <si>
    <t>8477</t>
  </si>
  <si>
    <t>Primljeni zajmovi od izvanproračunskih korisnika županijskih, gradskih i općinskih proračuna</t>
  </si>
  <si>
    <t>Primici od prodaje vrijednosnih papira iz portfelja (AOP 507+510+513+516)</t>
  </si>
  <si>
    <t>Primici za komercijalne i blagajničke zapise (AOP 508+509)</t>
  </si>
  <si>
    <t>Komercijalni i blagajnički zapisi – tuzemni</t>
  </si>
  <si>
    <t>Komercijalni i blagajnički zapisi – inozemni</t>
  </si>
  <si>
    <t>Primici za obveznice (AOP 511+512)</t>
  </si>
  <si>
    <t>Obveznice – tuzemne</t>
  </si>
  <si>
    <t>Obveznice – inozemne</t>
  </si>
  <si>
    <t>Primici za opcije i druge financijske derivate (AOP 514+515)</t>
  </si>
  <si>
    <t>Opcije i drugi financijski derivati – tuzemni</t>
  </si>
  <si>
    <t>Opcije i drugi financijski derivati – inozemni</t>
  </si>
  <si>
    <t>Primci za ostale vrijednosne papire (AOP 517+518)</t>
  </si>
  <si>
    <t>Ostali tuzemni vrijednosni papiri</t>
  </si>
  <si>
    <t xml:space="preserve">PRIMICI </t>
  </si>
  <si>
    <t>Ostvareno iz namjenskih primitaka</t>
  </si>
  <si>
    <t>Izvršeno iz namjenskih primitaka</t>
  </si>
  <si>
    <t>67111</t>
  </si>
  <si>
    <t>67121</t>
  </si>
  <si>
    <t>Opis (od kojih institucija su doznačena sredstva i u koje svrhe)</t>
  </si>
  <si>
    <t>63811</t>
  </si>
  <si>
    <t>Tekuće pomoći iz državnog proračuna temeljem prijenosa EU sredstava</t>
  </si>
  <si>
    <t>Sredstva na računu 1.1.2018.</t>
  </si>
  <si>
    <t>SREDSTVA NA RAČUNU 1.1.2018. PO IZVORIMA</t>
  </si>
  <si>
    <t>01.01.2019.-31.12.2019.</t>
  </si>
  <si>
    <t>01.01.2020.-31.12.2020.</t>
  </si>
  <si>
    <t>01.01.2021.-31.12.2021.</t>
  </si>
  <si>
    <t>OSTALO</t>
  </si>
  <si>
    <t>Sveučilište Josipa Jurja Strossmayera u Osijeku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</si>
  <si>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</si>
  <si>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</si>
  <si>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</si>
  <si>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</si>
  <si>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</si>
  <si>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</si>
  <si>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</si>
  <si>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</si>
  <si>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</si>
  <si>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</si>
  <si>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</si>
  <si>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 - ukupan donos neutrošenih prihoda iz prethodne/ih godine/a</t>
  </si>
  <si>
    <t>ODNOS - 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</si>
  <si>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</si>
  <si>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</si>
  <si>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</si>
  <si>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NETO FINANCIRANJE</t>
  </si>
  <si>
    <t>PLAN PRIHODA I PRIMITAKA</t>
  </si>
  <si>
    <t>Izvor prihoda i primitaka</t>
  </si>
  <si>
    <t>2019.</t>
  </si>
  <si>
    <t>Oznaka rač. iz računskog plana</t>
  </si>
  <si>
    <t>Naziv rač.iz računskog plana</t>
  </si>
  <si>
    <t xml:space="preserve">Ukupno </t>
  </si>
  <si>
    <t xml:space="preserve">IZVOR 11              Opći prihodi i primici </t>
  </si>
  <si>
    <t xml:space="preserve">IZVOR 31                  Vlastiti prihodi </t>
  </si>
  <si>
    <t xml:space="preserve">IZVOR 43                   Prihodi za posebne namjene </t>
  </si>
  <si>
    <t xml:space="preserve">IZVOR 5                              Pomoći </t>
  </si>
  <si>
    <t xml:space="preserve">IZVOR 6                         Donacije </t>
  </si>
  <si>
    <t>IZVOR7                          Prihodi od nefinancijske imovine i nadoknade šteta s osnova osiguranja</t>
  </si>
  <si>
    <t>IZVOR 8                Namjenski primici od zaduživanja</t>
  </si>
  <si>
    <t>631</t>
  </si>
  <si>
    <t>Pomoći od inozemnih vlada</t>
  </si>
  <si>
    <t>632</t>
  </si>
  <si>
    <t>Pomoći od međunarodnih organizacija te institucija i tijela EU</t>
  </si>
  <si>
    <t>633</t>
  </si>
  <si>
    <t>Pomoći proračunu iz drugih proračuna</t>
  </si>
  <si>
    <t>634</t>
  </si>
  <si>
    <t>Pomoći od izvanproračunskih korisnika</t>
  </si>
  <si>
    <t>Pomoći temeljem prijenosa EU sredstava</t>
  </si>
  <si>
    <t>639</t>
  </si>
  <si>
    <t>641</t>
  </si>
  <si>
    <t>Prihodi od 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</si>
  <si>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</si>
  <si>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</si>
  <si>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</si>
  <si>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</si>
  <si>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</si>
  <si>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</si>
  <si>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</si>
  <si>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</si>
  <si>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</si>
  <si>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Prihodi iz nadležnog proračuna za financiranje redovne djelatnosti proračunskih korisnika</t>
  </si>
  <si>
    <t>681</t>
  </si>
  <si>
    <t>Kazne i upravne mjere</t>
  </si>
  <si>
    <t>683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</si>
  <si>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</si>
  <si>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</si>
  <si>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</si>
  <si>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</si>
  <si>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</si>
  <si>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</si>
  <si>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</si>
  <si>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</si>
  <si>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</si>
  <si>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</si>
  <si>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</si>
  <si>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</si>
  <si>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DONOS</t>
  </si>
  <si>
    <t>Donos neutrošenih prihoda iz 2018. godine</t>
  </si>
  <si>
    <t>ODNOS</t>
  </si>
  <si>
    <t>odnos/prijenos neutrošenih prihoda u 2020. godinu</t>
  </si>
  <si>
    <t>Ukupno prihodi i primici za 2019.</t>
  </si>
  <si>
    <t>2020.</t>
  </si>
  <si>
    <t>Donos neutrošenih prihoda iz 2019. godine</t>
  </si>
  <si>
    <t>odnos/prijenos neutrošenih prihoda u 2021. godinu</t>
  </si>
  <si>
    <t>Ukupno prihodi i primici za 2020.</t>
  </si>
  <si>
    <t>2021.</t>
  </si>
  <si>
    <t>711</t>
  </si>
  <si>
    <t>Prihodi od prodaje zemljišta</t>
  </si>
  <si>
    <t>Donos neutrošenih prihoda iz 2020. godine</t>
  </si>
  <si>
    <t>odnos/prijenos neutrošenih prihoda u 2022. godinu</t>
  </si>
  <si>
    <t>Ukupno prihodi i primici za 2021.</t>
  </si>
  <si>
    <t>Sastavnica: FILOZOFSKI FAKULTET</t>
  </si>
  <si>
    <t>FILOZOFSKI FAKULTET</t>
  </si>
  <si>
    <t>L. JAGERA 9, 31000 OSIJEK</t>
  </si>
  <si>
    <t>58868871646</t>
  </si>
  <si>
    <t>2321</t>
  </si>
  <si>
    <t>03014185</t>
  </si>
  <si>
    <t>L. Jagera 9, 31000 - osijek</t>
  </si>
  <si>
    <t>L.JAGERA 9, 31000 - OSIJEK</t>
  </si>
  <si>
    <t xml:space="preserve">Sastavnica: FILOZOFSKI FAKULTET </t>
  </si>
  <si>
    <t>prof.dr.sc. Loretana Farkaš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</si>
</sst>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"/>
    <numFmt numFmtId="165" formatCode="#,##0.00;[Red]#,##0.00"/>
  </numFmts>
  <fonts count="46" x14ac:knownFonts="1">
    <font>
      <sz val="11"/>
      <color rgb="FF000000"/>
      <name val="Calibri"/>
      <family val="2"/>
    </font>
    <font>
      <sz val="9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8"/>
      <color rgb="FFFFFFFF"/>
      <name val="Arial"/>
      <family val="2"/>
      <charset val="238"/>
    </font>
    <font>
      <sz val="8"/>
      <color rgb="FF000000"/>
      <name val="Calibri"/>
      <family val="2"/>
      <charset val="238"/>
    </font>
    <font>
      <sz val="8"/>
      <color rgb="FF008000"/>
      <name val="Calibri"/>
      <family val="2"/>
      <charset val="238"/>
    </font>
    <font>
      <b/>
      <sz val="8"/>
      <color rgb="FF000000"/>
      <name val="Calibri"/>
      <family val="2"/>
      <charset val="238"/>
    </font>
    <font>
      <b/>
      <sz val="14"/>
      <name val="Arial"/>
      <family val="2"/>
      <charset val="238"/>
    </font>
    <font>
      <sz val="11"/>
      <name val="Calibri"/>
      <family val="2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7.5"/>
      <name val="Arial"/>
      <family val="2"/>
      <charset val="238"/>
    </font>
    <font>
      <b/>
      <sz val="11"/>
      <name val="Arial"/>
      <family val="2"/>
      <charset val="238"/>
    </font>
    <font>
      <sz val="9"/>
      <name val="Arial"/>
      <family val="2"/>
      <charset val="238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trike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2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0"/>
      <color indexed="10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9"/>
      <color indexed="8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i/>
      <sz val="10"/>
      <color indexed="8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9.85"/>
      <color indexed="8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lightGray">
        <fgColor rgb="FFC0C0C0"/>
        <bgColor rgb="FFFFFF00"/>
      </patternFill>
    </fill>
    <fill>
      <patternFill patternType="solid">
        <fgColor rgb="FFC0C0C0"/>
        <bgColor rgb="FFFFFFFF"/>
      </patternFill>
    </fill>
    <fill>
      <patternFill patternType="solid">
        <fgColor rgb="FF003366"/>
        <bgColor rgb="FF000000"/>
      </patternFill>
    </fill>
    <fill>
      <patternFill patternType="solid">
        <fgColor rgb="FF003366"/>
        <bgColor rgb="FFFFFFFF"/>
      </patternFill>
    </fill>
    <fill>
      <patternFill patternType="gray0625">
        <fgColor rgb="FFC0C0C0"/>
        <bgColor rgb="FFFFFF00"/>
      </patternFill>
    </fill>
    <fill>
      <patternFill patternType="gray0625">
        <fgColor rgb="FF000000"/>
        <bgColor rgb="FFDBE5F1"/>
      </patternFill>
    </fill>
    <fill>
      <patternFill patternType="solid">
        <fgColor rgb="FFEFEFF0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rgb="FFC0C0C0"/>
      </patternFill>
    </fill>
    <fill>
      <patternFill patternType="solid">
        <fgColor rgb="FFFFFFFF"/>
        <bgColor rgb="FF000000"/>
      </patternFill>
    </fill>
    <fill>
      <patternFill patternType="lightGray">
        <fgColor rgb="FFC0C0C0"/>
        <bgColor rgb="FFDBE5F1"/>
      </patternFill>
    </fill>
    <fill>
      <patternFill patternType="solid">
        <fgColor rgb="FFFFFF00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DBE5F1"/>
        <bgColor rgb="FF000000"/>
      </patternFill>
    </fill>
    <fill>
      <patternFill patternType="solid">
        <fgColor indexed="65"/>
        <bgColor indexed="64"/>
      </patternFill>
    </fill>
    <fill>
      <patternFill patternType="solid">
        <fgColor rgb="FFDBE5F1"/>
        <bgColor auto="1"/>
      </patternFill>
    </fill>
    <fill>
      <patternFill patternType="lightGray">
        <fgColor theme="0" tint="-0.24994659260841701"/>
        <bgColor rgb="FFFFFF00"/>
      </patternFill>
    </fill>
    <fill>
      <patternFill patternType="solid">
        <fgColor rgb="FF96969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gray0625">
        <fgColor rgb="FF000000"/>
        <bgColor theme="4" tint="0.79995117038483843"/>
      </patternFill>
    </fill>
    <fill>
      <patternFill patternType="gray0625">
        <fgColor rgb="FF000000"/>
        <bgColor rgb="FFFFFF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gray0625">
        <fgColor rgb="FF000000"/>
        <bgColor theme="4" tint="0.79998168889431442"/>
      </patternFill>
    </fill>
    <fill>
      <patternFill patternType="solid">
        <fgColor theme="0" tint="-0.34998626667073579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69696"/>
      </left>
      <right style="thin">
        <color rgb="FF969696"/>
      </right>
      <top style="thin">
        <color rgb="FF000000"/>
      </top>
      <bottom style="hair">
        <color rgb="FF96969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969696"/>
      </right>
      <top style="thin">
        <color rgb="FF000000"/>
      </top>
      <bottom style="hair">
        <color rgb="FF969696"/>
      </bottom>
      <diagonal/>
    </border>
    <border>
      <left style="thin">
        <color rgb="FF000000"/>
      </left>
      <right style="thin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rgb="FF969696"/>
      </left>
      <right style="thin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rgb="FF000000"/>
      </left>
      <right style="thin">
        <color rgb="FF969696"/>
      </right>
      <top style="hair">
        <color rgb="FF969696"/>
      </top>
      <bottom/>
      <diagonal/>
    </border>
    <border>
      <left style="thin">
        <color rgb="FF969696"/>
      </left>
      <right style="thin">
        <color rgb="FF969696"/>
      </right>
      <top style="hair">
        <color rgb="FF969696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969696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rgb="FF969696"/>
      </left>
      <right/>
      <top style="hair">
        <color rgb="FF969696"/>
      </top>
      <bottom style="hair">
        <color rgb="FF969696"/>
      </bottom>
      <diagonal/>
    </border>
    <border>
      <left style="thin">
        <color rgb="FF969696"/>
      </left>
      <right/>
      <top style="thin">
        <color rgb="FF000000"/>
      </top>
      <bottom style="hair">
        <color rgb="FF969696"/>
      </bottom>
      <diagonal/>
    </border>
    <border>
      <left/>
      <right style="thin">
        <color rgb="FF969696"/>
      </right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 style="medium">
        <color rgb="FF000000"/>
      </left>
      <right style="thin">
        <color theme="0" tint="-0.34998626667073579"/>
      </right>
      <top style="hair">
        <color rgb="FF969696"/>
      </top>
      <bottom style="hair">
        <color rgb="FF969696"/>
      </bottom>
      <diagonal/>
    </border>
    <border>
      <left style="thin">
        <color rgb="FF969696"/>
      </left>
      <right style="thin">
        <color rgb="FF969696"/>
      </right>
      <top/>
      <bottom style="hair">
        <color rgb="FF969696"/>
      </bottom>
      <diagonal/>
    </border>
    <border>
      <left style="thin">
        <color rgb="FF969696"/>
      </left>
      <right style="thin">
        <color theme="0" tint="-0.34998626667073579"/>
      </right>
      <top style="hair">
        <color rgb="FF969696"/>
      </top>
      <bottom style="hair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rgb="FF969696"/>
      </top>
      <bottom style="hair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rgb="FF969696"/>
      </top>
      <bottom/>
      <diagonal/>
    </border>
    <border>
      <left/>
      <right style="thin">
        <color theme="0" tint="-0.34998626667073579"/>
      </right>
      <top style="hair">
        <color rgb="FF969696"/>
      </top>
      <bottom style="hair">
        <color rgb="FF969696"/>
      </bottom>
      <diagonal/>
    </border>
    <border>
      <left style="medium">
        <color indexed="64"/>
      </left>
      <right style="thin">
        <color theme="0" tint="-0.34998626667073579"/>
      </right>
      <top style="hair">
        <color rgb="FF969696"/>
      </top>
      <bottom style="hair">
        <color rgb="FF969696"/>
      </bottom>
      <diagonal/>
    </border>
    <border>
      <left style="thin">
        <color rgb="FF000000"/>
      </left>
      <right style="thin">
        <color rgb="FF969696"/>
      </right>
      <top/>
      <bottom style="hair">
        <color rgb="FF969696"/>
      </bottom>
      <diagonal/>
    </border>
    <border>
      <left style="thin">
        <color rgb="FF969696"/>
      </left>
      <right/>
      <top/>
      <bottom style="hair">
        <color rgb="FF969696"/>
      </bottom>
      <diagonal/>
    </border>
    <border>
      <left style="thin">
        <color rgb="FF969696"/>
      </left>
      <right/>
      <top style="hair">
        <color rgb="FF969696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rgb="FF969696"/>
      </bottom>
      <diagonal/>
    </border>
    <border>
      <left/>
      <right style="thin">
        <color theme="0" tint="-0.34998626667073579"/>
      </right>
      <top/>
      <bottom style="hair">
        <color rgb="FF969696"/>
      </bottom>
      <diagonal/>
    </border>
    <border>
      <left/>
      <right style="thin">
        <color rgb="FF969696"/>
      </right>
      <top/>
      <bottom style="hair">
        <color rgb="FF969696"/>
      </bottom>
      <diagonal/>
    </border>
    <border>
      <left style="thin">
        <color rgb="FF969696"/>
      </left>
      <right style="thin">
        <color theme="0" tint="-0.34998626667073579"/>
      </right>
      <top/>
      <bottom style="hair">
        <color rgb="FF969696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 style="hair">
        <color theme="0" tint="-0.34998626667073579"/>
      </bottom>
      <diagonal/>
    </border>
    <border>
      <left style="medium">
        <color indexed="64"/>
      </left>
      <right style="thin">
        <color rgb="FF969696"/>
      </right>
      <top style="hair">
        <color rgb="FF969696"/>
      </top>
      <bottom style="hair">
        <color rgb="FF969696"/>
      </bottom>
      <diagonal/>
    </border>
    <border>
      <left/>
      <right style="medium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medium">
        <color indexed="64"/>
      </right>
      <top style="hair">
        <color theme="0" tint="-0.34998626667073579"/>
      </top>
      <bottom/>
      <diagonal/>
    </border>
    <border>
      <left/>
      <right style="medium">
        <color indexed="64"/>
      </right>
      <top style="hair">
        <color theme="0" tint="-0.499984740745262"/>
      </top>
      <bottom style="hair">
        <color theme="0" tint="-0.34998626667073579"/>
      </bottom>
      <diagonal/>
    </border>
    <border>
      <left/>
      <right style="medium">
        <color indexed="64"/>
      </right>
      <top style="hair">
        <color theme="0" tint="-0.34998626667073579"/>
      </top>
      <bottom style="hair">
        <color theme="0" tint="-0.499984740745262"/>
      </bottom>
      <diagonal/>
    </border>
    <border>
      <left/>
      <right style="medium">
        <color indexed="64"/>
      </right>
      <top style="hair">
        <color theme="0" tint="-0.34998626667073579"/>
      </top>
      <bottom style="thin">
        <color theme="0" tint="-0.499984740745262"/>
      </bottom>
      <diagonal/>
    </border>
    <border>
      <left style="medium">
        <color indexed="64"/>
      </left>
      <right style="thin">
        <color rgb="FF969696"/>
      </right>
      <top style="hair">
        <color rgb="FF969696"/>
      </top>
      <bottom style="medium">
        <color indexed="64"/>
      </bottom>
      <diagonal/>
    </border>
    <border>
      <left style="thin">
        <color rgb="FF969696"/>
      </left>
      <right style="thin">
        <color rgb="FF969696"/>
      </right>
      <top style="hair">
        <color rgb="FF969696"/>
      </top>
      <bottom style="medium">
        <color indexed="64"/>
      </bottom>
      <diagonal/>
    </border>
    <border>
      <left style="thin">
        <color rgb="FF969696"/>
      </left>
      <right/>
      <top style="hair">
        <color rgb="FF969696"/>
      </top>
      <bottom style="medium">
        <color indexed="64"/>
      </bottom>
      <diagonal/>
    </border>
    <border>
      <left style="thin">
        <color rgb="FF969696"/>
      </left>
      <right style="thin">
        <color theme="0" tint="-0.34998626667073579"/>
      </right>
      <top style="hair">
        <color rgb="FF969696"/>
      </top>
      <bottom style="medium">
        <color indexed="64"/>
      </bottom>
      <diagonal/>
    </border>
    <border>
      <left/>
      <right/>
      <top style="hair">
        <color rgb="FF969696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rgb="FF969696"/>
      </top>
      <bottom style="medium">
        <color indexed="64"/>
      </bottom>
      <diagonal/>
    </border>
    <border>
      <left/>
      <right style="medium">
        <color indexed="64"/>
      </right>
      <top style="hair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theme="0" tint="-0.34998626667073579"/>
      </right>
      <top/>
      <bottom style="hair">
        <color rgb="FF969696"/>
      </bottom>
      <diagonal/>
    </border>
    <border>
      <left style="medium">
        <color indexed="64"/>
      </left>
      <right style="thin">
        <color theme="0" tint="-0.34998626667073579"/>
      </right>
      <top style="hair">
        <color rgb="FF969696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rgb="FF969696"/>
      </bottom>
      <diagonal/>
    </border>
    <border>
      <left/>
      <right style="medium">
        <color indexed="64"/>
      </right>
      <top style="hair">
        <color rgb="FF969696"/>
      </top>
      <bottom style="hair">
        <color rgb="FF969696"/>
      </bottom>
      <diagonal/>
    </border>
    <border>
      <left style="thin">
        <color rgb="FF969696"/>
      </left>
      <right style="medium">
        <color indexed="64"/>
      </right>
      <top style="hair">
        <color rgb="FF969696"/>
      </top>
      <bottom style="hair">
        <color rgb="FF969696"/>
      </bottom>
      <diagonal/>
    </border>
    <border>
      <left style="medium">
        <color indexed="64"/>
      </left>
      <right/>
      <top style="hair">
        <color rgb="FF969696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hair">
        <color rgb="FF969696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969696"/>
      </right>
      <top style="medium">
        <color indexed="64"/>
      </top>
      <bottom style="hair">
        <color rgb="FF969696"/>
      </bottom>
      <diagonal/>
    </border>
    <border>
      <left style="hair">
        <color theme="0" tint="-0.34998626667073579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969696"/>
      </left>
      <right style="thin">
        <color theme="0" tint="-0.249977111117893"/>
      </right>
      <top style="thin">
        <color rgb="FF000000"/>
      </top>
      <bottom style="hair">
        <color rgb="FF969696"/>
      </bottom>
      <diagonal/>
    </border>
    <border>
      <left/>
      <right style="thin">
        <color rgb="FF969696"/>
      </right>
      <top style="thin">
        <color rgb="FF000000"/>
      </top>
      <bottom style="hair">
        <color rgb="FF969696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000000"/>
      </top>
      <bottom style="hair">
        <color rgb="FF969696"/>
      </bottom>
      <diagonal/>
    </border>
    <border>
      <left style="thin">
        <color rgb="FF969696"/>
      </left>
      <right style="thin">
        <color theme="0" tint="-0.249977111117893"/>
      </right>
      <top style="hair">
        <color rgb="FF969696"/>
      </top>
      <bottom style="hair">
        <color rgb="FF969696"/>
      </bottom>
      <diagonal/>
    </border>
    <border>
      <left style="thin">
        <color rgb="FF969696"/>
      </left>
      <right style="thin">
        <color theme="0" tint="-0.249977111117893"/>
      </right>
      <top/>
      <bottom style="hair">
        <color rgb="FF969696"/>
      </bottom>
      <diagonal/>
    </border>
    <border>
      <left style="thin">
        <color rgb="FF000000"/>
      </left>
      <right style="thin">
        <color theme="0" tint="-0.24997711111789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34998626667073579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969696"/>
      </left>
      <right style="thin">
        <color theme="0" tint="-0.34998626667073579"/>
      </right>
      <top style="medium">
        <color indexed="64"/>
      </top>
      <bottom style="hair">
        <color rgb="FF969696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7">
    <xf numFmtId="0" fontId="0" fillId="0" borderId="0"/>
    <xf numFmtId="165" fontId="1" fillId="2" borderId="2" applyFont="0" applyFill="0" applyBorder="0" applyAlignment="0" applyProtection="0">
      <alignment horizontal="right" vertical="center" shrinkToFit="1"/>
      <protection hidden="1"/>
    </xf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</cellStyleXfs>
  <cellXfs count="353">
    <xf numFmtId="0" fontId="0" fillId="0" borderId="0" xfId="0" applyFill="1"/>
    <xf numFmtId="0" fontId="4" fillId="0" borderId="0" xfId="0" applyFont="1" applyFill="1"/>
    <xf numFmtId="0" fontId="5" fillId="0" borderId="0" xfId="0" applyFont="1" applyFill="1"/>
    <xf numFmtId="0" fontId="4" fillId="0" borderId="0" xfId="0" applyFont="1" applyFill="1"/>
    <xf numFmtId="0" fontId="5" fillId="0" borderId="0" xfId="0" applyFont="1" applyFill="1"/>
    <xf numFmtId="0" fontId="7" fillId="0" borderId="0" xfId="0" applyFont="1" applyFill="1" applyAlignment="1" applyProtection="1">
      <alignment horizontal="center" vertical="center"/>
      <protection hidden="1"/>
    </xf>
    <xf numFmtId="0" fontId="8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Continuous" vertical="center"/>
    </xf>
    <xf numFmtId="49" fontId="7" fillId="0" borderId="0" xfId="0" applyNumberFormat="1" applyFont="1" applyFill="1" applyAlignment="1">
      <alignment horizontal="centerContinuous" vertical="center"/>
    </xf>
    <xf numFmtId="0" fontId="7" fillId="0" borderId="0" xfId="0" applyFont="1" applyFill="1" applyAlignment="1">
      <alignment horizontal="centerContinuous" vertical="center"/>
    </xf>
    <xf numFmtId="49" fontId="9" fillId="0" borderId="0" xfId="0" applyNumberFormat="1" applyFont="1" applyFill="1" applyAlignment="1">
      <alignment horizontal="right" vertical="center"/>
    </xf>
    <xf numFmtId="3" fontId="10" fillId="0" borderId="15" xfId="0" applyNumberFormat="1" applyFont="1" applyFill="1" applyBorder="1" applyAlignment="1" applyProtection="1">
      <alignment horizontal="right" vertical="center" shrinkToFit="1"/>
      <protection locked="0"/>
    </xf>
    <xf numFmtId="49" fontId="10" fillId="0" borderId="15" xfId="0" applyNumberFormat="1" applyFont="1" applyFill="1" applyBorder="1" applyAlignment="1" applyProtection="1">
      <alignment horizontal="right" vertical="center" shrinkToFit="1"/>
      <protection locked="0"/>
    </xf>
    <xf numFmtId="3" fontId="10" fillId="0" borderId="0" xfId="0" applyNumberFormat="1" applyFont="1" applyFill="1" applyAlignment="1" applyProtection="1">
      <alignment horizontal="right" vertical="center" shrinkToFit="1"/>
      <protection locked="0"/>
    </xf>
    <xf numFmtId="49" fontId="10" fillId="0" borderId="0" xfId="0" applyNumberFormat="1" applyFont="1" applyFill="1" applyAlignment="1" applyProtection="1">
      <alignment horizontal="right" vertical="center" shrinkToFit="1"/>
      <protection locked="0"/>
    </xf>
    <xf numFmtId="49" fontId="9" fillId="0" borderId="0" xfId="0" applyNumberFormat="1" applyFont="1" applyFill="1" applyAlignment="1">
      <alignment horizontal="right" vertical="center" wrapText="1"/>
    </xf>
    <xf numFmtId="0" fontId="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49" fontId="13" fillId="0" borderId="7" xfId="0" applyNumberFormat="1" applyFont="1" applyFill="1" applyBorder="1" applyAlignment="1" applyProtection="1">
      <alignment horizontal="left" vertical="center" wrapText="1"/>
      <protection hidden="1"/>
    </xf>
    <xf numFmtId="49" fontId="13" fillId="0" borderId="2" xfId="0" applyNumberFormat="1" applyFont="1" applyFill="1" applyBorder="1" applyAlignment="1" applyProtection="1">
      <alignment horizontal="left" vertical="center" wrapText="1"/>
      <protection hidden="1"/>
    </xf>
    <xf numFmtId="0" fontId="8" fillId="0" borderId="0" xfId="0" applyFont="1" applyFill="1" applyBorder="1"/>
    <xf numFmtId="49" fontId="13" fillId="0" borderId="8" xfId="0" applyNumberFormat="1" applyFont="1" applyFill="1" applyBorder="1" applyAlignment="1" applyProtection="1">
      <alignment horizontal="left" vertical="center" wrapText="1"/>
      <protection hidden="1"/>
    </xf>
    <xf numFmtId="49" fontId="13" fillId="0" borderId="9" xfId="0" applyNumberFormat="1" applyFont="1" applyFill="1" applyBorder="1" applyAlignment="1" applyProtection="1">
      <alignment horizontal="left" vertical="center" wrapText="1"/>
      <protection hidden="1"/>
    </xf>
    <xf numFmtId="49" fontId="13" fillId="0" borderId="9" xfId="0" applyNumberFormat="1" applyFont="1" applyFill="1" applyBorder="1" applyAlignment="1" applyProtection="1">
      <alignment horizontal="left" vertical="center" shrinkToFit="1"/>
      <protection hidden="1"/>
    </xf>
    <xf numFmtId="49" fontId="10" fillId="0" borderId="8" xfId="0" applyNumberFormat="1" applyFont="1" applyFill="1" applyBorder="1" applyAlignment="1" applyProtection="1">
      <alignment horizontal="left" vertical="center" wrapText="1"/>
      <protection hidden="1"/>
    </xf>
    <xf numFmtId="49" fontId="10" fillId="0" borderId="9" xfId="0" applyNumberFormat="1" applyFont="1" applyFill="1" applyBorder="1" applyAlignment="1" applyProtection="1">
      <alignment horizontal="left" vertical="center" wrapText="1"/>
      <protection hidden="1"/>
    </xf>
    <xf numFmtId="0" fontId="16" fillId="0" borderId="0" xfId="0" applyFont="1" applyFill="1"/>
    <xf numFmtId="0" fontId="17" fillId="0" borderId="0" xfId="0" applyFont="1" applyFill="1"/>
    <xf numFmtId="0" fontId="18" fillId="0" borderId="0" xfId="0" applyFont="1" applyFill="1"/>
    <xf numFmtId="49" fontId="13" fillId="0" borderId="9" xfId="0" applyNumberFormat="1" applyFont="1" applyFill="1" applyBorder="1" applyAlignment="1" applyProtection="1">
      <alignment horizontal="left" vertical="center" wrapText="1" shrinkToFit="1"/>
      <protection hidden="1"/>
    </xf>
    <xf numFmtId="49" fontId="13" fillId="0" borderId="10" xfId="0" applyNumberFormat="1" applyFont="1" applyFill="1" applyBorder="1" applyAlignment="1" applyProtection="1">
      <alignment horizontal="left" vertical="center" wrapText="1"/>
      <protection hidden="1"/>
    </xf>
    <xf numFmtId="49" fontId="13" fillId="0" borderId="11" xfId="0" applyNumberFormat="1" applyFont="1" applyFill="1" applyBorder="1" applyAlignment="1" applyProtection="1">
      <alignment horizontal="left" vertical="center" wrapText="1"/>
      <protection hidden="1"/>
    </xf>
    <xf numFmtId="49" fontId="13" fillId="0" borderId="8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Fill="1" applyProtection="1">
      <protection locked="0"/>
    </xf>
    <xf numFmtId="0" fontId="8" fillId="0" borderId="0" xfId="0" applyFont="1" applyFill="1" applyAlignment="1" applyProtection="1">
      <alignment horizontal="left"/>
      <protection locked="0"/>
    </xf>
    <xf numFmtId="0" fontId="8" fillId="0" borderId="16" xfId="0" applyFont="1" applyFill="1" applyBorder="1" applyProtection="1">
      <protection locked="0"/>
    </xf>
    <xf numFmtId="0" fontId="8" fillId="0" borderId="0" xfId="0" applyFont="1" applyFill="1" applyAlignment="1" applyProtection="1">
      <alignment horizontal="right"/>
      <protection locked="0"/>
    </xf>
    <xf numFmtId="49" fontId="20" fillId="0" borderId="9" xfId="0" applyNumberFormat="1" applyFont="1" applyFill="1" applyBorder="1" applyAlignment="1" applyProtection="1">
      <alignment horizontal="left" vertical="center" wrapText="1"/>
      <protection hidden="1"/>
    </xf>
    <xf numFmtId="4" fontId="20" fillId="6" borderId="19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26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28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21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9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25" xfId="0" applyNumberFormat="1" applyFont="1" applyFill="1" applyBorder="1" applyAlignment="1" applyProtection="1">
      <alignment horizontal="right" vertical="center" shrinkToFit="1"/>
      <protection hidden="1"/>
    </xf>
    <xf numFmtId="4" fontId="20" fillId="11" borderId="26" xfId="0" applyNumberFormat="1" applyFont="1" applyFill="1" applyBorder="1" applyAlignment="1" applyProtection="1">
      <alignment horizontal="right" vertical="center" shrinkToFit="1"/>
      <protection locked="0"/>
    </xf>
    <xf numFmtId="4" fontId="20" fillId="11" borderId="28" xfId="0" applyNumberFormat="1" applyFont="1" applyFill="1" applyBorder="1" applyAlignment="1" applyProtection="1">
      <alignment horizontal="right" vertical="center" shrinkToFit="1"/>
      <protection locked="0"/>
    </xf>
    <xf numFmtId="4" fontId="20" fillId="11" borderId="21" xfId="0" applyNumberFormat="1" applyFont="1" applyFill="1" applyBorder="1" applyAlignment="1" applyProtection="1">
      <alignment horizontal="right" vertical="center" shrinkToFit="1"/>
      <protection locked="0"/>
    </xf>
    <xf numFmtId="4" fontId="20" fillId="10" borderId="26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28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21" xfId="0" applyNumberFormat="1" applyFont="1" applyFill="1" applyBorder="1" applyAlignment="1" applyProtection="1">
      <alignment horizontal="right" vertical="center" shrinkToFit="1"/>
      <protection hidden="1"/>
    </xf>
    <xf numFmtId="49" fontId="9" fillId="0" borderId="9" xfId="0" applyNumberFormat="1" applyFont="1" applyFill="1" applyBorder="1" applyAlignment="1" applyProtection="1">
      <alignment horizontal="left" vertical="center" wrapText="1"/>
      <protection hidden="1"/>
    </xf>
    <xf numFmtId="4" fontId="9" fillId="6" borderId="19" xfId="0" applyNumberFormat="1" applyFont="1" applyFill="1" applyBorder="1" applyAlignment="1" applyProtection="1">
      <alignment horizontal="right" vertical="center" shrinkToFit="1"/>
      <protection hidden="1"/>
    </xf>
    <xf numFmtId="4" fontId="9" fillId="6" borderId="26" xfId="0" applyNumberFormat="1" applyFont="1" applyFill="1" applyBorder="1" applyAlignment="1" applyProtection="1">
      <alignment horizontal="right" vertical="center" shrinkToFit="1"/>
      <protection hidden="1"/>
    </xf>
    <xf numFmtId="4" fontId="9" fillId="6" borderId="28" xfId="0" applyNumberFormat="1" applyFont="1" applyFill="1" applyBorder="1" applyAlignment="1" applyProtection="1">
      <alignment horizontal="right" vertical="center" shrinkToFit="1"/>
      <protection hidden="1"/>
    </xf>
    <xf numFmtId="4" fontId="9" fillId="6" borderId="22" xfId="0" applyNumberFormat="1" applyFont="1" applyFill="1" applyBorder="1" applyAlignment="1" applyProtection="1">
      <alignment horizontal="right" vertical="center" shrinkToFit="1"/>
      <protection hidden="1"/>
    </xf>
    <xf numFmtId="4" fontId="9" fillId="6" borderId="25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27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25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9" xfId="0" applyNumberFormat="1" applyFont="1" applyFill="1" applyBorder="1" applyAlignment="1" applyProtection="1">
      <alignment horizontal="right" vertical="center" shrinkToFit="1"/>
      <protection hidden="1"/>
    </xf>
    <xf numFmtId="49" fontId="13" fillId="0" borderId="30" xfId="0" applyNumberFormat="1" applyFont="1" applyFill="1" applyBorder="1" applyAlignment="1" applyProtection="1">
      <alignment horizontal="left" vertical="center" wrapText="1"/>
      <protection hidden="1"/>
    </xf>
    <xf numFmtId="49" fontId="13" fillId="0" borderId="24" xfId="0" applyNumberFormat="1" applyFont="1" applyFill="1" applyBorder="1" applyAlignment="1" applyProtection="1">
      <alignment horizontal="left" vertical="center" wrapText="1"/>
      <protection hidden="1"/>
    </xf>
    <xf numFmtId="4" fontId="20" fillId="19" borderId="25" xfId="0" applyNumberFormat="1" applyFont="1" applyFill="1" applyBorder="1" applyAlignment="1" applyProtection="1">
      <alignment horizontal="right" vertical="center" shrinkToFit="1"/>
      <protection locked="0"/>
    </xf>
    <xf numFmtId="4" fontId="14" fillId="2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34" xfId="0" applyNumberFormat="1" applyFont="1" applyFill="1" applyBorder="1" applyAlignment="1" applyProtection="1">
      <alignment horizontal="left" vertical="center" shrinkToFit="1"/>
      <protection hidden="1"/>
    </xf>
    <xf numFmtId="4" fontId="14" fillId="11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9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0" borderId="34" xfId="0" applyNumberFormat="1" applyFont="1" applyFill="1" applyBorder="1" applyProtection="1">
      <protection locked="0"/>
    </xf>
    <xf numFmtId="4" fontId="15" fillId="0" borderId="34" xfId="0" applyNumberFormat="1" applyFont="1" applyFill="1" applyBorder="1" applyAlignment="1" applyProtection="1">
      <alignment horizontal="left"/>
      <protection locked="0"/>
    </xf>
    <xf numFmtId="4" fontId="14" fillId="8" borderId="34" xfId="0" applyNumberFormat="1" applyFont="1" applyFill="1" applyBorder="1" applyAlignment="1" applyProtection="1">
      <alignment horizontal="right" vertical="center"/>
      <protection hidden="1"/>
    </xf>
    <xf numFmtId="4" fontId="14" fillId="0" borderId="34" xfId="0" applyNumberFormat="1" applyFont="1" applyFill="1" applyBorder="1" applyAlignment="1" applyProtection="1">
      <alignment horizontal="left"/>
      <protection locked="0"/>
    </xf>
    <xf numFmtId="4" fontId="14" fillId="8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16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0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0" borderId="34" xfId="0" applyNumberFormat="1" applyFont="1" applyFill="1" applyBorder="1" applyAlignment="1" applyProtection="1">
      <alignment horizontal="left" vertical="center" shrinkToFit="1"/>
      <protection locked="0"/>
    </xf>
    <xf numFmtId="4" fontId="14" fillId="15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14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17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12" borderId="34" xfId="0" applyNumberFormat="1" applyFont="1" applyFill="1" applyBorder="1" applyAlignment="1" applyProtection="1">
      <alignment horizontal="right" vertical="center" shrinkToFit="1"/>
      <protection hidden="1"/>
    </xf>
    <xf numFmtId="4" fontId="14" fillId="17" borderId="34" xfId="0" applyNumberFormat="1" applyFont="1" applyFill="1" applyBorder="1" applyAlignment="1" applyProtection="1">
      <alignment horizontal="right" vertical="center"/>
      <protection hidden="1"/>
    </xf>
    <xf numFmtId="49" fontId="20" fillId="0" borderId="24" xfId="0" applyNumberFormat="1" applyFont="1" applyFill="1" applyBorder="1" applyAlignment="1" applyProtection="1">
      <alignment horizontal="left" vertical="center" wrapText="1"/>
      <protection hidden="1"/>
    </xf>
    <xf numFmtId="4" fontId="20" fillId="6" borderId="31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35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36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37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24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38" xfId="0" applyNumberFormat="1" applyFont="1" applyFill="1" applyBorder="1" applyAlignment="1" applyProtection="1">
      <alignment horizontal="right" vertical="center" shrinkToFit="1"/>
      <protection hidden="1"/>
    </xf>
    <xf numFmtId="49" fontId="20" fillId="0" borderId="46" xfId="0" applyNumberFormat="1" applyFont="1" applyFill="1" applyBorder="1" applyAlignment="1" applyProtection="1">
      <alignment horizontal="left" vertical="center" wrapText="1"/>
      <protection hidden="1"/>
    </xf>
    <xf numFmtId="49" fontId="9" fillId="0" borderId="46" xfId="0" applyNumberFormat="1" applyFont="1" applyFill="1" applyBorder="1" applyAlignment="1" applyProtection="1">
      <alignment horizontal="left" vertical="center" wrapText="1"/>
      <protection hidden="1"/>
    </xf>
    <xf numFmtId="49" fontId="20" fillId="0" borderId="52" xfId="0" applyNumberFormat="1" applyFont="1" applyFill="1" applyBorder="1" applyAlignment="1" applyProtection="1">
      <alignment horizontal="left" vertical="center" wrapText="1"/>
      <protection hidden="1"/>
    </xf>
    <xf numFmtId="49" fontId="13" fillId="0" borderId="53" xfId="0" applyNumberFormat="1" applyFont="1" applyFill="1" applyBorder="1" applyAlignment="1" applyProtection="1">
      <alignment horizontal="left" vertical="center" wrapText="1"/>
      <protection hidden="1"/>
    </xf>
    <xf numFmtId="4" fontId="20" fillId="6" borderId="54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54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55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56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57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62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29" xfId="0" applyNumberFormat="1" applyFont="1" applyFill="1" applyBorder="1" applyAlignment="1" applyProtection="1">
      <alignment horizontal="right" vertical="center" shrinkToFit="1"/>
      <protection hidden="1"/>
    </xf>
    <xf numFmtId="4" fontId="20" fillId="11" borderId="29" xfId="0" applyNumberFormat="1" applyFont="1" applyFill="1" applyBorder="1" applyAlignment="1" applyProtection="1">
      <alignment horizontal="right" vertical="center" shrinkToFit="1"/>
      <protection locked="0"/>
    </xf>
    <xf numFmtId="4" fontId="20" fillId="10" borderId="29" xfId="0" applyNumberFormat="1" applyFont="1" applyFill="1" applyBorder="1" applyAlignment="1" applyProtection="1">
      <alignment horizontal="right" vertical="center" shrinkToFit="1"/>
      <protection hidden="1"/>
    </xf>
    <xf numFmtId="4" fontId="9" fillId="6" borderId="29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63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67" xfId="0" applyNumberFormat="1" applyFont="1" applyFill="1" applyBorder="1" applyAlignment="1" applyProtection="1">
      <alignment horizontal="right" vertical="center" shrinkToFit="1"/>
      <protection hidden="1"/>
    </xf>
    <xf numFmtId="4" fontId="20" fillId="6" borderId="68" xfId="0" applyNumberFormat="1" applyFont="1" applyFill="1" applyBorder="1" applyAlignment="1" applyProtection="1">
      <alignment horizontal="right" vertical="center" shrinkToFit="1"/>
      <protection hidden="1"/>
    </xf>
    <xf numFmtId="4" fontId="20" fillId="11" borderId="68" xfId="0" applyNumberFormat="1" applyFont="1" applyFill="1" applyBorder="1" applyAlignment="1" applyProtection="1">
      <alignment horizontal="right" vertical="center" shrinkToFit="1"/>
      <protection locked="0"/>
    </xf>
    <xf numFmtId="4" fontId="20" fillId="10" borderId="68" xfId="0" applyNumberFormat="1" applyFont="1" applyFill="1" applyBorder="1" applyAlignment="1" applyProtection="1">
      <alignment horizontal="right" vertical="center" shrinkToFit="1"/>
      <protection hidden="1"/>
    </xf>
    <xf numFmtId="4" fontId="9" fillId="6" borderId="68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46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69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70" xfId="0" applyNumberFormat="1" applyFont="1" applyFill="1" applyBorder="1" applyAlignment="1" applyProtection="1">
      <alignment horizontal="right" vertical="center" shrinkToFit="1"/>
      <protection hidden="1"/>
    </xf>
    <xf numFmtId="4" fontId="20" fillId="10" borderId="71" xfId="0" applyNumberFormat="1" applyFont="1" applyFill="1" applyBorder="1" applyAlignment="1" applyProtection="1">
      <alignment horizontal="right" vertical="center" shrinkToFit="1"/>
      <protection hidden="1"/>
    </xf>
    <xf numFmtId="49" fontId="20" fillId="0" borderId="75" xfId="0" applyNumberFormat="1" applyFont="1" applyFill="1" applyBorder="1" applyAlignment="1" applyProtection="1">
      <alignment horizontal="left" vertical="center" wrapText="1"/>
      <protection hidden="1"/>
    </xf>
    <xf numFmtId="49" fontId="20" fillId="6" borderId="45" xfId="0" applyNumberFormat="1" applyFont="1" applyFill="1" applyBorder="1" applyAlignment="1" applyProtection="1">
      <alignment horizontal="right" vertical="center" shrinkToFit="1"/>
      <protection hidden="1"/>
    </xf>
    <xf numFmtId="49" fontId="20" fillId="6" borderId="47" xfId="0" applyNumberFormat="1" applyFont="1" applyFill="1" applyBorder="1" applyAlignment="1" applyProtection="1">
      <alignment horizontal="right" vertical="center" shrinkToFit="1"/>
      <protection hidden="1"/>
    </xf>
    <xf numFmtId="49" fontId="20" fillId="11" borderId="49" xfId="0" applyNumberFormat="1" applyFont="1" applyFill="1" applyBorder="1" applyAlignment="1" applyProtection="1">
      <alignment horizontal="right" vertical="center" shrinkToFit="1"/>
      <protection locked="0"/>
    </xf>
    <xf numFmtId="49" fontId="20" fillId="11" borderId="47" xfId="0" applyNumberFormat="1" applyFont="1" applyFill="1" applyBorder="1" applyAlignment="1" applyProtection="1">
      <alignment horizontal="right" vertical="center" shrinkToFit="1"/>
      <protection locked="0"/>
    </xf>
    <xf numFmtId="49" fontId="20" fillId="11" borderId="50" xfId="0" applyNumberFormat="1" applyFont="1" applyFill="1" applyBorder="1" applyAlignment="1" applyProtection="1">
      <alignment horizontal="right" vertical="center" shrinkToFit="1"/>
      <protection locked="0"/>
    </xf>
    <xf numFmtId="49" fontId="20" fillId="11" borderId="45" xfId="0" applyNumberFormat="1" applyFont="1" applyFill="1" applyBorder="1" applyAlignment="1" applyProtection="1">
      <alignment horizontal="right" vertical="center" shrinkToFit="1"/>
      <protection locked="0"/>
    </xf>
    <xf numFmtId="49" fontId="20" fillId="10" borderId="47" xfId="0" applyNumberFormat="1" applyFont="1" applyFill="1" applyBorder="1" applyAlignment="1" applyProtection="1">
      <alignment horizontal="right" vertical="center" shrinkToFit="1"/>
      <protection hidden="1"/>
    </xf>
    <xf numFmtId="49" fontId="9" fillId="6" borderId="47" xfId="0" applyNumberFormat="1" applyFont="1" applyFill="1" applyBorder="1" applyAlignment="1" applyProtection="1">
      <alignment horizontal="right" vertical="center" shrinkToFit="1"/>
      <protection hidden="1"/>
    </xf>
    <xf numFmtId="49" fontId="20" fillId="10" borderId="58" xfId="0" applyNumberFormat="1" applyFont="1" applyFill="1" applyBorder="1" applyAlignment="1" applyProtection="1">
      <alignment horizontal="right" vertical="center" shrinkToFit="1"/>
      <protection hidden="1"/>
    </xf>
    <xf numFmtId="49" fontId="14" fillId="0" borderId="8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9" xfId="0" applyNumberFormat="1" applyFont="1" applyFill="1" applyBorder="1" applyAlignment="1" applyProtection="1">
      <alignment horizontal="left" vertical="center" wrapText="1"/>
      <protection hidden="1"/>
    </xf>
    <xf numFmtId="0" fontId="2" fillId="0" borderId="39" xfId="0" applyFont="1" applyFill="1" applyBorder="1" applyAlignment="1" applyProtection="1">
      <alignment horizontal="center" vertical="center" wrapText="1"/>
      <protection hidden="1"/>
    </xf>
    <xf numFmtId="0" fontId="2" fillId="3" borderId="40" xfId="0" applyFont="1" applyFill="1" applyBorder="1" applyAlignment="1" applyProtection="1">
      <alignment horizontal="center" vertical="center"/>
      <protection hidden="1"/>
    </xf>
    <xf numFmtId="0" fontId="2" fillId="3" borderId="40" xfId="0" applyFont="1" applyFill="1" applyBorder="1" applyAlignment="1" applyProtection="1">
      <alignment horizontal="center" vertical="center" wrapText="1"/>
      <protection hidden="1"/>
    </xf>
    <xf numFmtId="0" fontId="2" fillId="0" borderId="43" xfId="0" applyFont="1" applyFill="1" applyBorder="1" applyAlignment="1" applyProtection="1">
      <alignment horizontal="center" vertical="center" wrapText="1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Border="1" applyAlignment="1" applyProtection="1">
      <alignment horizontal="center" vertical="center" wrapText="1"/>
      <protection hidden="1"/>
    </xf>
    <xf numFmtId="0" fontId="2" fillId="3" borderId="60" xfId="0" applyFont="1" applyFill="1" applyBorder="1" applyAlignment="1" applyProtection="1">
      <alignment horizontal="center" vertical="center" wrapText="1"/>
      <protection hidden="1"/>
    </xf>
    <xf numFmtId="0" fontId="2" fillId="3" borderId="12" xfId="0" applyFont="1" applyFill="1" applyBorder="1" applyAlignment="1" applyProtection="1">
      <alignment horizontal="center" vertical="center" wrapText="1"/>
      <protection hidden="1"/>
    </xf>
    <xf numFmtId="0" fontId="2" fillId="3" borderId="65" xfId="0" applyFont="1" applyFill="1" applyBorder="1" applyAlignment="1" applyProtection="1">
      <alignment horizontal="center" vertical="center" wrapText="1"/>
      <protection hidden="1"/>
    </xf>
    <xf numFmtId="0" fontId="2" fillId="3" borderId="76" xfId="0" applyFont="1" applyFill="1" applyBorder="1" applyAlignment="1" applyProtection="1">
      <alignment horizontal="center" vertical="center" wrapText="1"/>
      <protection hidden="1"/>
    </xf>
    <xf numFmtId="0" fontId="2" fillId="0" borderId="44" xfId="0" applyFont="1" applyFill="1" applyBorder="1" applyAlignment="1" applyProtection="1">
      <alignment horizontal="center" vertical="center" wrapText="1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61" xfId="0" applyFont="1" applyFill="1" applyBorder="1" applyAlignment="1" applyProtection="1">
      <alignment horizontal="center" vertical="center" wrapText="1"/>
      <protection hidden="1"/>
    </xf>
    <xf numFmtId="0" fontId="2" fillId="3" borderId="13" xfId="0" applyFont="1" applyFill="1" applyBorder="1" applyAlignment="1" applyProtection="1">
      <alignment horizontal="center" vertical="center" wrapText="1"/>
      <protection hidden="1"/>
    </xf>
    <xf numFmtId="0" fontId="2" fillId="3" borderId="66" xfId="0" applyFont="1" applyFill="1" applyBorder="1" applyAlignment="1" applyProtection="1">
      <alignment horizontal="center" vertical="center" wrapText="1"/>
      <protection hidden="1"/>
    </xf>
    <xf numFmtId="0" fontId="2" fillId="3" borderId="72" xfId="0" applyFont="1" applyFill="1" applyBorder="1" applyAlignment="1" applyProtection="1">
      <alignment horizontal="center" vertical="center" wrapText="1"/>
      <protection hidden="1"/>
    </xf>
    <xf numFmtId="1" fontId="3" fillId="0" borderId="73" xfId="0" applyNumberFormat="1" applyFont="1" applyFill="1" applyBorder="1" applyAlignment="1" applyProtection="1">
      <alignment horizontal="center" vertical="center" wrapText="1"/>
      <protection hidden="1"/>
    </xf>
    <xf numFmtId="1" fontId="3" fillId="5" borderId="74" xfId="0" applyNumberFormat="1" applyFont="1" applyFill="1" applyBorder="1" applyAlignment="1" applyProtection="1">
      <alignment horizontal="center" vertical="center" wrapText="1"/>
      <protection hidden="1"/>
    </xf>
    <xf numFmtId="164" fontId="9" fillId="0" borderId="24" xfId="0" applyNumberFormat="1" applyFont="1" applyFill="1" applyBorder="1" applyAlignment="1" applyProtection="1">
      <alignment horizontal="center" vertical="center" wrapText="1"/>
      <protection hidden="1"/>
    </xf>
    <xf numFmtId="164" fontId="9" fillId="0" borderId="9" xfId="0" applyNumberFormat="1" applyFont="1" applyFill="1" applyBorder="1" applyAlignment="1" applyProtection="1">
      <alignment horizontal="center" vertical="center" wrapText="1"/>
      <protection hidden="1"/>
    </xf>
    <xf numFmtId="4" fontId="20" fillId="7" borderId="19" xfId="0" applyNumberFormat="1" applyFont="1" applyFill="1" applyBorder="1" applyAlignment="1" applyProtection="1">
      <alignment horizontal="right" vertical="center" shrinkToFit="1"/>
      <protection hidden="1"/>
    </xf>
    <xf numFmtId="4" fontId="20" fillId="8" borderId="19" xfId="0" applyNumberFormat="1" applyFont="1" applyFill="1" applyBorder="1" applyAlignment="1" applyProtection="1">
      <alignment horizontal="right" vertical="center" shrinkToFit="1"/>
      <protection hidden="1"/>
    </xf>
    <xf numFmtId="164" fontId="9" fillId="0" borderId="5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Protection="1">
      <protection hidden="1"/>
    </xf>
    <xf numFmtId="4" fontId="20" fillId="9" borderId="29" xfId="0" applyNumberFormat="1" applyFont="1" applyFill="1" applyBorder="1" applyAlignment="1" applyProtection="1">
      <alignment horizontal="right" vertical="center" shrinkToFit="1"/>
      <protection hidden="1"/>
    </xf>
    <xf numFmtId="4" fontId="20" fillId="9" borderId="26" xfId="0" applyNumberFormat="1" applyFont="1" applyFill="1" applyBorder="1" applyAlignment="1" applyProtection="1">
      <alignment horizontal="right" vertical="center" shrinkToFit="1"/>
      <protection hidden="1"/>
    </xf>
    <xf numFmtId="4" fontId="20" fillId="9" borderId="28" xfId="0" applyNumberFormat="1" applyFont="1" applyFill="1" applyBorder="1" applyAlignment="1" applyProtection="1">
      <alignment horizontal="right" vertical="center" shrinkToFit="1"/>
      <protection hidden="1"/>
    </xf>
    <xf numFmtId="4" fontId="20" fillId="9" borderId="25" xfId="0" applyNumberFormat="1" applyFont="1" applyFill="1" applyBorder="1" applyAlignment="1" applyProtection="1">
      <alignment horizontal="right" vertical="center" shrinkToFit="1"/>
      <protection hidden="1"/>
    </xf>
    <xf numFmtId="4" fontId="20" fillId="9" borderId="68" xfId="0" applyNumberFormat="1" applyFont="1" applyFill="1" applyBorder="1" applyAlignment="1" applyProtection="1">
      <alignment horizontal="right" vertical="center" shrinkToFit="1"/>
      <protection hidden="1"/>
    </xf>
    <xf numFmtId="4" fontId="20" fillId="9" borderId="21" xfId="0" applyNumberFormat="1" applyFont="1" applyFill="1" applyBorder="1" applyAlignment="1" applyProtection="1">
      <alignment horizontal="right" vertical="center" shrinkToFit="1"/>
      <protection hidden="1"/>
    </xf>
    <xf numFmtId="4" fontId="20" fillId="18" borderId="25" xfId="0" applyNumberFormat="1" applyFont="1" applyFill="1" applyBorder="1" applyAlignment="1" applyProtection="1">
      <alignment horizontal="right" vertical="center" shrinkToFit="1"/>
      <protection hidden="1"/>
    </xf>
    <xf numFmtId="49" fontId="20" fillId="9" borderId="48" xfId="0" applyNumberFormat="1" applyFont="1" applyFill="1" applyBorder="1" applyAlignment="1" applyProtection="1">
      <alignment horizontal="right" vertical="center" shrinkToFit="1"/>
      <protection hidden="1"/>
    </xf>
    <xf numFmtId="49" fontId="20" fillId="9" borderId="47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79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80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2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81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18" xfId="0" applyNumberFormat="1" applyFont="1" applyFill="1" applyBorder="1" applyAlignment="1" applyProtection="1">
      <alignment horizontal="left" vertical="center" shrinkToFit="1"/>
      <protection hidden="1"/>
    </xf>
    <xf numFmtId="4" fontId="14" fillId="2" borderId="82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21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9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25" xfId="0" applyNumberFormat="1" applyFont="1" applyFill="1" applyBorder="1" applyAlignment="1" applyProtection="1">
      <alignment horizontal="right" vertical="center" shrinkToFit="1"/>
      <protection hidden="1"/>
    </xf>
    <xf numFmtId="4" fontId="14" fillId="8" borderId="19" xfId="0" applyNumberFormat="1" applyFont="1" applyFill="1" applyBorder="1" applyAlignment="1" applyProtection="1">
      <alignment horizontal="right" vertical="center"/>
      <protection hidden="1"/>
    </xf>
    <xf numFmtId="4" fontId="14" fillId="8" borderId="9" xfId="0" applyNumberFormat="1" applyFont="1" applyFill="1" applyBorder="1" applyAlignment="1" applyProtection="1">
      <alignment horizontal="right" vertical="center" shrinkToFit="1"/>
      <protection hidden="1"/>
    </xf>
    <xf numFmtId="4" fontId="14" fillId="11" borderId="25" xfId="0" applyNumberFormat="1" applyFont="1" applyFill="1" applyBorder="1" applyAlignment="1" applyProtection="1">
      <alignment horizontal="right" vertical="center" shrinkToFit="1"/>
      <protection hidden="1"/>
    </xf>
    <xf numFmtId="4" fontId="14" fillId="0" borderId="18" xfId="0" applyNumberFormat="1" applyFont="1" applyFill="1" applyBorder="1" applyAlignment="1" applyProtection="1">
      <alignment horizontal="left"/>
      <protection locked="0"/>
    </xf>
    <xf numFmtId="4" fontId="14" fillId="0" borderId="18" xfId="0" applyNumberFormat="1" applyFont="1" applyFill="1" applyBorder="1" applyAlignment="1" applyProtection="1">
      <alignment horizontal="left" vertical="center"/>
      <protection locked="0"/>
    </xf>
    <xf numFmtId="4" fontId="14" fillId="8" borderId="22" xfId="0" applyNumberFormat="1" applyFont="1" applyFill="1" applyBorder="1" applyAlignment="1" applyProtection="1">
      <alignment horizontal="right" vertical="center"/>
      <protection hidden="1"/>
    </xf>
    <xf numFmtId="4" fontId="15" fillId="11" borderId="84" xfId="0" applyNumberFormat="1" applyFont="1" applyFill="1" applyBorder="1" applyAlignment="1">
      <alignment vertical="center"/>
    </xf>
    <xf numFmtId="4" fontId="15" fillId="11" borderId="85" xfId="0" applyNumberFormat="1" applyFont="1" applyFill="1" applyBorder="1" applyAlignment="1">
      <alignment vertical="center"/>
    </xf>
    <xf numFmtId="4" fontId="14" fillId="21" borderId="24" xfId="0" applyNumberFormat="1" applyFont="1" applyFill="1" applyBorder="1" applyAlignment="1" applyProtection="1">
      <alignment horizontal="right" vertical="center" shrinkToFit="1"/>
      <protection hidden="1"/>
    </xf>
    <xf numFmtId="4" fontId="14" fillId="21" borderId="33" xfId="0" applyNumberFormat="1" applyFont="1" applyFill="1" applyBorder="1" applyAlignment="1" applyProtection="1">
      <alignment horizontal="left" vertical="center" shrinkToFit="1"/>
      <protection hidden="1"/>
    </xf>
    <xf numFmtId="4" fontId="14" fillId="21" borderId="9" xfId="0" applyNumberFormat="1" applyFont="1" applyFill="1" applyBorder="1" applyAlignment="1" applyProtection="1">
      <alignment horizontal="right" vertical="center" shrinkToFit="1"/>
      <protection hidden="1"/>
    </xf>
    <xf numFmtId="4" fontId="14" fillId="21" borderId="18" xfId="0" applyNumberFormat="1" applyFont="1" applyFill="1" applyBorder="1" applyAlignment="1" applyProtection="1">
      <alignment horizontal="left" vertical="center" shrinkToFit="1"/>
      <protection hidden="1"/>
    </xf>
    <xf numFmtId="0" fontId="2" fillId="3" borderId="87" xfId="0" applyFont="1" applyFill="1" applyBorder="1" applyAlignment="1" applyProtection="1">
      <alignment horizontal="center" vertical="center" wrapText="1"/>
      <protection hidden="1"/>
    </xf>
    <xf numFmtId="4" fontId="20" fillId="6" borderId="88" xfId="0" applyNumberFormat="1" applyFont="1" applyFill="1" applyBorder="1" applyAlignment="1" applyProtection="1">
      <alignment horizontal="right" vertical="center" shrinkToFit="1"/>
      <protection hidden="1"/>
    </xf>
    <xf numFmtId="0" fontId="2" fillId="3" borderId="85" xfId="0" applyFont="1" applyFill="1" applyBorder="1" applyAlignment="1" applyProtection="1">
      <alignment horizontal="center" vertical="center" wrapText="1"/>
      <protection hidden="1"/>
    </xf>
    <xf numFmtId="0" fontId="9" fillId="3" borderId="0" xfId="0" applyFont="1" applyFill="1" applyAlignment="1" applyProtection="1">
      <alignment horizontal="center" vertical="center" wrapText="1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 wrapText="1"/>
      <protection hidden="1"/>
    </xf>
    <xf numFmtId="0" fontId="9" fillId="3" borderId="4" xfId="0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1" fontId="9" fillId="4" borderId="5" xfId="0" applyNumberFormat="1" applyFont="1" applyFill="1" applyBorder="1" applyAlignment="1" applyProtection="1">
      <alignment horizontal="center" vertical="center" wrapText="1"/>
      <protection hidden="1"/>
    </xf>
    <xf numFmtId="1" fontId="9" fillId="5" borderId="6" xfId="0" applyNumberFormat="1" applyFont="1" applyFill="1" applyBorder="1" applyAlignment="1" applyProtection="1">
      <alignment horizontal="center" vertical="center" wrapText="1"/>
      <protection hidden="1"/>
    </xf>
    <xf numFmtId="164" fontId="9" fillId="0" borderId="20" xfId="0" applyNumberFormat="1" applyFont="1" applyFill="1" applyBorder="1" applyAlignment="1" applyProtection="1">
      <alignment horizontal="center" vertical="center" wrapText="1"/>
      <protection hidden="1"/>
    </xf>
    <xf numFmtId="164" fontId="9" fillId="0" borderId="19" xfId="0" applyNumberFormat="1" applyFont="1" applyFill="1" applyBorder="1" applyAlignment="1" applyProtection="1">
      <alignment horizontal="center" vertical="center" wrapText="1"/>
      <protection hidden="1"/>
    </xf>
    <xf numFmtId="164" fontId="9" fillId="0" borderId="31" xfId="0" applyNumberFormat="1" applyFont="1" applyFill="1" applyBorder="1" applyAlignment="1" applyProtection="1">
      <alignment horizontal="center" vertical="center" wrapText="1"/>
      <protection hidden="1"/>
    </xf>
    <xf numFmtId="164" fontId="9" fillId="0" borderId="32" xfId="0" applyNumberFormat="1" applyFont="1" applyFill="1" applyBorder="1" applyAlignment="1" applyProtection="1">
      <alignment horizontal="center" vertical="center" wrapText="1"/>
      <protection hidden="1"/>
    </xf>
    <xf numFmtId="49" fontId="12" fillId="22" borderId="6" xfId="0" applyNumberFormat="1" applyFont="1" applyFill="1" applyBorder="1" applyAlignment="1" applyProtection="1">
      <alignment vertical="center"/>
      <protection hidden="1"/>
    </xf>
    <xf numFmtId="0" fontId="11" fillId="3" borderId="0" xfId="0" applyFont="1" applyFill="1" applyAlignment="1" applyProtection="1">
      <alignment horizontal="center" vertical="center" wrapText="1"/>
      <protection hidden="1"/>
    </xf>
    <xf numFmtId="0" fontId="11" fillId="3" borderId="0" xfId="0" applyFont="1" applyFill="1" applyAlignment="1" applyProtection="1">
      <alignment horizontal="left" vertical="center" wrapText="1"/>
      <protection hidden="1"/>
    </xf>
    <xf numFmtId="0" fontId="11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14" xfId="0" applyFont="1" applyFill="1" applyBorder="1" applyAlignment="1" applyProtection="1">
      <alignment horizontal="center" vertical="center" wrapText="1"/>
      <protection hidden="1"/>
    </xf>
    <xf numFmtId="0" fontId="11" fillId="3" borderId="1" xfId="0" applyFont="1" applyFill="1" applyBorder="1" applyAlignment="1" applyProtection="1">
      <alignment horizontal="center" vertical="center" wrapText="1"/>
      <protection hidden="1"/>
    </xf>
    <xf numFmtId="1" fontId="9" fillId="5" borderId="5" xfId="0" applyNumberFormat="1" applyFont="1" applyFill="1" applyBorder="1" applyAlignment="1" applyProtection="1">
      <alignment horizontal="center" vertical="center"/>
      <protection hidden="1"/>
    </xf>
    <xf numFmtId="1" fontId="9" fillId="5" borderId="3" xfId="0" applyNumberFormat="1" applyFont="1" applyFill="1" applyBorder="1" applyAlignment="1" applyProtection="1">
      <alignment horizontal="center" vertical="center"/>
      <protection hidden="1"/>
    </xf>
    <xf numFmtId="1" fontId="9" fillId="5" borderId="17" xfId="0" applyNumberFormat="1" applyFont="1" applyFill="1" applyBorder="1" applyAlignment="1" applyProtection="1">
      <alignment horizontal="center" vertical="center"/>
      <protection hidden="1"/>
    </xf>
    <xf numFmtId="4" fontId="14" fillId="21" borderId="34" xfId="0" applyNumberFormat="1" applyFont="1" applyFill="1" applyBorder="1" applyProtection="1">
      <protection hidden="1"/>
    </xf>
    <xf numFmtId="4" fontId="14" fillId="14" borderId="34" xfId="0" applyNumberFormat="1" applyFont="1" applyFill="1" applyBorder="1" applyProtection="1">
      <protection hidden="1"/>
    </xf>
    <xf numFmtId="4" fontId="15" fillId="11" borderId="6" xfId="0" applyNumberFormat="1" applyFont="1" applyFill="1" applyBorder="1" applyAlignment="1" applyProtection="1">
      <alignment vertical="center"/>
      <protection hidden="1"/>
    </xf>
    <xf numFmtId="4" fontId="15" fillId="11" borderId="86" xfId="0" applyNumberFormat="1" applyFont="1" applyFill="1" applyBorder="1" applyAlignment="1" applyProtection="1">
      <alignment vertical="center"/>
      <protection hidden="1"/>
    </xf>
    <xf numFmtId="4" fontId="14" fillId="9" borderId="9" xfId="0" applyNumberFormat="1" applyFont="1" applyFill="1" applyBorder="1" applyAlignment="1" applyProtection="1">
      <alignment horizontal="right" vertical="center" shrinkToFit="1"/>
      <protection hidden="1"/>
    </xf>
    <xf numFmtId="4" fontId="14" fillId="9" borderId="25" xfId="0" applyNumberFormat="1" applyFont="1" applyFill="1" applyBorder="1" applyAlignment="1" applyProtection="1">
      <alignment horizontal="right" vertical="center" shrinkToFit="1"/>
      <protection hidden="1"/>
    </xf>
    <xf numFmtId="4" fontId="14" fillId="16" borderId="9" xfId="0" applyNumberFormat="1" applyFont="1" applyFill="1" applyBorder="1" applyAlignment="1" applyProtection="1">
      <alignment horizontal="right" vertical="center" shrinkToFit="1"/>
      <protection hidden="1"/>
    </xf>
    <xf numFmtId="4" fontId="14" fillId="0" borderId="25" xfId="0" applyNumberFormat="1" applyFont="1" applyFill="1" applyBorder="1" applyAlignment="1" applyProtection="1">
      <alignment horizontal="right" vertical="center" shrinkToFit="1"/>
      <protection hidden="1"/>
    </xf>
    <xf numFmtId="4" fontId="14" fillId="9" borderId="82" xfId="0" applyNumberFormat="1" applyFont="1" applyFill="1" applyBorder="1" applyAlignment="1" applyProtection="1">
      <alignment horizontal="right" vertical="center" shrinkToFit="1"/>
      <protection hidden="1"/>
    </xf>
    <xf numFmtId="4" fontId="14" fillId="9" borderId="21" xfId="0" applyNumberFormat="1" applyFont="1" applyFill="1" applyBorder="1" applyAlignment="1" applyProtection="1">
      <alignment horizontal="right" vertical="center" shrinkToFit="1"/>
      <protection hidden="1"/>
    </xf>
    <xf numFmtId="4" fontId="14" fillId="9" borderId="83" xfId="0" applyNumberFormat="1" applyFont="1" applyFill="1" applyBorder="1" applyAlignment="1" applyProtection="1">
      <alignment horizontal="right" vertical="center" shrinkToFit="1"/>
      <protection hidden="1"/>
    </xf>
    <xf numFmtId="4" fontId="14" fillId="9" borderId="37" xfId="0" applyNumberFormat="1" applyFont="1" applyFill="1" applyBorder="1" applyAlignment="1" applyProtection="1">
      <alignment horizontal="right" vertical="center" shrinkToFit="1"/>
      <protection hidden="1"/>
    </xf>
    <xf numFmtId="0" fontId="0" fillId="0" borderId="0" xfId="0" applyFill="1" applyProtection="1">
      <protection hidden="1"/>
    </xf>
    <xf numFmtId="0" fontId="11" fillId="3" borderId="89" xfId="0" applyFont="1" applyFill="1" applyBorder="1" applyAlignment="1" applyProtection="1">
      <alignment horizontal="center" vertical="center" wrapText="1"/>
      <protection hidden="1"/>
    </xf>
    <xf numFmtId="4" fontId="20" fillId="20" borderId="25" xfId="0" applyNumberFormat="1" applyFont="1" applyFill="1" applyBorder="1" applyAlignment="1" applyProtection="1">
      <alignment horizontal="right" vertical="center" shrinkToFit="1"/>
      <protection hidden="1"/>
    </xf>
    <xf numFmtId="4" fontId="20" fillId="18" borderId="23" xfId="0" applyNumberFormat="1" applyFont="1" applyFill="1" applyBorder="1" applyAlignment="1" applyProtection="1">
      <alignment horizontal="right" vertical="center" shrinkToFit="1"/>
      <protection hidden="1"/>
    </xf>
    <xf numFmtId="4" fontId="20" fillId="9" borderId="23" xfId="0" applyNumberFormat="1" applyFont="1" applyFill="1" applyBorder="1" applyAlignment="1" applyProtection="1">
      <alignment horizontal="right" vertical="center" shrinkToFit="1"/>
      <protection hidden="1"/>
    </xf>
    <xf numFmtId="0" fontId="5" fillId="0" borderId="0" xfId="0" applyFont="1" applyFill="1" applyProtection="1">
      <protection hidden="1"/>
    </xf>
    <xf numFmtId="4" fontId="20" fillId="9" borderId="22" xfId="0" applyNumberFormat="1" applyFont="1" applyFill="1" applyBorder="1" applyAlignment="1" applyProtection="1">
      <alignment horizontal="right" vertical="center" shrinkToFit="1"/>
      <protection hidden="1"/>
    </xf>
    <xf numFmtId="0" fontId="6" fillId="0" borderId="0" xfId="0" applyFont="1" applyFill="1" applyProtection="1">
      <protection hidden="1"/>
    </xf>
    <xf numFmtId="49" fontId="20" fillId="9" borderId="51" xfId="0" applyNumberFormat="1" applyFont="1" applyFill="1" applyBorder="1" applyAlignment="1" applyProtection="1">
      <alignment horizontal="right" vertical="center" shrinkToFit="1"/>
      <protection hidden="1"/>
    </xf>
    <xf numFmtId="49" fontId="20" fillId="9" borderId="45" xfId="0" applyNumberFormat="1" applyFont="1" applyFill="1" applyBorder="1" applyAlignment="1" applyProtection="1">
      <alignment horizontal="right" vertical="center" shrinkToFit="1"/>
      <protection hidden="1"/>
    </xf>
    <xf numFmtId="4" fontId="20" fillId="9" borderId="46" xfId="0" applyNumberFormat="1" applyFont="1" applyFill="1" applyBorder="1" applyAlignment="1" applyProtection="1">
      <alignment horizontal="right" vertical="center" shrinkToFit="1"/>
      <protection hidden="1"/>
    </xf>
    <xf numFmtId="4" fontId="20" fillId="9" borderId="9" xfId="0" applyNumberFormat="1" applyFont="1" applyFill="1" applyBorder="1" applyAlignment="1" applyProtection="1">
      <alignment horizontal="right" vertical="center" shrinkToFit="1"/>
      <protection hidden="1"/>
    </xf>
    <xf numFmtId="4" fontId="20" fillId="9" borderId="69" xfId="0" applyNumberFormat="1" applyFont="1" applyFill="1" applyBorder="1" applyAlignment="1" applyProtection="1">
      <alignment horizontal="right" vertical="center" shrinkToFit="1"/>
      <protection hidden="1"/>
    </xf>
    <xf numFmtId="4" fontId="20" fillId="23" borderId="29" xfId="0" applyNumberFormat="1" applyFont="1" applyFill="1" applyBorder="1" applyAlignment="1" applyProtection="1">
      <alignment horizontal="right" vertical="center" shrinkToFit="1"/>
      <protection locked="0"/>
    </xf>
    <xf numFmtId="4" fontId="20" fillId="23" borderId="26" xfId="0" applyNumberFormat="1" applyFont="1" applyFill="1" applyBorder="1" applyAlignment="1" applyProtection="1">
      <alignment horizontal="right" vertical="center" shrinkToFit="1"/>
      <protection locked="0"/>
    </xf>
    <xf numFmtId="4" fontId="20" fillId="23" borderId="28" xfId="0" applyNumberFormat="1" applyFont="1" applyFill="1" applyBorder="1" applyAlignment="1" applyProtection="1">
      <alignment horizontal="right" vertical="center" shrinkToFit="1"/>
      <protection locked="0"/>
    </xf>
    <xf numFmtId="4" fontId="20" fillId="23" borderId="68" xfId="0" applyNumberFormat="1" applyFont="1" applyFill="1" applyBorder="1" applyAlignment="1" applyProtection="1">
      <alignment horizontal="right" vertical="center" shrinkToFit="1"/>
      <protection locked="0"/>
    </xf>
    <xf numFmtId="4" fontId="20" fillId="23" borderId="21" xfId="0" applyNumberFormat="1" applyFont="1" applyFill="1" applyBorder="1" applyAlignment="1" applyProtection="1">
      <alignment horizontal="right" vertical="center" shrinkToFit="1"/>
      <protection locked="0"/>
    </xf>
    <xf numFmtId="4" fontId="20" fillId="14" borderId="25" xfId="0" applyNumberFormat="1" applyFont="1" applyFill="1" applyBorder="1" applyAlignment="1" applyProtection="1">
      <alignment horizontal="right" vertical="center" shrinkToFit="1"/>
      <protection locked="0"/>
    </xf>
    <xf numFmtId="49" fontId="20" fillId="23" borderId="47" xfId="0" applyNumberFormat="1" applyFont="1" applyFill="1" applyBorder="1" applyAlignment="1" applyProtection="1">
      <alignment horizontal="right" vertical="center" shrinkToFit="1"/>
      <protection locked="0"/>
    </xf>
    <xf numFmtId="4" fontId="20" fillId="24" borderId="19" xfId="0" applyNumberFormat="1" applyFont="1" applyFill="1" applyBorder="1" applyAlignment="1" applyProtection="1">
      <alignment horizontal="right" vertical="center" shrinkToFit="1"/>
      <protection hidden="1"/>
    </xf>
    <xf numFmtId="4" fontId="20" fillId="25" borderId="19" xfId="0" applyNumberFormat="1" applyFont="1" applyFill="1" applyBorder="1" applyAlignment="1" applyProtection="1">
      <alignment horizontal="right" vertical="center" shrinkToFit="1"/>
      <protection hidden="1"/>
    </xf>
    <xf numFmtId="4" fontId="20" fillId="26" borderId="29" xfId="0" applyNumberFormat="1" applyFont="1" applyFill="1" applyBorder="1" applyAlignment="1" applyProtection="1">
      <alignment horizontal="right" vertical="center" shrinkToFit="1"/>
      <protection locked="0"/>
    </xf>
    <xf numFmtId="4" fontId="20" fillId="26" borderId="26" xfId="0" applyNumberFormat="1" applyFont="1" applyFill="1" applyBorder="1" applyAlignment="1" applyProtection="1">
      <alignment horizontal="right" vertical="center" shrinkToFit="1"/>
      <protection locked="0"/>
    </xf>
    <xf numFmtId="4" fontId="20" fillId="26" borderId="28" xfId="0" applyNumberFormat="1" applyFont="1" applyFill="1" applyBorder="1" applyAlignment="1" applyProtection="1">
      <alignment horizontal="right" vertical="center" shrinkToFit="1"/>
      <protection locked="0"/>
    </xf>
    <xf numFmtId="4" fontId="20" fillId="26" borderId="68" xfId="0" applyNumberFormat="1" applyFont="1" applyFill="1" applyBorder="1" applyAlignment="1" applyProtection="1">
      <alignment horizontal="right" vertical="center" shrinkToFit="1"/>
      <protection locked="0"/>
    </xf>
    <xf numFmtId="4" fontId="20" fillId="26" borderId="21" xfId="0" applyNumberFormat="1" applyFont="1" applyFill="1" applyBorder="1" applyAlignment="1" applyProtection="1">
      <alignment horizontal="right" vertical="center" shrinkToFit="1"/>
      <protection locked="0"/>
    </xf>
    <xf numFmtId="4" fontId="20" fillId="27" borderId="25" xfId="0" applyNumberFormat="1" applyFont="1" applyFill="1" applyBorder="1" applyAlignment="1" applyProtection="1">
      <alignment horizontal="right" vertical="center" shrinkToFit="1"/>
      <protection locked="0"/>
    </xf>
    <xf numFmtId="49" fontId="20" fillId="26" borderId="47" xfId="0" applyNumberFormat="1" applyFont="1" applyFill="1" applyBorder="1" applyAlignment="1" applyProtection="1">
      <alignment horizontal="right" vertical="center" shrinkToFit="1"/>
      <protection locked="0"/>
    </xf>
    <xf numFmtId="4" fontId="20" fillId="23" borderId="29" xfId="0" applyNumberFormat="1" applyFont="1" applyFill="1" applyBorder="1" applyAlignment="1" applyProtection="1">
      <alignment horizontal="right" vertical="center" shrinkToFit="1"/>
      <protection hidden="1"/>
    </xf>
    <xf numFmtId="4" fontId="20" fillId="23" borderId="26" xfId="0" applyNumberFormat="1" applyFont="1" applyFill="1" applyBorder="1" applyAlignment="1" applyProtection="1">
      <alignment horizontal="right" vertical="center" shrinkToFit="1"/>
      <protection hidden="1"/>
    </xf>
    <xf numFmtId="4" fontId="20" fillId="23" borderId="28" xfId="0" applyNumberFormat="1" applyFont="1" applyFill="1" applyBorder="1" applyAlignment="1" applyProtection="1">
      <alignment horizontal="right" vertical="center" shrinkToFit="1"/>
      <protection hidden="1"/>
    </xf>
    <xf numFmtId="4" fontId="20" fillId="23" borderId="68" xfId="0" applyNumberFormat="1" applyFont="1" applyFill="1" applyBorder="1" applyAlignment="1" applyProtection="1">
      <alignment horizontal="right" vertical="center" shrinkToFit="1"/>
      <protection hidden="1"/>
    </xf>
    <xf numFmtId="4" fontId="20" fillId="23" borderId="21" xfId="0" applyNumberFormat="1" applyFont="1" applyFill="1" applyBorder="1" applyAlignment="1" applyProtection="1">
      <alignment horizontal="right" vertical="center" shrinkToFit="1"/>
      <protection hidden="1"/>
    </xf>
    <xf numFmtId="4" fontId="20" fillId="14" borderId="25" xfId="0" applyNumberFormat="1" applyFont="1" applyFill="1" applyBorder="1" applyAlignment="1" applyProtection="1">
      <alignment horizontal="right" vertical="center" shrinkToFit="1"/>
      <protection hidden="1"/>
    </xf>
    <xf numFmtId="49" fontId="20" fillId="23" borderId="47" xfId="0" applyNumberFormat="1" applyFont="1" applyFill="1" applyBorder="1" applyAlignment="1" applyProtection="1">
      <alignment horizontal="right" vertical="center" shrinkToFit="1"/>
      <protection hidden="1"/>
    </xf>
    <xf numFmtId="4" fontId="20" fillId="28" borderId="19" xfId="0" applyNumberFormat="1" applyFont="1" applyFill="1" applyBorder="1" applyAlignment="1" applyProtection="1">
      <alignment horizontal="right" vertical="center" shrinkToFit="1"/>
      <protection hidden="1"/>
    </xf>
    <xf numFmtId="4" fontId="20" fillId="26" borderId="29" xfId="0" applyNumberFormat="1" applyFont="1" applyFill="1" applyBorder="1" applyAlignment="1" applyProtection="1">
      <alignment horizontal="right" vertical="center" shrinkToFit="1"/>
      <protection hidden="1"/>
    </xf>
    <xf numFmtId="4" fontId="20" fillId="26" borderId="26" xfId="0" applyNumberFormat="1" applyFont="1" applyFill="1" applyBorder="1" applyAlignment="1" applyProtection="1">
      <alignment horizontal="right" vertical="center" shrinkToFit="1"/>
      <protection hidden="1"/>
    </xf>
    <xf numFmtId="4" fontId="20" fillId="26" borderId="28" xfId="0" applyNumberFormat="1" applyFont="1" applyFill="1" applyBorder="1" applyAlignment="1" applyProtection="1">
      <alignment horizontal="right" vertical="center" shrinkToFit="1"/>
      <protection hidden="1"/>
    </xf>
    <xf numFmtId="4" fontId="20" fillId="26" borderId="68" xfId="0" applyNumberFormat="1" applyFont="1" applyFill="1" applyBorder="1" applyAlignment="1" applyProtection="1">
      <alignment horizontal="right" vertical="center" shrinkToFit="1"/>
      <protection hidden="1"/>
    </xf>
    <xf numFmtId="4" fontId="20" fillId="26" borderId="21" xfId="0" applyNumberFormat="1" applyFont="1" applyFill="1" applyBorder="1" applyAlignment="1" applyProtection="1">
      <alignment horizontal="right" vertical="center" shrinkToFit="1"/>
      <protection hidden="1"/>
    </xf>
    <xf numFmtId="4" fontId="20" fillId="27" borderId="25" xfId="0" applyNumberFormat="1" applyFont="1" applyFill="1" applyBorder="1" applyAlignment="1" applyProtection="1">
      <alignment horizontal="right" vertical="center" shrinkToFit="1"/>
      <protection hidden="1"/>
    </xf>
    <xf numFmtId="49" fontId="20" fillId="26" borderId="47" xfId="0" applyNumberFormat="1" applyFont="1" applyFill="1" applyBorder="1" applyAlignment="1" applyProtection="1">
      <alignment horizontal="right" vertical="center" shrinkToFit="1"/>
      <protection hidden="1"/>
    </xf>
    <xf numFmtId="4" fontId="15" fillId="14" borderId="34" xfId="0" applyNumberFormat="1" applyFont="1" applyFill="1" applyBorder="1" applyAlignment="1" applyProtection="1">
      <alignment horizontal="left"/>
      <protection hidden="1"/>
    </xf>
    <xf numFmtId="4" fontId="15" fillId="21" borderId="34" xfId="0" applyNumberFormat="1" applyFont="1" applyFill="1" applyBorder="1" applyAlignment="1" applyProtection="1">
      <alignment horizontal="left"/>
      <protection hidden="1"/>
    </xf>
    <xf numFmtId="4" fontId="14" fillId="2" borderId="90" xfId="0" applyNumberFormat="1" applyFont="1" applyFill="1" applyBorder="1" applyAlignment="1" applyProtection="1">
      <alignment horizontal="right" vertical="center" shrinkToFit="1"/>
      <protection hidden="1"/>
    </xf>
    <xf numFmtId="4" fontId="14" fillId="2" borderId="90" xfId="0" applyNumberFormat="1" applyFont="1" applyFill="1" applyBorder="1" applyAlignment="1" applyProtection="1">
      <alignment horizontal="left" vertical="center" shrinkToFit="1"/>
      <protection hidden="1"/>
    </xf>
    <xf numFmtId="0" fontId="12" fillId="29" borderId="91" xfId="0" applyFont="1" applyFill="1" applyBorder="1" applyAlignment="1" applyProtection="1">
      <alignment vertical="center"/>
      <protection hidden="1"/>
    </xf>
    <xf numFmtId="0" fontId="12" fillId="29" borderId="1" xfId="0" applyFont="1" applyFill="1" applyBorder="1" applyAlignment="1" applyProtection="1">
      <alignment vertical="center"/>
      <protection hidden="1"/>
    </xf>
    <xf numFmtId="0" fontId="12" fillId="30" borderId="1" xfId="0" applyFont="1" applyFill="1" applyBorder="1" applyAlignment="1" applyProtection="1">
      <alignment vertical="center"/>
      <protection hidden="1"/>
    </xf>
    <xf numFmtId="0" fontId="12" fillId="29" borderId="92" xfId="0" applyFont="1" applyFill="1" applyBorder="1" applyAlignment="1" applyProtection="1">
      <alignment horizontal="left" vertical="center"/>
      <protection hidden="1"/>
    </xf>
    <xf numFmtId="0" fontId="12" fillId="29" borderId="1" xfId="0" applyFont="1" applyFill="1" applyBorder="1" applyAlignment="1" applyProtection="1">
      <alignment horizontal="left" vertical="center"/>
      <protection hidden="1"/>
    </xf>
    <xf numFmtId="0" fontId="12" fillId="29" borderId="6" xfId="0" applyFont="1" applyFill="1" applyBorder="1" applyAlignment="1" applyProtection="1">
      <alignment vertical="center"/>
      <protection hidden="1"/>
    </xf>
    <xf numFmtId="4" fontId="14" fillId="0" borderId="34" xfId="0" applyNumberFormat="1" applyFont="1" applyFill="1" applyBorder="1" applyAlignment="1" applyProtection="1">
      <alignment horizontal="right" vertical="center" shrinkToFit="1"/>
      <protection locked="0"/>
    </xf>
    <xf numFmtId="4" fontId="20" fillId="18" borderId="28" xfId="0" applyNumberFormat="1" applyFont="1" applyFill="1" applyBorder="1" applyAlignment="1" applyProtection="1">
      <alignment horizontal="right" vertical="center" shrinkToFit="1"/>
      <protection hidden="1"/>
    </xf>
    <xf numFmtId="4" fontId="20" fillId="7" borderId="22" xfId="0" applyNumberFormat="1" applyFont="1" applyFill="1" applyBorder="1" applyAlignment="1" applyProtection="1">
      <alignment horizontal="right" vertical="center" shrinkToFit="1"/>
      <protection hidden="1"/>
    </xf>
    <xf numFmtId="164" fontId="9" fillId="0" borderId="25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Alignment="1" applyProtection="1">
      <alignment horizontal="center" vertical="center"/>
      <protection hidden="1"/>
    </xf>
    <xf numFmtId="3" fontId="23" fillId="0" borderId="15" xfId="0" applyNumberFormat="1" applyFont="1" applyFill="1" applyBorder="1" applyAlignment="1" applyProtection="1">
      <alignment horizontal="center" vertical="center" shrinkToFit="1"/>
      <protection locked="0"/>
    </xf>
    <xf numFmtId="0" fontId="24" fillId="0" borderId="0" xfId="0" applyNumberFormat="1" applyFont="1" applyFill="1" applyBorder="1" applyAlignment="1" applyProtection="1">
      <alignment vertical="center"/>
    </xf>
    <xf numFmtId="0" fontId="0" fillId="0" borderId="0" xfId="0"/>
    <xf numFmtId="0" fontId="25" fillId="0" borderId="0" xfId="0" applyNumberFormat="1" applyFont="1" applyFill="1" applyBorder="1" applyAlignment="1" applyProtection="1">
      <alignment vertical="center"/>
    </xf>
    <xf numFmtId="0" fontId="26" fillId="0" borderId="0" xfId="0" applyNumberFormat="1" applyFont="1" applyFill="1" applyBorder="1" applyAlignment="1" applyProtection="1">
      <alignment vertical="center"/>
    </xf>
    <xf numFmtId="0" fontId="22" fillId="31" borderId="93" xfId="0" quotePrefix="1" applyFont="1" applyFill="1" applyBorder="1" applyAlignment="1">
      <alignment horizontal="center" vertical="center" wrapText="1"/>
    </xf>
    <xf numFmtId="0" fontId="22" fillId="31" borderId="93" xfId="0" applyNumberFormat="1" applyFont="1" applyFill="1" applyBorder="1" applyAlignment="1" applyProtection="1">
      <alignment horizontal="center" vertical="center" wrapText="1"/>
    </xf>
    <xf numFmtId="0" fontId="29" fillId="0" borderId="1" xfId="0" applyNumberFormat="1" applyFont="1" applyFill="1" applyBorder="1" applyAlignment="1" applyProtection="1">
      <alignment horizontal="left" vertical="center" wrapText="1"/>
    </xf>
    <xf numFmtId="3" fontId="30" fillId="32" borderId="1" xfId="0" applyNumberFormat="1" applyFont="1" applyFill="1" applyBorder="1" applyAlignment="1" applyProtection="1">
      <alignment horizontal="right" vertical="center" wrapText="1"/>
    </xf>
    <xf numFmtId="3" fontId="30" fillId="32" borderId="1" xfId="0" applyNumberFormat="1" applyFont="1" applyFill="1" applyBorder="1" applyAlignment="1">
      <alignment horizontal="right" vertical="center"/>
    </xf>
    <xf numFmtId="0" fontId="29" fillId="0" borderId="1" xfId="0" quotePrefix="1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/>
    </xf>
    <xf numFmtId="0" fontId="29" fillId="0" borderId="1" xfId="0" quotePrefix="1" applyNumberFormat="1" applyFont="1" applyFill="1" applyBorder="1" applyAlignment="1" applyProtection="1">
      <alignment horizontal="left" vertical="center" wrapText="1"/>
    </xf>
    <xf numFmtId="3" fontId="29" fillId="32" borderId="1" xfId="0" applyNumberFormat="1" applyFont="1" applyFill="1" applyBorder="1" applyAlignment="1" applyProtection="1">
      <alignment horizontal="right" vertical="center" wrapText="1"/>
    </xf>
    <xf numFmtId="0" fontId="30" fillId="0" borderId="1" xfId="0" applyNumberFormat="1" applyFont="1" applyFill="1" applyBorder="1" applyAlignment="1" applyProtection="1">
      <alignment horizontal="left" vertical="center" wrapText="1"/>
    </xf>
    <xf numFmtId="3" fontId="30" fillId="33" borderId="1" xfId="0" applyNumberFormat="1" applyFont="1" applyFill="1" applyBorder="1" applyAlignment="1">
      <alignment horizontal="right" vertical="center"/>
    </xf>
    <xf numFmtId="3" fontId="30" fillId="33" borderId="1" xfId="0" applyNumberFormat="1" applyFont="1" applyFill="1" applyBorder="1" applyAlignment="1" applyProtection="1">
      <alignment horizontal="right" vertical="center" wrapText="1"/>
    </xf>
    <xf numFmtId="0" fontId="30" fillId="0" borderId="94" xfId="0" quotePrefix="1" applyFont="1" applyBorder="1" applyAlignment="1">
      <alignment horizontal="left" vertical="center"/>
    </xf>
    <xf numFmtId="0" fontId="24" fillId="0" borderId="94" xfId="0" applyNumberFormat="1" applyFont="1" applyFill="1" applyBorder="1" applyAlignment="1" applyProtection="1">
      <alignment vertical="center"/>
    </xf>
    <xf numFmtId="0" fontId="22" fillId="31" borderId="93" xfId="0" quotePrefix="1" applyNumberFormat="1" applyFont="1" applyFill="1" applyBorder="1" applyAlignment="1" applyProtection="1">
      <alignment horizontal="left" vertical="center" wrapText="1"/>
    </xf>
    <xf numFmtId="3" fontId="22" fillId="31" borderId="93" xfId="0" applyNumberFormat="1" applyFont="1" applyFill="1" applyBorder="1" applyAlignment="1">
      <alignment horizontal="right" vertical="center"/>
    </xf>
    <xf numFmtId="0" fontId="31" fillId="0" borderId="0" xfId="0" applyNumberFormat="1" applyFont="1" applyFill="1" applyBorder="1" applyAlignment="1" applyProtection="1">
      <alignment vertical="center"/>
    </xf>
    <xf numFmtId="0" fontId="31" fillId="0" borderId="0" xfId="0" applyNumberFormat="1" applyFont="1" applyFill="1" applyBorder="1" applyAlignment="1" applyProtection="1">
      <alignment horizontal="center" vertical="center"/>
    </xf>
    <xf numFmtId="3" fontId="32" fillId="0" borderId="0" xfId="0" applyNumberFormat="1" applyFont="1" applyBorder="1" applyAlignment="1">
      <alignment vertical="center" wrapText="1"/>
    </xf>
    <xf numFmtId="0" fontId="34" fillId="0" borderId="0" xfId="0" applyNumberFormat="1" applyFont="1" applyFill="1" applyBorder="1" applyAlignment="1" applyProtection="1">
      <alignment horizontal="center" vertical="center" wrapText="1"/>
    </xf>
    <xf numFmtId="1" fontId="35" fillId="31" borderId="93" xfId="0" applyNumberFormat="1" applyFont="1" applyFill="1" applyBorder="1" applyAlignment="1">
      <alignment horizontal="left" vertical="center" wrapText="1"/>
    </xf>
    <xf numFmtId="1" fontId="35" fillId="31" borderId="93" xfId="0" applyNumberFormat="1" applyFont="1" applyFill="1" applyBorder="1" applyAlignment="1">
      <alignment horizontal="center" vertical="center" wrapText="1"/>
    </xf>
    <xf numFmtId="0" fontId="35" fillId="31" borderId="93" xfId="0" applyNumberFormat="1" applyFont="1" applyFill="1" applyBorder="1" applyAlignment="1" applyProtection="1">
      <alignment horizontal="center" vertical="center" wrapText="1"/>
    </xf>
    <xf numFmtId="0" fontId="35" fillId="31" borderId="93" xfId="0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left"/>
    </xf>
    <xf numFmtId="0" fontId="38" fillId="0" borderId="1" xfId="3" applyFont="1" applyFill="1" applyBorder="1" applyAlignment="1">
      <alignment horizontal="left" vertical="center" wrapText="1"/>
    </xf>
    <xf numFmtId="3" fontId="35" fillId="31" borderId="93" xfId="0" applyNumberFormat="1" applyFont="1" applyFill="1" applyBorder="1" applyAlignment="1">
      <alignment horizontal="right"/>
    </xf>
    <xf numFmtId="3" fontId="31" fillId="0" borderId="1" xfId="0" applyNumberFormat="1" applyFont="1" applyFill="1" applyBorder="1" applyAlignment="1" applyProtection="1">
      <alignment vertical="center"/>
    </xf>
    <xf numFmtId="0" fontId="13" fillId="0" borderId="1" xfId="4" applyFont="1" applyFill="1" applyBorder="1" applyAlignment="1">
      <alignment horizontal="left" vertical="center" wrapText="1" indent="1"/>
    </xf>
    <xf numFmtId="0" fontId="38" fillId="0" borderId="94" xfId="0" applyFont="1" applyFill="1" applyBorder="1" applyAlignment="1">
      <alignment horizontal="left" vertical="center" wrapText="1"/>
    </xf>
    <xf numFmtId="49" fontId="40" fillId="32" borderId="1" xfId="0" applyNumberFormat="1" applyFont="1" applyFill="1" applyBorder="1" applyAlignment="1">
      <alignment horizontal="left"/>
    </xf>
    <xf numFmtId="0" fontId="41" fillId="32" borderId="1" xfId="3" applyFont="1" applyFill="1" applyBorder="1" applyAlignment="1">
      <alignment horizontal="left" vertical="center" wrapText="1"/>
    </xf>
    <xf numFmtId="3" fontId="42" fillId="32" borderId="1" xfId="0" applyNumberFormat="1" applyFont="1" applyFill="1" applyBorder="1" applyAlignment="1" applyProtection="1">
      <alignment vertical="center"/>
    </xf>
    <xf numFmtId="0" fontId="37" fillId="0" borderId="1" xfId="5" applyFont="1" applyFill="1" applyBorder="1" applyAlignment="1">
      <alignment horizontal="left" wrapText="1"/>
    </xf>
    <xf numFmtId="49" fontId="31" fillId="0" borderId="1" xfId="0" applyNumberFormat="1" applyFont="1" applyFill="1" applyBorder="1" applyAlignment="1">
      <alignment horizontal="left"/>
    </xf>
    <xf numFmtId="0" fontId="31" fillId="0" borderId="1" xfId="5" applyFont="1" applyFill="1" applyBorder="1" applyAlignment="1">
      <alignment horizontal="left" wrapText="1"/>
    </xf>
    <xf numFmtId="1" fontId="38" fillId="0" borderId="1" xfId="0" applyNumberFormat="1" applyFont="1" applyBorder="1" applyAlignment="1">
      <alignment horizontal="left" vertical="center" wrapText="1"/>
    </xf>
    <xf numFmtId="0" fontId="38" fillId="0" borderId="1" xfId="6" applyFont="1" applyFill="1" applyBorder="1" applyAlignment="1">
      <alignment horizontal="left" vertical="center" wrapText="1"/>
    </xf>
    <xf numFmtId="3" fontId="35" fillId="31" borderId="93" xfId="0" applyNumberFormat="1" applyFont="1" applyFill="1" applyBorder="1" applyAlignment="1">
      <alignment vertical="center"/>
    </xf>
    <xf numFmtId="1" fontId="43" fillId="31" borderId="93" xfId="0" applyNumberFormat="1" applyFont="1" applyFill="1" applyBorder="1" applyAlignment="1">
      <alignment horizontal="center" vertical="center" wrapText="1"/>
    </xf>
    <xf numFmtId="1" fontId="35" fillId="31" borderId="93" xfId="0" applyNumberFormat="1" applyFont="1" applyFill="1" applyBorder="1" applyAlignment="1">
      <alignment vertical="center" wrapText="1"/>
    </xf>
    <xf numFmtId="0" fontId="31" fillId="0" borderId="0" xfId="0" applyNumberFormat="1" applyFont="1" applyFill="1" applyBorder="1" applyAlignment="1" applyProtection="1">
      <alignment vertical="center" wrapText="1"/>
    </xf>
    <xf numFmtId="0" fontId="31" fillId="0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NumberFormat="1" applyFont="1" applyFill="1" applyBorder="1" applyAlignment="1" applyProtection="1">
      <alignment horizontal="left" vertical="center" wrapText="1"/>
    </xf>
    <xf numFmtId="0" fontId="32" fillId="0" borderId="0" xfId="0" applyFont="1" applyAlignment="1">
      <alignment horizontal="right" vertical="center"/>
    </xf>
    <xf numFmtId="0" fontId="32" fillId="0" borderId="1" xfId="3" applyFont="1" applyFill="1" applyBorder="1" applyAlignment="1">
      <alignment horizontal="left" vertical="center" wrapText="1"/>
    </xf>
    <xf numFmtId="0" fontId="32" fillId="0" borderId="94" xfId="0" applyFont="1" applyFill="1" applyBorder="1" applyAlignment="1">
      <alignment horizontal="left" vertical="center" wrapText="1"/>
    </xf>
    <xf numFmtId="49" fontId="42" fillId="32" borderId="1" xfId="0" applyNumberFormat="1" applyFont="1" applyFill="1" applyBorder="1" applyAlignment="1">
      <alignment horizontal="left"/>
    </xf>
    <xf numFmtId="0" fontId="44" fillId="32" borderId="1" xfId="3" applyFont="1" applyFill="1" applyBorder="1" applyAlignment="1">
      <alignment horizontal="left" vertical="center" wrapText="1"/>
    </xf>
    <xf numFmtId="1" fontId="32" fillId="0" borderId="1" xfId="0" applyNumberFormat="1" applyFont="1" applyBorder="1" applyAlignment="1">
      <alignment horizontal="left" vertical="center" wrapText="1"/>
    </xf>
    <xf numFmtId="0" fontId="32" fillId="0" borderId="1" xfId="6" applyFont="1" applyFill="1" applyBorder="1" applyAlignment="1">
      <alignment horizontal="left" vertical="center" wrapText="1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vertical="center"/>
    </xf>
    <xf numFmtId="1" fontId="35" fillId="31" borderId="96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Fill="1" applyBorder="1" applyAlignment="1" applyProtection="1">
      <alignment horizontal="center" vertical="center" wrapText="1"/>
    </xf>
    <xf numFmtId="0" fontId="28" fillId="0" borderId="0" xfId="0" applyNumberFormat="1" applyFont="1" applyFill="1" applyBorder="1" applyAlignment="1" applyProtection="1">
      <alignment vertical="center" wrapText="1"/>
    </xf>
    <xf numFmtId="0" fontId="30" fillId="0" borderId="0" xfId="0" applyNumberFormat="1" applyFont="1" applyFill="1" applyBorder="1" applyAlignment="1" applyProtection="1">
      <alignment horizontal="center" vertical="center" wrapText="1"/>
    </xf>
    <xf numFmtId="0" fontId="24" fillId="0" borderId="0" xfId="0" applyNumberFormat="1" applyFont="1" applyFill="1" applyBorder="1" applyAlignment="1" applyProtection="1">
      <alignment vertical="center"/>
    </xf>
    <xf numFmtId="0" fontId="30" fillId="0" borderId="0" xfId="0" quotePrefix="1" applyNumberFormat="1" applyFont="1" applyFill="1" applyBorder="1" applyAlignment="1" applyProtection="1">
      <alignment horizontal="center" vertical="center" wrapText="1"/>
    </xf>
    <xf numFmtId="1" fontId="35" fillId="31" borderId="93" xfId="0" applyNumberFormat="1" applyFont="1" applyFill="1" applyBorder="1" applyAlignment="1">
      <alignment horizontal="center" vertical="center" wrapText="1"/>
    </xf>
    <xf numFmtId="0" fontId="36" fillId="31" borderId="93" xfId="0" applyFont="1" applyFill="1" applyBorder="1" applyAlignment="1">
      <alignment horizontal="center" vertical="center"/>
    </xf>
    <xf numFmtId="1" fontId="43" fillId="31" borderId="93" xfId="0" applyNumberFormat="1" applyFont="1" applyFill="1" applyBorder="1" applyAlignment="1">
      <alignment horizontal="center" vertical="center" wrapText="1"/>
    </xf>
    <xf numFmtId="0" fontId="33" fillId="0" borderId="95" xfId="0" applyNumberFormat="1" applyFont="1" applyFill="1" applyBorder="1" applyAlignment="1" applyProtection="1">
      <alignment horizontal="left" vertical="center" wrapText="1"/>
    </xf>
    <xf numFmtId="0" fontId="33" fillId="0" borderId="0" xfId="0" applyNumberFormat="1" applyFont="1" applyFill="1" applyBorder="1" applyAlignment="1" applyProtection="1">
      <alignment horizontal="left" vertical="center" wrapText="1"/>
    </xf>
    <xf numFmtId="0" fontId="34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center" vertical="center"/>
      <protection hidden="1"/>
    </xf>
    <xf numFmtId="0" fontId="2" fillId="13" borderId="59" xfId="0" applyFont="1" applyFill="1" applyBorder="1" applyAlignment="1" applyProtection="1">
      <alignment horizontal="center" vertical="center" wrapText="1"/>
      <protection hidden="1"/>
    </xf>
    <xf numFmtId="0" fontId="2" fillId="13" borderId="41" xfId="0" applyFont="1" applyFill="1" applyBorder="1" applyAlignment="1" applyProtection="1">
      <alignment horizontal="center" vertical="center" wrapText="1"/>
      <protection hidden="1"/>
    </xf>
    <xf numFmtId="0" fontId="2" fillId="13" borderId="64" xfId="0" applyFont="1" applyFill="1" applyBorder="1" applyAlignment="1" applyProtection="1">
      <alignment horizontal="center" vertical="center" wrapText="1"/>
      <protection hidden="1"/>
    </xf>
    <xf numFmtId="0" fontId="2" fillId="13" borderId="77" xfId="0" applyFont="1" applyFill="1" applyBorder="1" applyAlignment="1" applyProtection="1">
      <alignment horizontal="center" vertical="center" wrapText="1"/>
      <protection hidden="1"/>
    </xf>
    <xf numFmtId="0" fontId="2" fillId="13" borderId="78" xfId="0" applyFont="1" applyFill="1" applyBorder="1" applyAlignment="1" applyProtection="1">
      <alignment horizontal="center" vertical="center" wrapText="1"/>
      <protection hidden="1"/>
    </xf>
    <xf numFmtId="0" fontId="2" fillId="13" borderId="42" xfId="0" applyFont="1" applyFill="1" applyBorder="1" applyAlignment="1" applyProtection="1">
      <alignment horizontal="center" vertical="center" wrapText="1"/>
      <protection hidden="1"/>
    </xf>
    <xf numFmtId="0" fontId="2" fillId="3" borderId="59" xfId="0" applyFont="1" applyFill="1" applyBorder="1" applyAlignment="1" applyProtection="1">
      <alignment horizontal="center" vertical="center"/>
      <protection hidden="1"/>
    </xf>
    <xf numFmtId="0" fontId="2" fillId="3" borderId="41" xfId="0" applyFont="1" applyFill="1" applyBorder="1" applyAlignment="1" applyProtection="1">
      <alignment horizontal="center" vertical="center"/>
      <protection hidden="1"/>
    </xf>
    <xf numFmtId="0" fontId="2" fillId="3" borderId="64" xfId="0" applyFont="1" applyFill="1" applyBorder="1" applyAlignment="1" applyProtection="1">
      <alignment horizontal="center" vertical="center"/>
      <protection hidden="1"/>
    </xf>
  </cellXfs>
  <cellStyles count="7">
    <cellStyle name="Normal" xfId="0" builtinId="0"/>
    <cellStyle name="Normalno 2" xfId="4"/>
    <cellStyle name="Obično_List4" xfId="2"/>
    <cellStyle name="Obično_List7" xfId="3"/>
    <cellStyle name="Obično_List8" xfId="5"/>
    <cellStyle name="Obično_List9" xfId="6"/>
    <cellStyle name="Style 1" xfId="1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34</xdr:row>
      <xdr:rowOff>22860</xdr:rowOff>
    </xdr:from>
    <xdr:to>
      <xdr:col>1</xdr:col>
      <xdr:colOff>0</xdr:colOff>
      <xdr:row>36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2860" y="14272260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34</xdr:row>
      <xdr:rowOff>22860</xdr:rowOff>
    </xdr:from>
    <xdr:to>
      <xdr:col>0</xdr:col>
      <xdr:colOff>1089660</xdr:colOff>
      <xdr:row>36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620" y="14272260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64</xdr:row>
      <xdr:rowOff>22860</xdr:rowOff>
    </xdr:from>
    <xdr:to>
      <xdr:col>1</xdr:col>
      <xdr:colOff>0</xdr:colOff>
      <xdr:row>66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22860" y="28664535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64</xdr:row>
      <xdr:rowOff>22860</xdr:rowOff>
    </xdr:from>
    <xdr:to>
      <xdr:col>0</xdr:col>
      <xdr:colOff>1089660</xdr:colOff>
      <xdr:row>66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7620" y="28664535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34</xdr:row>
      <xdr:rowOff>22860</xdr:rowOff>
    </xdr:from>
    <xdr:to>
      <xdr:col>1</xdr:col>
      <xdr:colOff>0</xdr:colOff>
      <xdr:row>36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22860" y="14272260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34</xdr:row>
      <xdr:rowOff>22860</xdr:rowOff>
    </xdr:from>
    <xdr:to>
      <xdr:col>0</xdr:col>
      <xdr:colOff>1089660</xdr:colOff>
      <xdr:row>36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7620" y="14272260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64</xdr:row>
      <xdr:rowOff>22860</xdr:rowOff>
    </xdr:from>
    <xdr:to>
      <xdr:col>1</xdr:col>
      <xdr:colOff>0</xdr:colOff>
      <xdr:row>66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22860" y="28664535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64</xdr:row>
      <xdr:rowOff>22860</xdr:rowOff>
    </xdr:from>
    <xdr:to>
      <xdr:col>0</xdr:col>
      <xdr:colOff>1089660</xdr:colOff>
      <xdr:row>66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7620" y="28664535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34</xdr:row>
      <xdr:rowOff>22860</xdr:rowOff>
    </xdr:from>
    <xdr:to>
      <xdr:col>1</xdr:col>
      <xdr:colOff>0</xdr:colOff>
      <xdr:row>36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22860" y="14272260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34</xdr:row>
      <xdr:rowOff>22860</xdr:rowOff>
    </xdr:from>
    <xdr:to>
      <xdr:col>0</xdr:col>
      <xdr:colOff>1089660</xdr:colOff>
      <xdr:row>36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7620" y="14272260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64</xdr:row>
      <xdr:rowOff>22860</xdr:rowOff>
    </xdr:from>
    <xdr:to>
      <xdr:col>1</xdr:col>
      <xdr:colOff>0</xdr:colOff>
      <xdr:row>66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22860" y="28664535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64</xdr:row>
      <xdr:rowOff>22860</xdr:rowOff>
    </xdr:from>
    <xdr:to>
      <xdr:col>0</xdr:col>
      <xdr:colOff>1089660</xdr:colOff>
      <xdr:row>66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7620" y="28664535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4</xdr:row>
      <xdr:rowOff>22860</xdr:rowOff>
    </xdr:from>
    <xdr:to>
      <xdr:col>1</xdr:col>
      <xdr:colOff>0</xdr:colOff>
      <xdr:row>6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22860" y="880110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4</xdr:row>
      <xdr:rowOff>22860</xdr:rowOff>
    </xdr:from>
    <xdr:to>
      <xdr:col>0</xdr:col>
      <xdr:colOff>1089660</xdr:colOff>
      <xdr:row>6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7620" y="880110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4</xdr:row>
      <xdr:rowOff>22860</xdr:rowOff>
    </xdr:from>
    <xdr:to>
      <xdr:col>1</xdr:col>
      <xdr:colOff>30480</xdr:colOff>
      <xdr:row>6</xdr:row>
      <xdr:rowOff>22860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22860" y="880110"/>
          <a:ext cx="502920" cy="1333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4</xdr:row>
      <xdr:rowOff>22860</xdr:rowOff>
    </xdr:from>
    <xdr:to>
      <xdr:col>1</xdr:col>
      <xdr:colOff>0</xdr:colOff>
      <xdr:row>6</xdr:row>
      <xdr:rowOff>0</xdr:rowOff>
    </xdr:to>
    <xdr:sp macro="" textlink="">
      <xdr:nvSpPr>
        <xdr:cNvPr id="17" name="Line 1"/>
        <xdr:cNvSpPr>
          <a:spLocks noChangeShapeType="1"/>
        </xdr:cNvSpPr>
      </xdr:nvSpPr>
      <xdr:spPr bwMode="auto">
        <a:xfrm>
          <a:off x="22860" y="880110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4</xdr:row>
      <xdr:rowOff>22860</xdr:rowOff>
    </xdr:from>
    <xdr:to>
      <xdr:col>0</xdr:col>
      <xdr:colOff>1089660</xdr:colOff>
      <xdr:row>6</xdr:row>
      <xdr:rowOff>0</xdr:rowOff>
    </xdr:to>
    <xdr:sp macro="" textlink="">
      <xdr:nvSpPr>
        <xdr:cNvPr id="18" name="Line 2"/>
        <xdr:cNvSpPr>
          <a:spLocks noChangeShapeType="1"/>
        </xdr:cNvSpPr>
      </xdr:nvSpPr>
      <xdr:spPr bwMode="auto">
        <a:xfrm>
          <a:off x="7620" y="880110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4</xdr:row>
      <xdr:rowOff>22860</xdr:rowOff>
    </xdr:from>
    <xdr:to>
      <xdr:col>1</xdr:col>
      <xdr:colOff>30480</xdr:colOff>
      <xdr:row>6</xdr:row>
      <xdr:rowOff>22860</xdr:rowOff>
    </xdr:to>
    <xdr:sp macro="" textlink="">
      <xdr:nvSpPr>
        <xdr:cNvPr id="19" name="Line 1"/>
        <xdr:cNvSpPr>
          <a:spLocks noChangeShapeType="1"/>
        </xdr:cNvSpPr>
      </xdr:nvSpPr>
      <xdr:spPr bwMode="auto">
        <a:xfrm>
          <a:off x="22860" y="880110"/>
          <a:ext cx="502920" cy="1333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34</xdr:row>
      <xdr:rowOff>22860</xdr:rowOff>
    </xdr:from>
    <xdr:to>
      <xdr:col>1</xdr:col>
      <xdr:colOff>0</xdr:colOff>
      <xdr:row>36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22860" y="14272260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34</xdr:row>
      <xdr:rowOff>22860</xdr:rowOff>
    </xdr:from>
    <xdr:to>
      <xdr:col>0</xdr:col>
      <xdr:colOff>1089660</xdr:colOff>
      <xdr:row>36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620" y="14272260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34</xdr:row>
      <xdr:rowOff>22860</xdr:rowOff>
    </xdr:from>
    <xdr:to>
      <xdr:col>1</xdr:col>
      <xdr:colOff>30480</xdr:colOff>
      <xdr:row>36</xdr:row>
      <xdr:rowOff>22860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22860" y="14272260"/>
          <a:ext cx="502920" cy="1333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64</xdr:row>
      <xdr:rowOff>22860</xdr:rowOff>
    </xdr:from>
    <xdr:to>
      <xdr:col>1</xdr:col>
      <xdr:colOff>0</xdr:colOff>
      <xdr:row>66</xdr:row>
      <xdr:rowOff>0</xdr:rowOff>
    </xdr:to>
    <xdr:sp macro="" textlink="">
      <xdr:nvSpPr>
        <xdr:cNvPr id="23" name="Line 1"/>
        <xdr:cNvSpPr>
          <a:spLocks noChangeShapeType="1"/>
        </xdr:cNvSpPr>
      </xdr:nvSpPr>
      <xdr:spPr bwMode="auto">
        <a:xfrm>
          <a:off x="22860" y="28664535"/>
          <a:ext cx="47244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7620</xdr:colOff>
      <xdr:row>64</xdr:row>
      <xdr:rowOff>22860</xdr:rowOff>
    </xdr:from>
    <xdr:to>
      <xdr:col>0</xdr:col>
      <xdr:colOff>1089660</xdr:colOff>
      <xdr:row>66</xdr:row>
      <xdr:rowOff>0</xdr:rowOff>
    </xdr:to>
    <xdr:sp macro="" textlink="">
      <xdr:nvSpPr>
        <xdr:cNvPr id="24" name="Line 2"/>
        <xdr:cNvSpPr>
          <a:spLocks noChangeShapeType="1"/>
        </xdr:cNvSpPr>
      </xdr:nvSpPr>
      <xdr:spPr bwMode="auto">
        <a:xfrm>
          <a:off x="7620" y="28664535"/>
          <a:ext cx="491490" cy="1310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22860</xdr:colOff>
      <xdr:row>64</xdr:row>
      <xdr:rowOff>22860</xdr:rowOff>
    </xdr:from>
    <xdr:to>
      <xdr:col>1</xdr:col>
      <xdr:colOff>30480</xdr:colOff>
      <xdr:row>66</xdr:row>
      <xdr:rowOff>22860</xdr:rowOff>
    </xdr:to>
    <xdr:sp macro="" textlink="">
      <xdr:nvSpPr>
        <xdr:cNvPr id="25" name="Line 1"/>
        <xdr:cNvSpPr>
          <a:spLocks noChangeShapeType="1"/>
        </xdr:cNvSpPr>
      </xdr:nvSpPr>
      <xdr:spPr bwMode="auto">
        <a:xfrm>
          <a:off x="22860" y="28664535"/>
          <a:ext cx="502920" cy="1333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VO%20tablice%20za%20plan%202019-2021.-1592018xlsx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/SREDNJORO&#268;NI%20PLANOVI%20I%20REBALANSI/PLAN%20za%202018.%20i%20projekcije%20za%202019.,2020/Osijek-%20plan%202018.-2020.%20za%20sastavni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 i primitaka"/>
      <sheetName val="prihodi 2019."/>
      <sheetName val="prihodi 2020."/>
      <sheetName val="prihodi  2021"/>
      <sheetName val="P1 rashodi-A621003-redovna 2019"/>
      <sheetName val="R1 rashodi A621003-redovna 2020"/>
      <sheetName val="S1 rashodi A621003-redovna 2021"/>
      <sheetName val="P2 rashodi-programski 2019"/>
      <sheetName val="R2 rashodi programski 2020"/>
      <sheetName val="S2 rashodi programski 2021"/>
      <sheetName val="P3 redovna -rashodi VINP-2019."/>
      <sheetName val="R3 redovna rashodi VINP 2020."/>
      <sheetName val="S3 redovna rashodi VINP 2021"/>
      <sheetName val="P4 rashodi ostalo 2019"/>
      <sheetName val="R4 rashodi ostalo 2020"/>
      <sheetName val="S4 rashodi ostalo 2021"/>
    </sheetNames>
    <sheetDataSet>
      <sheetData sheetId="0"/>
      <sheetData sheetId="1">
        <row r="27">
          <cell r="C2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"/>
      <sheetName val="PLAN RASHODA I IZDATAKA ORG"/>
      <sheetName val="PLAN RASHODA I IZDATAKA EK."/>
    </sheetNames>
    <sheetDataSet>
      <sheetData sheetId="0"/>
      <sheetData sheetId="1">
        <row r="55">
          <cell r="C55">
            <v>0</v>
          </cell>
        </row>
        <row r="83">
          <cell r="C83">
            <v>0</v>
          </cell>
        </row>
      </sheetData>
      <sheetData sheetId="2"/>
      <sheetData sheetId="3">
        <row r="6">
          <cell r="L6">
            <v>0</v>
          </cell>
        </row>
        <row r="25">
          <cell r="C25">
            <v>0</v>
          </cell>
          <cell r="K25">
            <v>0</v>
          </cell>
          <cell r="L2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tabSelected="1" topLeftCell="A19" workbookViewId="0">
      <selection activeCell="C34" sqref="C34"/>
    </sheetView>
  </sheetViews>
  <sheetFormatPr defaultColWidth="9.140625" defaultRowHeight="15" x14ac:dyDescent="0.25"/>
  <cols>
    <col min="1" max="1" width="34.7109375" style="275" customWidth="1"/>
    <col min="2" max="2" width="21.140625" style="275" customWidth="1"/>
    <col min="3" max="3" width="21" style="275" customWidth="1"/>
    <col min="4" max="4" width="29.85546875" style="275" customWidth="1"/>
    <col min="5" max="16384" width="9.140625" style="275"/>
  </cols>
  <sheetData>
    <row r="1" spans="1:13" x14ac:dyDescent="0.25">
      <c r="A1" s="274" t="s">
        <v>1609</v>
      </c>
      <c r="B1" s="274"/>
      <c r="C1" s="274"/>
      <c r="D1" s="274"/>
    </row>
    <row r="2" spans="1:13" x14ac:dyDescent="0.25">
      <c r="A2" s="276" t="s">
        <v>1692</v>
      </c>
      <c r="B2" s="274"/>
      <c r="C2" s="274"/>
      <c r="D2" s="274"/>
    </row>
    <row r="3" spans="1:13" x14ac:dyDescent="0.25">
      <c r="A3" s="277"/>
      <c r="B3" s="274"/>
      <c r="C3" s="274"/>
      <c r="D3" s="274"/>
    </row>
    <row r="4" spans="1:13" ht="15.75" x14ac:dyDescent="0.25">
      <c r="A4" s="332" t="s">
        <v>1610</v>
      </c>
      <c r="B4" s="332"/>
      <c r="C4" s="332"/>
      <c r="D4" s="332"/>
    </row>
    <row r="5" spans="1:13" ht="15.75" x14ac:dyDescent="0.25">
      <c r="A5" s="332" t="s">
        <v>1611</v>
      </c>
      <c r="B5" s="332"/>
      <c r="C5" s="333"/>
      <c r="D5" s="333"/>
    </row>
    <row r="6" spans="1:13" ht="30" x14ac:dyDescent="0.25">
      <c r="A6" s="278"/>
      <c r="B6" s="279" t="s">
        <v>1612</v>
      </c>
      <c r="C6" s="279" t="s">
        <v>1613</v>
      </c>
      <c r="D6" s="279" t="s">
        <v>1614</v>
      </c>
    </row>
    <row r="7" spans="1:13" x14ac:dyDescent="0.25">
      <c r="A7" s="280" t="s">
        <v>1615</v>
      </c>
      <c r="B7" s="281">
        <v>42989100</v>
      </c>
      <c r="C7" s="281">
        <v>43463985</v>
      </c>
      <c r="D7" s="281">
        <v>43907637</v>
      </c>
    </row>
    <row r="8" spans="1:13" x14ac:dyDescent="0.25">
      <c r="A8" s="280" t="s">
        <v>18</v>
      </c>
      <c r="B8" s="282">
        <v>42989100</v>
      </c>
      <c r="C8" s="282">
        <v>43463985</v>
      </c>
      <c r="D8" s="282">
        <v>43907637</v>
      </c>
    </row>
    <row r="9" spans="1:13" x14ac:dyDescent="0.25">
      <c r="A9" s="283" t="s">
        <v>1616</v>
      </c>
      <c r="B9" s="282">
        <f>'[1]plan prihoda i primitaka'!C27</f>
        <v>0</v>
      </c>
      <c r="C9" s="282">
        <f>'[2]PLAN PRIHODA'!C55</f>
        <v>0</v>
      </c>
      <c r="D9" s="282">
        <f>'[2]PLAN PRIHODA'!C83</f>
        <v>0</v>
      </c>
    </row>
    <row r="10" spans="1:13" x14ac:dyDescent="0.25">
      <c r="A10" s="284" t="s">
        <v>1617</v>
      </c>
      <c r="B10" s="282">
        <v>42989100</v>
      </c>
      <c r="C10" s="282">
        <v>43463985</v>
      </c>
      <c r="D10" s="282">
        <f t="shared" ref="D10" si="0">D11+D12</f>
        <v>43907637</v>
      </c>
      <c r="M10" s="275">
        <v>0</v>
      </c>
    </row>
    <row r="11" spans="1:13" x14ac:dyDescent="0.25">
      <c r="A11" s="285" t="s">
        <v>1618</v>
      </c>
      <c r="B11" s="281">
        <v>42989100</v>
      </c>
      <c r="C11" s="286">
        <v>43463985</v>
      </c>
      <c r="D11" s="286">
        <v>43907637</v>
      </c>
    </row>
    <row r="12" spans="1:13" x14ac:dyDescent="0.25">
      <c r="A12" s="283" t="s">
        <v>1619</v>
      </c>
      <c r="B12" s="281">
        <f>'[2]PLAN RASHODA I IZDATAKA EK.'!C25</f>
        <v>0</v>
      </c>
      <c r="C12" s="286">
        <f>'[2]PLAN RASHODA I IZDATAKA EK.'!K25</f>
        <v>0</v>
      </c>
      <c r="D12" s="286">
        <f>'[2]PLAN RASHODA I IZDATAKA EK.'!L25</f>
        <v>0</v>
      </c>
    </row>
    <row r="13" spans="1:13" x14ac:dyDescent="0.25">
      <c r="A13" s="285" t="s">
        <v>1620</v>
      </c>
      <c r="B13" s="281">
        <f>B7-B10</f>
        <v>0</v>
      </c>
      <c r="C13" s="281">
        <f t="shared" ref="C13:D13" si="1">C7-C10</f>
        <v>0</v>
      </c>
      <c r="D13" s="281">
        <f t="shared" si="1"/>
        <v>0</v>
      </c>
    </row>
    <row r="14" spans="1:13" x14ac:dyDescent="0.25">
      <c r="A14" s="334"/>
      <c r="B14" s="335"/>
      <c r="C14" s="335"/>
      <c r="D14" s="335"/>
    </row>
    <row r="15" spans="1:13" ht="30" x14ac:dyDescent="0.25">
      <c r="A15" s="278"/>
      <c r="B15" s="279" t="s">
        <v>1612</v>
      </c>
      <c r="C15" s="279" t="s">
        <v>1613</v>
      </c>
      <c r="D15" s="279" t="s">
        <v>1614</v>
      </c>
    </row>
    <row r="16" spans="1:13" ht="30" x14ac:dyDescent="0.25">
      <c r="A16" s="287" t="s">
        <v>1621</v>
      </c>
      <c r="B16" s="288">
        <v>2755000</v>
      </c>
      <c r="C16" s="288">
        <v>2755000</v>
      </c>
      <c r="D16" s="289">
        <v>2755000</v>
      </c>
    </row>
    <row r="17" spans="1:4" ht="30" x14ac:dyDescent="0.25">
      <c r="A17" s="287" t="s">
        <v>1622</v>
      </c>
      <c r="B17" s="288">
        <v>-2755000</v>
      </c>
      <c r="C17" s="288">
        <v>-2755000</v>
      </c>
      <c r="D17" s="289">
        <v>-2755000</v>
      </c>
    </row>
    <row r="18" spans="1:4" x14ac:dyDescent="0.25">
      <c r="A18" s="336"/>
      <c r="B18" s="335"/>
      <c r="C18" s="335"/>
      <c r="D18" s="335"/>
    </row>
    <row r="19" spans="1:4" ht="30" x14ac:dyDescent="0.25">
      <c r="A19" s="278"/>
      <c r="B19" s="279" t="s">
        <v>1612</v>
      </c>
      <c r="C19" s="279" t="s">
        <v>1613</v>
      </c>
      <c r="D19" s="279" t="s">
        <v>1614</v>
      </c>
    </row>
    <row r="20" spans="1:4" ht="30" x14ac:dyDescent="0.25">
      <c r="A20" s="280" t="s">
        <v>1623</v>
      </c>
      <c r="B20" s="282">
        <v>0</v>
      </c>
      <c r="C20" s="282">
        <v>0</v>
      </c>
      <c r="D20" s="282">
        <v>0</v>
      </c>
    </row>
    <row r="21" spans="1:4" ht="30" x14ac:dyDescent="0.25">
      <c r="A21" s="280" t="s">
        <v>1624</v>
      </c>
      <c r="B21" s="282">
        <v>0</v>
      </c>
      <c r="C21" s="282">
        <v>0</v>
      </c>
      <c r="D21" s="282">
        <v>0</v>
      </c>
    </row>
    <row r="22" spans="1:4" x14ac:dyDescent="0.25">
      <c r="A22" s="285" t="s">
        <v>1625</v>
      </c>
      <c r="B22" s="282">
        <f>B20-B21</f>
        <v>0</v>
      </c>
      <c r="C22" s="282">
        <f>C20-C21</f>
        <v>0</v>
      </c>
      <c r="D22" s="282">
        <f>D20-D21</f>
        <v>0</v>
      </c>
    </row>
    <row r="23" spans="1:4" x14ac:dyDescent="0.25">
      <c r="A23" s="290"/>
      <c r="B23" s="291"/>
      <c r="C23" s="291"/>
      <c r="D23" s="291"/>
    </row>
    <row r="24" spans="1:4" ht="30" x14ac:dyDescent="0.25">
      <c r="A24" s="292" t="s">
        <v>1626</v>
      </c>
      <c r="B24" s="293">
        <f>B13+B16+B17+B22</f>
        <v>0</v>
      </c>
      <c r="C24" s="293">
        <f t="shared" ref="C24:D24" si="2">C13+C16+C17+C22</f>
        <v>0</v>
      </c>
      <c r="D24" s="293">
        <f t="shared" si="2"/>
        <v>0</v>
      </c>
    </row>
    <row r="27" spans="1:4" x14ac:dyDescent="0.25">
      <c r="C27" s="275" t="s">
        <v>1701</v>
      </c>
    </row>
  </sheetData>
  <mergeCells count="4">
    <mergeCell ref="A4:D4"/>
    <mergeCell ref="A5:D5"/>
    <mergeCell ref="A14:D14"/>
    <mergeCell ref="A18:D1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35" activePane="bottomRight" state="frozen"/>
      <selection pane="topRight" activeCell="D1" sqref="D1"/>
      <selection pane="bottomLeft" activeCell="A5" sqref="A5"/>
      <selection pane="bottomRight" activeCell="G178" sqref="G178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36539974</v>
      </c>
      <c r="E5" s="96">
        <f t="shared" ref="E5:AA5" si="0">E6+E43+E190+E254+E276+E350+E397</f>
        <v>36539974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35804488</v>
      </c>
      <c r="E6" s="97">
        <f t="shared" ref="E6:AA6" si="1">E7+E24+E33</f>
        <v>35804488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30194960</v>
      </c>
      <c r="E7" s="97">
        <f t="shared" ref="E7:AA7" si="2">SUM(E8+E12+E20+E22)</f>
        <v>30194960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30194960</v>
      </c>
      <c r="E8" s="149">
        <f>SUM(E9:E11)</f>
        <v>30194960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30194960</v>
      </c>
      <c r="E9" s="98">
        <v>30194960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627360</v>
      </c>
      <c r="E24" s="97">
        <f t="shared" ref="E24:AA24" si="8">E25</f>
        <v>627360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627360</v>
      </c>
      <c r="E25" s="149">
        <f t="shared" ref="E25:AA25" si="9">SUM(E26:E32)</f>
        <v>627360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627360</v>
      </c>
      <c r="E32" s="98">
        <v>627360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4982168</v>
      </c>
      <c r="E33" s="97">
        <f t="shared" ref="E33:AA33" si="11">SUM(E34+E36+E40)</f>
        <v>4982168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4982168</v>
      </c>
      <c r="E36" s="149">
        <f t="shared" ref="E36:AA36" si="13">SUM(E37:E39)</f>
        <v>4982168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4982168</v>
      </c>
      <c r="E37" s="98">
        <v>4982168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735486</v>
      </c>
      <c r="E43" s="97">
        <f t="shared" ref="E43:AA43" si="15">E44+E64+E98+E158+E162</f>
        <v>735486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652864</v>
      </c>
      <c r="E44" s="97">
        <f t="shared" ref="E44:AA44" si="16">SUM(E45+E54+E58+E61)</f>
        <v>652864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17">SUM(E46:E53)</f>
        <v>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652864</v>
      </c>
      <c r="E54" s="149">
        <f>SUM(E55:E57)</f>
        <v>652864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652864</v>
      </c>
      <c r="E55" s="98">
        <v>652864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23">SUM(E65+E72+E80+E86+E91+E94+E96)</f>
        <v>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24">SUM(E66:E71)</f>
        <v>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34682</v>
      </c>
      <c r="E98" s="99">
        <f t="shared" ref="E98:AA98" si="33">SUM(E99+E105+E110+E116+E123+E130+E135+E145+E149)</f>
        <v>34682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34">SUM(E100:E104)</f>
        <v>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36">SUM(E111:E115)</f>
        <v>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34682</v>
      </c>
      <c r="E130" s="149">
        <f t="shared" ref="E130:AA130" si="41">SUM(E131:E134)</f>
        <v>34682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34682</v>
      </c>
      <c r="E131" s="98">
        <v>34682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42">SUM(E136:E144)</f>
        <v>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45">SUM(E150:E157)</f>
        <v>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47">E159</f>
        <v>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48">SUM(E160:E161)</f>
        <v>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47940</v>
      </c>
      <c r="E162" s="99">
        <f t="shared" ref="E162:AA162" si="49">SUM(E163+E169+E173+E175+E179+E185+E187)</f>
        <v>47940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47940</v>
      </c>
      <c r="E179" s="149">
        <f t="shared" ref="E179:AA179" si="54">SUM(E180:E184)</f>
        <v>47940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47940</v>
      </c>
      <c r="E183" s="98">
        <v>47940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36539974</v>
      </c>
      <c r="E642" s="100">
        <f t="shared" si="218"/>
        <v>36539974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36539974</v>
      </c>
      <c r="E779" s="109">
        <f t="shared" ref="E779:AA779" si="265">+E643+E642</f>
        <v>36539974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  <dataValidation type="list" allowBlank="1" showInputMessage="1" showErrorMessage="1" sqref="B1">
      <formula1>#REF!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47" sqref="E47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1902000</v>
      </c>
      <c r="E5" s="96">
        <f t="shared" ref="E5:AA5" si="0">E6+E43+E190+E254+E276+E350+E397</f>
        <v>1902000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1">E7+E24+E33</f>
        <v>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2">SUM(E8+E12+E20+E22)</f>
        <v>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8">E25</f>
        <v>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9">SUM(E26:E32)</f>
        <v>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11">SUM(E34+E36+E40)</f>
        <v>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13">SUM(E37:E39)</f>
        <v>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1902000</v>
      </c>
      <c r="E43" s="97">
        <f t="shared" ref="E43:AA43" si="15">E44+E64+E98+E158+E162</f>
        <v>1902000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1052000</v>
      </c>
      <c r="E44" s="97">
        <f t="shared" ref="E44:AA44" si="16">SUM(E45+E54+E58+E61)</f>
        <v>1052000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772000</v>
      </c>
      <c r="E45" s="149">
        <f t="shared" ref="E45:AA45" si="17">SUM(E46:E53)</f>
        <v>772000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122000</v>
      </c>
      <c r="E46" s="98">
        <v>122000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150000</v>
      </c>
      <c r="E47" s="98">
        <v>150000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80000</v>
      </c>
      <c r="E48" s="98">
        <v>80000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100000</v>
      </c>
      <c r="E49" s="98">
        <v>100000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120000</v>
      </c>
      <c r="E50" s="98">
        <v>120000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150000</v>
      </c>
      <c r="E51" s="98">
        <v>150000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50000</v>
      </c>
      <c r="E53" s="98">
        <v>50000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280000</v>
      </c>
      <c r="E58" s="149">
        <f t="shared" ref="E58:AA58" si="20">+E59+E60</f>
        <v>280000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200000</v>
      </c>
      <c r="E59" s="98">
        <v>200000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80000</v>
      </c>
      <c r="E60" s="98">
        <v>80000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180000</v>
      </c>
      <c r="E64" s="97">
        <f t="shared" ref="E64:AA64" si="23">SUM(E65+E72+E80+E86+E91+E94+E96)</f>
        <v>180000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180000</v>
      </c>
      <c r="E65" s="149">
        <f t="shared" ref="E65:AA65" si="24">SUM(E66:E71)</f>
        <v>180000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60000</v>
      </c>
      <c r="E66" s="98">
        <v>60000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50000</v>
      </c>
      <c r="E67" s="98">
        <v>50000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70000</v>
      </c>
      <c r="E71" s="98">
        <v>70000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450000</v>
      </c>
      <c r="E98" s="99">
        <f t="shared" ref="E98:AA98" si="33">SUM(E99+E105+E110+E116+E123+E130+E135+E145+E149)</f>
        <v>450000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140000</v>
      </c>
      <c r="E99" s="149">
        <f t="shared" ref="E99:AA99" si="34">SUM(E100:E104)</f>
        <v>140000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140000</v>
      </c>
      <c r="E104" s="98">
        <v>140000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100000</v>
      </c>
      <c r="E110" s="149">
        <f t="shared" ref="E110:AA110" si="36">SUM(E111:E115)</f>
        <v>100000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65000</v>
      </c>
      <c r="E114" s="98">
        <v>65000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35000</v>
      </c>
      <c r="E115" s="98">
        <v>35000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85000</v>
      </c>
      <c r="E135" s="149">
        <f t="shared" ref="E135:AA135" si="42">SUM(E136:E144)</f>
        <v>85000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35000</v>
      </c>
      <c r="E142" s="98">
        <v>35000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50000</v>
      </c>
      <c r="E144" s="98">
        <v>50000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60000</v>
      </c>
      <c r="E145" s="149">
        <f t="shared" ref="E145:AA145" si="44">SUM(E146:E148)</f>
        <v>60000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60000</v>
      </c>
      <c r="E148" s="98">
        <v>60000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65000</v>
      </c>
      <c r="E149" s="149">
        <f t="shared" ref="E149:AA149" si="45">SUM(E150:E157)</f>
        <v>65000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65000</v>
      </c>
      <c r="E150" s="98">
        <v>65000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175000</v>
      </c>
      <c r="E158" s="99">
        <f t="shared" ref="E158:AA158" si="47">E159</f>
        <v>175000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175000</v>
      </c>
      <c r="E159" s="149">
        <f t="shared" ref="E159:AA159" si="48">SUM(E160:E161)</f>
        <v>175000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130000</v>
      </c>
      <c r="E160" s="98">
        <v>130000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45000</v>
      </c>
      <c r="E161" s="98">
        <v>45000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45000</v>
      </c>
      <c r="E162" s="99">
        <f t="shared" ref="E162:AA162" si="49">SUM(E163+E169+E173+E175+E179+E185+E187)</f>
        <v>45000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45000</v>
      </c>
      <c r="E175" s="149">
        <f t="shared" ref="E175:AA175" si="53">SUM(E176:E178)</f>
        <v>45000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25000</v>
      </c>
      <c r="E176" s="98">
        <v>25000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20000</v>
      </c>
      <c r="E177" s="98">
        <v>20000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1902000</v>
      </c>
      <c r="E642" s="100">
        <f t="shared" si="218"/>
        <v>1902000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1902000</v>
      </c>
      <c r="E779" s="109">
        <f t="shared" ref="E779:AA779" si="265">+E643+E642</f>
        <v>1902000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list" allowBlank="1" showInputMessage="1" showErrorMessage="1" sqref="B1">
      <formula1>#REF!</formula1>
    </dataValidation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49" sqref="E49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1921020</v>
      </c>
      <c r="E5" s="96">
        <f t="shared" ref="E5:AA5" si="0">E6+E43+E190+E254+E276+E350+E397</f>
        <v>1921020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1">E7+E24+E33</f>
        <v>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2">SUM(E8+E12+E20+E22)</f>
        <v>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8">E25</f>
        <v>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9">SUM(E26:E32)</f>
        <v>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11">SUM(E34+E36+E40)</f>
        <v>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13">SUM(E37:E39)</f>
        <v>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1921020</v>
      </c>
      <c r="E43" s="97">
        <f t="shared" ref="E43:AA43" si="15">E44+E64+E98+E158+E162</f>
        <v>1921020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1216420</v>
      </c>
      <c r="E44" s="97">
        <f t="shared" ref="E44:AA44" si="16">SUM(E45+E54+E58+E61)</f>
        <v>1216420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806420</v>
      </c>
      <c r="E45" s="149">
        <f t="shared" ref="E45:AA45" si="17">SUM(E46:E53)</f>
        <v>806420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170000</v>
      </c>
      <c r="E46" s="98">
        <v>170000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180000</v>
      </c>
      <c r="E47" s="98">
        <v>180000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108420</v>
      </c>
      <c r="E48" s="98">
        <v>108420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115000</v>
      </c>
      <c r="E49" s="98">
        <v>115000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135000</v>
      </c>
      <c r="E50" s="98">
        <v>135000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13000</v>
      </c>
      <c r="E51" s="98">
        <v>13000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85000</v>
      </c>
      <c r="E53" s="98">
        <v>85000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325000</v>
      </c>
      <c r="E58" s="149">
        <f t="shared" ref="E58:AA58" si="20">+E59+E60</f>
        <v>325000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230000</v>
      </c>
      <c r="E59" s="98">
        <v>230000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95000</v>
      </c>
      <c r="E60" s="98">
        <v>95000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85000</v>
      </c>
      <c r="E61" s="149">
        <f t="shared" ref="E61:AA61" si="21">SUM(E62:E63)</f>
        <v>85000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85000</v>
      </c>
      <c r="E63" s="98">
        <v>85000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150000</v>
      </c>
      <c r="E64" s="97">
        <f t="shared" ref="E64:AA64" si="23">SUM(E65+E72+E80+E86+E91+E94+E96)</f>
        <v>150000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150000</v>
      </c>
      <c r="E65" s="149">
        <f t="shared" ref="E65:AA65" si="24">SUM(E66:E71)</f>
        <v>150000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90000</v>
      </c>
      <c r="E66" s="98">
        <v>90000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60000</v>
      </c>
      <c r="E67" s="98">
        <v>60000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380000</v>
      </c>
      <c r="E98" s="99">
        <f t="shared" ref="E98:AA98" si="33">SUM(E99+E105+E110+E116+E123+E130+E135+E145+E149)</f>
        <v>380000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130000</v>
      </c>
      <c r="E99" s="149">
        <f t="shared" ref="E99:AA99" si="34">SUM(E100:E104)</f>
        <v>130000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130000</v>
      </c>
      <c r="E104" s="98">
        <v>130000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100000</v>
      </c>
      <c r="E110" s="149">
        <f t="shared" ref="E110:AA110" si="36">SUM(E111:E115)</f>
        <v>100000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65000</v>
      </c>
      <c r="E114" s="98">
        <v>65000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35000</v>
      </c>
      <c r="E115" s="98">
        <v>35000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85000</v>
      </c>
      <c r="E135" s="149">
        <f t="shared" ref="E135:AA135" si="42">SUM(E136:E144)</f>
        <v>85000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35000</v>
      </c>
      <c r="E142" s="98">
        <v>35000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50000</v>
      </c>
      <c r="E144" s="98">
        <v>50000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65000</v>
      </c>
      <c r="E149" s="149">
        <f t="shared" ref="E149:AA149" si="45">SUM(E150:E157)</f>
        <v>65000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65000</v>
      </c>
      <c r="E150" s="98">
        <v>65000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174600</v>
      </c>
      <c r="E158" s="99">
        <f t="shared" ref="E158:AA158" si="47">E159</f>
        <v>174600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174600</v>
      </c>
      <c r="E159" s="149">
        <f t="shared" ref="E159:AA159" si="48">SUM(E160:E161)</f>
        <v>174600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129600</v>
      </c>
      <c r="E160" s="98">
        <v>129600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45000</v>
      </c>
      <c r="E161" s="98">
        <v>45000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0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1921020</v>
      </c>
      <c r="E642" s="100">
        <f t="shared" si="218"/>
        <v>1921020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1921020</v>
      </c>
      <c r="E779" s="109">
        <f t="shared" ref="E779:AA779" si="265">+E643+E642</f>
        <v>1921020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  <dataValidation type="list" allowBlank="1" showInputMessage="1" showErrorMessage="1" sqref="B1">
      <formula1>#REF!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29" activePane="bottomRight" state="frozen"/>
      <selection pane="topRight" activeCell="D1" sqref="D1"/>
      <selection pane="bottomLeft" activeCell="A5" sqref="A5"/>
      <selection pane="bottomRight" activeCell="E62" sqref="E62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1940230</v>
      </c>
      <c r="E5" s="96">
        <f t="shared" ref="E5:AA5" si="0">E6+E43+E190+E254+E276+E350+E397</f>
        <v>1940230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1">E7+E24+E33</f>
        <v>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2">SUM(E8+E12+E20+E22)</f>
        <v>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8">E25</f>
        <v>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9">SUM(E26:E32)</f>
        <v>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11">SUM(E34+E36+E40)</f>
        <v>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13">SUM(E37:E39)</f>
        <v>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1940230</v>
      </c>
      <c r="E43" s="97">
        <f t="shared" ref="E43:AA43" si="15">E44+E64+E98+E158+E162</f>
        <v>1940230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1018630</v>
      </c>
      <c r="E44" s="97">
        <f t="shared" ref="E44:AA44" si="16">SUM(E45+E54+E58+E61)</f>
        <v>1018630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695000</v>
      </c>
      <c r="E45" s="149">
        <f t="shared" ref="E45:AA45" si="17">SUM(E46:E53)</f>
        <v>695000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120000</v>
      </c>
      <c r="E46" s="98">
        <v>120000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140000</v>
      </c>
      <c r="E47" s="98">
        <v>140000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90000</v>
      </c>
      <c r="E48" s="98">
        <v>90000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80000</v>
      </c>
      <c r="E49" s="98">
        <v>80000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100000</v>
      </c>
      <c r="E50" s="98">
        <v>100000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120000</v>
      </c>
      <c r="E51" s="98">
        <v>120000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45000</v>
      </c>
      <c r="E53" s="98">
        <v>45000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233630</v>
      </c>
      <c r="E58" s="149">
        <f t="shared" ref="E58:AA58" si="20">+E59+E60</f>
        <v>233630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140000</v>
      </c>
      <c r="E59" s="98">
        <v>140000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93630</v>
      </c>
      <c r="E60" s="98">
        <v>93630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90000</v>
      </c>
      <c r="E61" s="149">
        <f t="shared" ref="E61:AA61" si="21">SUM(E62:E63)</f>
        <v>90000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90000</v>
      </c>
      <c r="E63" s="98">
        <v>90000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205000</v>
      </c>
      <c r="E64" s="97">
        <f t="shared" ref="E64:AA64" si="23">SUM(E65+E72+E80+E86+E91+E94+E96)</f>
        <v>205000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205000</v>
      </c>
      <c r="E65" s="149">
        <f t="shared" ref="E65:AA65" si="24">SUM(E66:E71)</f>
        <v>205000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85000</v>
      </c>
      <c r="E66" s="98">
        <v>85000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65000</v>
      </c>
      <c r="E67" s="98">
        <v>65000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55000</v>
      </c>
      <c r="E71" s="98">
        <v>55000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445000</v>
      </c>
      <c r="E98" s="99">
        <f t="shared" ref="E98:AA98" si="33">SUM(E99+E105+E110+E116+E123+E130+E135+E145+E149)</f>
        <v>445000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140000</v>
      </c>
      <c r="E99" s="149">
        <f t="shared" ref="E99:AA99" si="34">SUM(E100:E104)</f>
        <v>140000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140000</v>
      </c>
      <c r="E104" s="98">
        <v>140000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105000</v>
      </c>
      <c r="E110" s="149">
        <f t="shared" ref="E110:AA110" si="36">SUM(E111:E115)</f>
        <v>105000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65000</v>
      </c>
      <c r="E114" s="98">
        <v>65000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40000</v>
      </c>
      <c r="E115" s="98">
        <v>40000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85000</v>
      </c>
      <c r="E135" s="149">
        <f t="shared" ref="E135:AA135" si="42">SUM(E136:E144)</f>
        <v>85000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35000</v>
      </c>
      <c r="E142" s="98">
        <v>35000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50000</v>
      </c>
      <c r="E144" s="98">
        <v>50000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50000</v>
      </c>
      <c r="E145" s="149">
        <f t="shared" ref="E145:AA145" si="44">SUM(E146:E148)</f>
        <v>50000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50000</v>
      </c>
      <c r="E148" s="98">
        <v>50000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65000</v>
      </c>
      <c r="E149" s="149">
        <f t="shared" ref="E149:AA149" si="45">SUM(E150:E157)</f>
        <v>65000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65000</v>
      </c>
      <c r="E150" s="98">
        <v>65000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174600</v>
      </c>
      <c r="E158" s="99">
        <f t="shared" ref="E158:AA158" si="47">E159</f>
        <v>174600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174600</v>
      </c>
      <c r="E159" s="149">
        <f t="shared" ref="E159:AA159" si="48">SUM(E160:E161)</f>
        <v>174600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129600</v>
      </c>
      <c r="E160" s="98">
        <v>129600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45000</v>
      </c>
      <c r="E161" s="98">
        <v>45000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97000</v>
      </c>
      <c r="E162" s="99">
        <f t="shared" ref="E162:AA162" si="49">SUM(E163+E169+E173+E175+E179+E185+E187)</f>
        <v>97000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35000</v>
      </c>
      <c r="E175" s="149">
        <f t="shared" ref="E175:AA175" si="53">SUM(E176:E178)</f>
        <v>35000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15000</v>
      </c>
      <c r="E176" s="98">
        <v>15000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20000</v>
      </c>
      <c r="E177" s="98">
        <v>20000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62000</v>
      </c>
      <c r="E187" s="149">
        <f t="shared" si="56"/>
        <v>62000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62000</v>
      </c>
      <c r="E189" s="98">
        <v>62000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1940230</v>
      </c>
      <c r="E642" s="100">
        <f t="shared" si="218"/>
        <v>1940230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1940230</v>
      </c>
      <c r="E779" s="109">
        <f t="shared" ref="E779:AA779" si="265">+E643+E642</f>
        <v>1940230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list" allowBlank="1" showInputMessage="1" showErrorMessage="1" sqref="B1">
      <formula1>#REF!</formula1>
    </dataValidation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S119" activePane="bottomRight" state="frozen"/>
      <selection pane="topRight" activeCell="D1" sqref="D1"/>
      <selection pane="bottomLeft" activeCell="A5" sqref="A5"/>
      <selection pane="bottomRight" activeCell="W52" sqref="W52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5267000</v>
      </c>
      <c r="E5" s="96">
        <f t="shared" ref="E5:AA5" si="0">E6+E43+E190+E254+E276+E350+E397</f>
        <v>0</v>
      </c>
      <c r="F5" s="82">
        <f t="shared" si="0"/>
        <v>3505000</v>
      </c>
      <c r="G5" s="83">
        <f t="shared" si="0"/>
        <v>1445000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317000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2040757</v>
      </c>
      <c r="E6" s="97">
        <f t="shared" ref="E6:AA6" si="1">E7+E24+E33</f>
        <v>0</v>
      </c>
      <c r="F6" s="40">
        <f t="shared" si="1"/>
        <v>2040757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1673143</v>
      </c>
      <c r="E7" s="97">
        <f t="shared" ref="E7:AA7" si="2">SUM(E8+E12+E20+E22)</f>
        <v>0</v>
      </c>
      <c r="F7" s="40">
        <f t="shared" si="2"/>
        <v>1673143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1673143</v>
      </c>
      <c r="E8" s="149">
        <f>SUM(E9:E11)</f>
        <v>0</v>
      </c>
      <c r="F8" s="150">
        <f t="shared" ref="F8:AA8" si="3">SUM(F9:F11)</f>
        <v>1673143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1673143</v>
      </c>
      <c r="E9" s="98">
        <v>0</v>
      </c>
      <c r="F9" s="45">
        <v>1673143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70300</v>
      </c>
      <c r="E24" s="97">
        <f t="shared" ref="E24:AA24" si="8">E25</f>
        <v>0</v>
      </c>
      <c r="F24" s="40">
        <f t="shared" si="8"/>
        <v>70300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70300</v>
      </c>
      <c r="E25" s="149">
        <f t="shared" ref="E25:AA25" si="9">SUM(E26:E32)</f>
        <v>0</v>
      </c>
      <c r="F25" s="150">
        <f t="shared" si="9"/>
        <v>70300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70300</v>
      </c>
      <c r="E32" s="98">
        <v>0</v>
      </c>
      <c r="F32" s="45">
        <v>70300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297314</v>
      </c>
      <c r="E33" s="97">
        <f t="shared" ref="E33:AA33" si="11">SUM(E34+E36+E40)</f>
        <v>0</v>
      </c>
      <c r="F33" s="40">
        <f t="shared" si="11"/>
        <v>297314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297314</v>
      </c>
      <c r="E36" s="149">
        <f t="shared" ref="E36:AA36" si="13">SUM(E37:E39)</f>
        <v>0</v>
      </c>
      <c r="F36" s="150">
        <f t="shared" si="13"/>
        <v>297314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297314</v>
      </c>
      <c r="E37" s="98">
        <v>0</v>
      </c>
      <c r="F37" s="45">
        <v>297314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3139243</v>
      </c>
      <c r="E43" s="97">
        <f t="shared" ref="E43:AA43" si="15">E44+E64+E98+E158+E162</f>
        <v>0</v>
      </c>
      <c r="F43" s="40">
        <f t="shared" si="15"/>
        <v>1464243</v>
      </c>
      <c r="G43" s="41">
        <f t="shared" si="15"/>
        <v>1358000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317000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1197462</v>
      </c>
      <c r="E44" s="97">
        <f t="shared" ref="E44:AA44" si="16">SUM(E45+E54+E58+E61)</f>
        <v>0</v>
      </c>
      <c r="F44" s="40">
        <f t="shared" si="16"/>
        <v>460462</v>
      </c>
      <c r="G44" s="41">
        <f t="shared" si="16"/>
        <v>420000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317000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1197462</v>
      </c>
      <c r="E45" s="149">
        <f t="shared" ref="E45:AA45" si="17">SUM(E46:E53)</f>
        <v>0</v>
      </c>
      <c r="F45" s="150">
        <f t="shared" si="17"/>
        <v>460462</v>
      </c>
      <c r="G45" s="151">
        <f t="shared" si="17"/>
        <v>420000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317000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350000</v>
      </c>
      <c r="E46" s="98">
        <v>0</v>
      </c>
      <c r="F46" s="45">
        <v>250000</v>
      </c>
      <c r="G46" s="46">
        <v>100000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270000</v>
      </c>
      <c r="E47" s="98">
        <v>0</v>
      </c>
      <c r="F47" s="45">
        <v>150000</v>
      </c>
      <c r="G47" s="46">
        <v>120000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120000</v>
      </c>
      <c r="E48" s="98">
        <v>0</v>
      </c>
      <c r="F48" s="45">
        <v>30000</v>
      </c>
      <c r="G48" s="46">
        <v>90000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110000</v>
      </c>
      <c r="E49" s="98">
        <v>0</v>
      </c>
      <c r="F49" s="45">
        <v>20000</v>
      </c>
      <c r="G49" s="46">
        <v>90000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317000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317000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30462</v>
      </c>
      <c r="E53" s="98">
        <v>0</v>
      </c>
      <c r="F53" s="45">
        <v>10462</v>
      </c>
      <c r="G53" s="46">
        <v>20000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470410</v>
      </c>
      <c r="E64" s="97">
        <f t="shared" ref="E64:AA64" si="23">SUM(E65+E72+E80+E86+E91+E94+E96)</f>
        <v>0</v>
      </c>
      <c r="F64" s="40">
        <f t="shared" si="23"/>
        <v>230410</v>
      </c>
      <c r="G64" s="41">
        <f t="shared" si="23"/>
        <v>240000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200410</v>
      </c>
      <c r="E65" s="149">
        <f t="shared" ref="E65:AA65" si="24">SUM(E66:E71)</f>
        <v>0</v>
      </c>
      <c r="F65" s="150">
        <f t="shared" si="24"/>
        <v>90410</v>
      </c>
      <c r="G65" s="151">
        <f t="shared" si="24"/>
        <v>110000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70000</v>
      </c>
      <c r="E66" s="98">
        <v>0</v>
      </c>
      <c r="F66" s="45">
        <v>50000</v>
      </c>
      <c r="G66" s="46">
        <v>20000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35000</v>
      </c>
      <c r="E67" s="98">
        <v>0</v>
      </c>
      <c r="F67" s="45">
        <v>15000</v>
      </c>
      <c r="G67" s="46">
        <v>20000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25410</v>
      </c>
      <c r="E69" s="98">
        <v>0</v>
      </c>
      <c r="F69" s="45">
        <v>15410</v>
      </c>
      <c r="G69" s="46">
        <v>10000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20000</v>
      </c>
      <c r="E70" s="98">
        <v>0</v>
      </c>
      <c r="F70" s="45">
        <v>10000</v>
      </c>
      <c r="G70" s="46">
        <v>10000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50000</v>
      </c>
      <c r="E71" s="98">
        <v>0</v>
      </c>
      <c r="F71" s="45"/>
      <c r="G71" s="46">
        <v>50000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260000</v>
      </c>
      <c r="E80" s="149">
        <f t="shared" ref="E80:AA80" si="28">SUM(E81:E85)</f>
        <v>0</v>
      </c>
      <c r="F80" s="150">
        <f t="shared" si="28"/>
        <v>140000</v>
      </c>
      <c r="G80" s="151">
        <f t="shared" si="28"/>
        <v>120000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50000</v>
      </c>
      <c r="E81" s="98">
        <v>0</v>
      </c>
      <c r="F81" s="45">
        <v>30000</v>
      </c>
      <c r="G81" s="46">
        <v>20000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210000</v>
      </c>
      <c r="E82" s="98">
        <v>0</v>
      </c>
      <c r="F82" s="45">
        <v>110000</v>
      </c>
      <c r="G82" s="46">
        <v>100000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10000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10000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10000</v>
      </c>
      <c r="E90" s="98">
        <v>0</v>
      </c>
      <c r="F90" s="45">
        <v>0</v>
      </c>
      <c r="G90" s="46">
        <v>10000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1138629</v>
      </c>
      <c r="E98" s="99">
        <f t="shared" ref="E98:AA98" si="33">SUM(E99+E105+E110+E116+E123+E130+E135+E145+E149)</f>
        <v>0</v>
      </c>
      <c r="F98" s="48">
        <f t="shared" si="33"/>
        <v>698629</v>
      </c>
      <c r="G98" s="49">
        <f t="shared" si="33"/>
        <v>440000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200000</v>
      </c>
      <c r="E99" s="149">
        <f t="shared" ref="E99:AA99" si="34">SUM(E100:E104)</f>
        <v>0</v>
      </c>
      <c r="F99" s="150">
        <f t="shared" si="34"/>
        <v>80000</v>
      </c>
      <c r="G99" s="151">
        <f t="shared" si="34"/>
        <v>120000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150000</v>
      </c>
      <c r="E100" s="98">
        <v>0</v>
      </c>
      <c r="F100" s="45">
        <v>50000</v>
      </c>
      <c r="G100" s="46">
        <v>100000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50000</v>
      </c>
      <c r="E102" s="98">
        <v>0</v>
      </c>
      <c r="F102" s="45">
        <v>30000</v>
      </c>
      <c r="G102" s="46">
        <v>20000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50000</v>
      </c>
      <c r="E105" s="149">
        <f t="shared" ref="E105:AA105" si="35">SUM(E106:E109)</f>
        <v>0</v>
      </c>
      <c r="F105" s="150">
        <f t="shared" si="35"/>
        <v>50000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50000</v>
      </c>
      <c r="E109" s="98">
        <v>0</v>
      </c>
      <c r="F109" s="45">
        <v>50000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130000</v>
      </c>
      <c r="E110" s="149">
        <f t="shared" ref="E110:AA110" si="36">SUM(E111:E115)</f>
        <v>0</v>
      </c>
      <c r="F110" s="150">
        <f t="shared" si="36"/>
        <v>70000</v>
      </c>
      <c r="G110" s="151">
        <f t="shared" si="36"/>
        <v>60000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20000</v>
      </c>
      <c r="E112" s="98">
        <v>0</v>
      </c>
      <c r="F112" s="45">
        <v>0</v>
      </c>
      <c r="G112" s="46">
        <v>20000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/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90000</v>
      </c>
      <c r="E114" s="98">
        <v>0</v>
      </c>
      <c r="F114" s="45">
        <v>50000</v>
      </c>
      <c r="G114" s="46">
        <v>40000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20000</v>
      </c>
      <c r="E115" s="98">
        <v>0</v>
      </c>
      <c r="F115" s="45">
        <v>20000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84040</v>
      </c>
      <c r="E116" s="149">
        <f t="shared" ref="E116:AA116" si="37">SUM(E117:E122)</f>
        <v>0</v>
      </c>
      <c r="F116" s="150">
        <f t="shared" si="37"/>
        <v>64040</v>
      </c>
      <c r="G116" s="151">
        <f t="shared" si="37"/>
        <v>20000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40000</v>
      </c>
      <c r="E117" s="98">
        <v>0</v>
      </c>
      <c r="F117" s="45">
        <v>30000</v>
      </c>
      <c r="G117" s="46">
        <v>10000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22000</v>
      </c>
      <c r="E118" s="98">
        <v>0</v>
      </c>
      <c r="F118" s="45">
        <v>12000</v>
      </c>
      <c r="G118" s="46">
        <v>10000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2040</v>
      </c>
      <c r="E121" s="98">
        <v>0</v>
      </c>
      <c r="F121" s="45">
        <v>2040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20000</v>
      </c>
      <c r="E122" s="98">
        <v>0</v>
      </c>
      <c r="F122" s="45">
        <v>20000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62000</v>
      </c>
      <c r="E123" s="149">
        <f t="shared" ref="E123:AA123" si="39">SUM(E124:E129)</f>
        <v>0</v>
      </c>
      <c r="F123" s="150">
        <f t="shared" si="39"/>
        <v>42000</v>
      </c>
      <c r="G123" s="151">
        <f t="shared" si="39"/>
        <v>20000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62000</v>
      </c>
      <c r="E126" s="98">
        <v>0</v>
      </c>
      <c r="F126" s="45">
        <v>42000</v>
      </c>
      <c r="G126" s="46">
        <v>20000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125000</v>
      </c>
      <c r="E135" s="149">
        <f t="shared" ref="E135:AA135" si="42">SUM(E136:E144)</f>
        <v>0</v>
      </c>
      <c r="F135" s="150">
        <f t="shared" si="42"/>
        <v>25000</v>
      </c>
      <c r="G135" s="151">
        <f t="shared" si="42"/>
        <v>100000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35000</v>
      </c>
      <c r="E136" s="98">
        <v>0</v>
      </c>
      <c r="F136" s="45">
        <v>15000</v>
      </c>
      <c r="G136" s="46">
        <v>20000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70000</v>
      </c>
      <c r="E137" s="98">
        <v>0</v>
      </c>
      <c r="F137" s="45">
        <v>0</v>
      </c>
      <c r="G137" s="46">
        <v>70000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20000</v>
      </c>
      <c r="E142" s="98">
        <v>0</v>
      </c>
      <c r="F142" s="45">
        <v>10000</v>
      </c>
      <c r="G142" s="46">
        <v>10000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30000</v>
      </c>
      <c r="E145" s="149">
        <f t="shared" ref="E145:AA145" si="44">SUM(E146:E148)</f>
        <v>0</v>
      </c>
      <c r="F145" s="150">
        <f t="shared" si="44"/>
        <v>20000</v>
      </c>
      <c r="G145" s="151">
        <f t="shared" si="44"/>
        <v>10000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30000</v>
      </c>
      <c r="E146" s="98">
        <v>0</v>
      </c>
      <c r="F146" s="45">
        <v>20000</v>
      </c>
      <c r="G146" s="46">
        <v>10000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457589</v>
      </c>
      <c r="E149" s="149">
        <f t="shared" ref="E149:AA149" si="45">SUM(E150:E157)</f>
        <v>0</v>
      </c>
      <c r="F149" s="150">
        <f t="shared" si="45"/>
        <v>347589</v>
      </c>
      <c r="G149" s="151">
        <f t="shared" si="45"/>
        <v>110000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50000</v>
      </c>
      <c r="E150" s="98">
        <v>0</v>
      </c>
      <c r="F150" s="45">
        <v>20000</v>
      </c>
      <c r="G150" s="46">
        <v>30000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10000</v>
      </c>
      <c r="E151" s="98">
        <v>0</v>
      </c>
      <c r="F151" s="45">
        <v>0</v>
      </c>
      <c r="G151" s="46">
        <v>10000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15000</v>
      </c>
      <c r="E154" s="98">
        <v>0</v>
      </c>
      <c r="F154" s="45">
        <v>5000</v>
      </c>
      <c r="G154" s="46">
        <v>10000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20000</v>
      </c>
      <c r="E155" s="98">
        <v>0</v>
      </c>
      <c r="F155" s="45">
        <v>20000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144000</v>
      </c>
      <c r="E156" s="98">
        <v>0</v>
      </c>
      <c r="F156" s="45">
        <v>144000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218589</v>
      </c>
      <c r="E157" s="98">
        <v>0</v>
      </c>
      <c r="F157" s="45">
        <v>158589</v>
      </c>
      <c r="G157" s="46">
        <v>60000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237742</v>
      </c>
      <c r="E158" s="99">
        <f t="shared" ref="E158:AA158" si="47">E159</f>
        <v>0</v>
      </c>
      <c r="F158" s="48">
        <f t="shared" si="47"/>
        <v>74742</v>
      </c>
      <c r="G158" s="49">
        <f t="shared" si="47"/>
        <v>163000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237742</v>
      </c>
      <c r="E159" s="149">
        <f t="shared" ref="E159:AA159" si="48">SUM(E160:E161)</f>
        <v>0</v>
      </c>
      <c r="F159" s="150">
        <f t="shared" si="48"/>
        <v>74742</v>
      </c>
      <c r="G159" s="151">
        <f t="shared" si="48"/>
        <v>163000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174742</v>
      </c>
      <c r="E160" s="98">
        <v>0</v>
      </c>
      <c r="F160" s="45">
        <v>74742</v>
      </c>
      <c r="G160" s="46">
        <v>100000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63000</v>
      </c>
      <c r="E161" s="98">
        <v>0</v>
      </c>
      <c r="F161" s="45">
        <v>0</v>
      </c>
      <c r="G161" s="46">
        <v>63000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95000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95000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50000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50000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50000</v>
      </c>
      <c r="E174" s="98">
        <v>0</v>
      </c>
      <c r="F174" s="45">
        <v>0</v>
      </c>
      <c r="G174" s="46">
        <v>50000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15000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15000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10000</v>
      </c>
      <c r="E176" s="98">
        <v>0</v>
      </c>
      <c r="F176" s="45">
        <v>0</v>
      </c>
      <c r="G176" s="46">
        <v>10000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5000</v>
      </c>
      <c r="E177" s="98">
        <v>0</v>
      </c>
      <c r="F177" s="45">
        <v>0</v>
      </c>
      <c r="G177" s="46">
        <v>5000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30000</v>
      </c>
      <c r="E187" s="149">
        <f t="shared" si="56"/>
        <v>0</v>
      </c>
      <c r="F187" s="150">
        <f t="shared" si="56"/>
        <v>0</v>
      </c>
      <c r="G187" s="151">
        <f t="shared" si="56"/>
        <v>30000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5000</v>
      </c>
      <c r="E188" s="98">
        <v>0</v>
      </c>
      <c r="F188" s="45">
        <v>0</v>
      </c>
      <c r="G188" s="46">
        <v>5000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25000</v>
      </c>
      <c r="E189" s="98">
        <v>0</v>
      </c>
      <c r="F189" s="45">
        <v>0</v>
      </c>
      <c r="G189" s="46">
        <v>25000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20000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20000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20000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20000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2000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2000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2000</v>
      </c>
      <c r="E240" s="98">
        <v>0</v>
      </c>
      <c r="F240" s="45">
        <v>0</v>
      </c>
      <c r="G240" s="46">
        <v>2000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18000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18000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18000</v>
      </c>
      <c r="E253" s="98">
        <v>0</v>
      </c>
      <c r="F253" s="45">
        <v>0</v>
      </c>
      <c r="G253" s="46">
        <v>18000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67000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67000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67000</v>
      </c>
      <c r="E378" s="99">
        <f t="shared" si="124"/>
        <v>0</v>
      </c>
      <c r="F378" s="48">
        <f t="shared" si="124"/>
        <v>0</v>
      </c>
      <c r="G378" s="49">
        <f t="shared" si="124"/>
        <v>67000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67000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67000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67000</v>
      </c>
      <c r="E384" s="98">
        <v>0</v>
      </c>
      <c r="F384" s="45">
        <v>0</v>
      </c>
      <c r="G384" s="46">
        <v>67000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5267000</v>
      </c>
      <c r="E642" s="100">
        <f t="shared" si="218"/>
        <v>0</v>
      </c>
      <c r="F642" s="53">
        <f t="shared" si="218"/>
        <v>3505000</v>
      </c>
      <c r="G642" s="54">
        <f t="shared" si="218"/>
        <v>1445000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317000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5267000</v>
      </c>
      <c r="E779" s="109">
        <f t="shared" ref="E779:AA779" si="265">+E643+E642</f>
        <v>0</v>
      </c>
      <c r="F779" s="92">
        <f t="shared" si="265"/>
        <v>3505000</v>
      </c>
      <c r="G779" s="92">
        <f t="shared" si="265"/>
        <v>1445000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317000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  <dataValidation type="list" allowBlank="1" showInputMessage="1" showErrorMessage="1" sqref="B1">
      <formula1>#REF!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O41" activePane="bottomRight" state="frozen"/>
      <selection pane="topRight" activeCell="D1" sqref="D1"/>
      <selection pane="bottomLeft" activeCell="A5" sqref="A5"/>
      <selection pane="bottomRight" activeCell="W53" sqref="W53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5364765</v>
      </c>
      <c r="E5" s="96">
        <f t="shared" ref="E5:AA5" si="0">E6+E43+E190+E254+E276+E350+E397</f>
        <v>0</v>
      </c>
      <c r="F5" s="82">
        <f t="shared" si="0"/>
        <v>3540050</v>
      </c>
      <c r="G5" s="83">
        <f t="shared" si="0"/>
        <v>1504450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320265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2089678</v>
      </c>
      <c r="E6" s="97">
        <f t="shared" ref="E6:AA6" si="1">E7+E24+E33</f>
        <v>0</v>
      </c>
      <c r="F6" s="40">
        <f t="shared" si="1"/>
        <v>2046376</v>
      </c>
      <c r="G6" s="41">
        <f t="shared" si="1"/>
        <v>43302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1656376</v>
      </c>
      <c r="E7" s="97">
        <f t="shared" ref="E7:AA7" si="2">SUM(E8+E12+E20+E22)</f>
        <v>0</v>
      </c>
      <c r="F7" s="40">
        <f t="shared" si="2"/>
        <v>1656376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1656376</v>
      </c>
      <c r="E8" s="149">
        <f>SUM(E9:E11)</f>
        <v>0</v>
      </c>
      <c r="F8" s="150">
        <f t="shared" ref="F8:AA8" si="3">SUM(F9:F11)</f>
        <v>1656376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1656376</v>
      </c>
      <c r="E9" s="98">
        <v>0</v>
      </c>
      <c r="F9" s="45">
        <v>1656376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123302</v>
      </c>
      <c r="E24" s="97">
        <f t="shared" ref="E24:AA24" si="8">E25</f>
        <v>0</v>
      </c>
      <c r="F24" s="40">
        <f t="shared" si="8"/>
        <v>80000</v>
      </c>
      <c r="G24" s="41">
        <f t="shared" si="8"/>
        <v>43302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123302</v>
      </c>
      <c r="E25" s="149">
        <f t="shared" ref="E25:AA25" si="9">SUM(E26:E32)</f>
        <v>0</v>
      </c>
      <c r="F25" s="150">
        <f t="shared" si="9"/>
        <v>80000</v>
      </c>
      <c r="G25" s="151">
        <f t="shared" si="9"/>
        <v>43302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123302</v>
      </c>
      <c r="E32" s="98">
        <v>0</v>
      </c>
      <c r="F32" s="45">
        <v>80000</v>
      </c>
      <c r="G32" s="46">
        <v>43302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310000</v>
      </c>
      <c r="E33" s="97">
        <f t="shared" ref="E33:AA33" si="11">SUM(E34+E36+E40)</f>
        <v>0</v>
      </c>
      <c r="F33" s="40">
        <f t="shared" si="11"/>
        <v>310000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310000</v>
      </c>
      <c r="E36" s="149">
        <f t="shared" ref="E36:AA36" si="13">SUM(E37:E39)</f>
        <v>0</v>
      </c>
      <c r="F36" s="150">
        <f t="shared" si="13"/>
        <v>310000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310000</v>
      </c>
      <c r="E38" s="98">
        <v>0</v>
      </c>
      <c r="F38" s="45">
        <v>310000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3254685</v>
      </c>
      <c r="E43" s="97">
        <f t="shared" ref="E43:AA43" si="15">E44+E64+E98+E158+E162</f>
        <v>0</v>
      </c>
      <c r="F43" s="40">
        <f t="shared" si="15"/>
        <v>1493674</v>
      </c>
      <c r="G43" s="41">
        <f t="shared" si="15"/>
        <v>1440746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320265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1457011</v>
      </c>
      <c r="E44" s="97">
        <f t="shared" ref="E44:AA44" si="16">SUM(E45+E54+E58+E61)</f>
        <v>0</v>
      </c>
      <c r="F44" s="40">
        <f t="shared" si="16"/>
        <v>689674</v>
      </c>
      <c r="G44" s="41">
        <f t="shared" si="16"/>
        <v>447072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320265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1457011</v>
      </c>
      <c r="E45" s="149">
        <f t="shared" ref="E45:AA45" si="17">SUM(E46:E53)</f>
        <v>0</v>
      </c>
      <c r="F45" s="150">
        <f t="shared" si="17"/>
        <v>689674</v>
      </c>
      <c r="G45" s="151">
        <f t="shared" si="17"/>
        <v>447072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320265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370000</v>
      </c>
      <c r="E46" s="98">
        <v>0</v>
      </c>
      <c r="F46" s="45">
        <v>250000</v>
      </c>
      <c r="G46" s="46">
        <v>120000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280000</v>
      </c>
      <c r="E47" s="98">
        <v>0</v>
      </c>
      <c r="F47" s="45">
        <v>150000</v>
      </c>
      <c r="G47" s="46">
        <v>130000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190000</v>
      </c>
      <c r="E48" s="98">
        <v>0</v>
      </c>
      <c r="F48" s="45">
        <v>100000</v>
      </c>
      <c r="G48" s="46">
        <v>90000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127072</v>
      </c>
      <c r="E49" s="98">
        <v>0</v>
      </c>
      <c r="F49" s="45">
        <v>50000</v>
      </c>
      <c r="G49" s="46">
        <v>77072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320265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320265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169674</v>
      </c>
      <c r="E53" s="98">
        <v>0</v>
      </c>
      <c r="F53" s="45">
        <v>139674</v>
      </c>
      <c r="G53" s="46">
        <v>30000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440000</v>
      </c>
      <c r="E64" s="97">
        <f t="shared" ref="E64:AA64" si="23">SUM(E65+E72+E80+E86+E91+E94+E96)</f>
        <v>0</v>
      </c>
      <c r="F64" s="40">
        <f t="shared" si="23"/>
        <v>225000</v>
      </c>
      <c r="G64" s="41">
        <f t="shared" si="23"/>
        <v>215000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200000</v>
      </c>
      <c r="E65" s="149">
        <f t="shared" ref="E65:AA65" si="24">SUM(E66:E71)</f>
        <v>0</v>
      </c>
      <c r="F65" s="150">
        <f t="shared" si="24"/>
        <v>95000</v>
      </c>
      <c r="G65" s="151">
        <f t="shared" si="24"/>
        <v>105000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80000</v>
      </c>
      <c r="E66" s="98">
        <v>0</v>
      </c>
      <c r="F66" s="45">
        <v>55000</v>
      </c>
      <c r="G66" s="46">
        <v>25000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35000</v>
      </c>
      <c r="E67" s="98">
        <v>0</v>
      </c>
      <c r="F67" s="45">
        <v>15000</v>
      </c>
      <c r="G67" s="46">
        <v>20000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30000</v>
      </c>
      <c r="E69" s="98">
        <v>0</v>
      </c>
      <c r="F69" s="45">
        <v>15000</v>
      </c>
      <c r="G69" s="46">
        <v>15000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25000</v>
      </c>
      <c r="E70" s="98">
        <v>0</v>
      </c>
      <c r="F70" s="45">
        <v>10000</v>
      </c>
      <c r="G70" s="46">
        <v>15000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30000</v>
      </c>
      <c r="E71" s="98">
        <v>0</v>
      </c>
      <c r="F71" s="45">
        <v>0</v>
      </c>
      <c r="G71" s="46">
        <v>30000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240000</v>
      </c>
      <c r="E80" s="149">
        <f t="shared" ref="E80:AA80" si="28">SUM(E81:E85)</f>
        <v>0</v>
      </c>
      <c r="F80" s="150">
        <f t="shared" si="28"/>
        <v>130000</v>
      </c>
      <c r="G80" s="151">
        <f t="shared" si="28"/>
        <v>110000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40000</v>
      </c>
      <c r="E81" s="98">
        <v>0</v>
      </c>
      <c r="F81" s="45">
        <v>30000</v>
      </c>
      <c r="G81" s="46">
        <v>10000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200000</v>
      </c>
      <c r="E82" s="98">
        <v>0</v>
      </c>
      <c r="F82" s="45">
        <v>100000</v>
      </c>
      <c r="G82" s="46">
        <v>100000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/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999000</v>
      </c>
      <c r="E98" s="99">
        <f t="shared" ref="E98:AA98" si="33">SUM(E99+E105+E110+E116+E123+E130+E135+E145+E149)</f>
        <v>0</v>
      </c>
      <c r="F98" s="48">
        <f t="shared" si="33"/>
        <v>504000</v>
      </c>
      <c r="G98" s="49">
        <f t="shared" si="33"/>
        <v>495000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200000</v>
      </c>
      <c r="E99" s="149">
        <f t="shared" ref="E99:AA99" si="34">SUM(E100:E104)</f>
        <v>0</v>
      </c>
      <c r="F99" s="150">
        <f t="shared" si="34"/>
        <v>80000</v>
      </c>
      <c r="G99" s="151">
        <f t="shared" si="34"/>
        <v>120000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140000</v>
      </c>
      <c r="E100" s="98">
        <v>0</v>
      </c>
      <c r="F100" s="45">
        <v>40000</v>
      </c>
      <c r="G100" s="46">
        <v>100000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60000</v>
      </c>
      <c r="E102" s="98">
        <v>0</v>
      </c>
      <c r="F102" s="45">
        <v>40000</v>
      </c>
      <c r="G102" s="46">
        <v>20000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50000</v>
      </c>
      <c r="E105" s="149">
        <f t="shared" ref="E105:AA105" si="35">SUM(E106:E109)</f>
        <v>0</v>
      </c>
      <c r="F105" s="150">
        <f t="shared" si="35"/>
        <v>50000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50000</v>
      </c>
      <c r="E109" s="98">
        <v>0</v>
      </c>
      <c r="F109" s="45">
        <v>50000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130000</v>
      </c>
      <c r="E110" s="149">
        <f t="shared" ref="E110:AA110" si="36">SUM(E111:E115)</f>
        <v>0</v>
      </c>
      <c r="F110" s="150">
        <f t="shared" si="36"/>
        <v>70000</v>
      </c>
      <c r="G110" s="151">
        <f t="shared" si="36"/>
        <v>60000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20000</v>
      </c>
      <c r="E112" s="98">
        <v>0</v>
      </c>
      <c r="F112" s="45">
        <v>0</v>
      </c>
      <c r="G112" s="46">
        <v>20000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90000</v>
      </c>
      <c r="E114" s="98">
        <v>0</v>
      </c>
      <c r="F114" s="45">
        <v>50000</v>
      </c>
      <c r="G114" s="46">
        <v>40000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20000</v>
      </c>
      <c r="E115" s="98">
        <v>0</v>
      </c>
      <c r="F115" s="45">
        <v>20000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99000</v>
      </c>
      <c r="E116" s="149">
        <f t="shared" ref="E116:AA116" si="37">SUM(E117:E122)</f>
        <v>0</v>
      </c>
      <c r="F116" s="150">
        <f t="shared" si="37"/>
        <v>74000</v>
      </c>
      <c r="G116" s="151">
        <f t="shared" si="37"/>
        <v>25000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55000</v>
      </c>
      <c r="E117" s="98">
        <v>0</v>
      </c>
      <c r="F117" s="45">
        <v>40000</v>
      </c>
      <c r="G117" s="46">
        <v>15000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22000</v>
      </c>
      <c r="E118" s="98">
        <v>0</v>
      </c>
      <c r="F118" s="45">
        <v>12000</v>
      </c>
      <c r="G118" s="46">
        <v>10000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2000</v>
      </c>
      <c r="E121" s="98">
        <v>0</v>
      </c>
      <c r="F121" s="45">
        <v>2000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20000</v>
      </c>
      <c r="E122" s="98">
        <v>0</v>
      </c>
      <c r="F122" s="45">
        <v>20000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72000</v>
      </c>
      <c r="E123" s="149">
        <f t="shared" ref="E123:AA123" si="39">SUM(E124:E129)</f>
        <v>0</v>
      </c>
      <c r="F123" s="150">
        <f t="shared" si="39"/>
        <v>42000</v>
      </c>
      <c r="G123" s="151">
        <f t="shared" si="39"/>
        <v>30000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52000</v>
      </c>
      <c r="E125" s="98">
        <v>0</v>
      </c>
      <c r="F125" s="45">
        <v>42000</v>
      </c>
      <c r="G125" s="46">
        <v>10000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20000</v>
      </c>
      <c r="E126" s="98">
        <v>0</v>
      </c>
      <c r="F126" s="45"/>
      <c r="G126" s="46">
        <v>20000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138000</v>
      </c>
      <c r="E135" s="149">
        <f t="shared" ref="E135:AA135" si="42">SUM(E136:E144)</f>
        <v>0</v>
      </c>
      <c r="F135" s="150">
        <f t="shared" si="42"/>
        <v>23000</v>
      </c>
      <c r="G135" s="151">
        <f t="shared" si="42"/>
        <v>115000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28000</v>
      </c>
      <c r="E136" s="98">
        <v>0</v>
      </c>
      <c r="F136" s="45">
        <v>13000</v>
      </c>
      <c r="G136" s="46">
        <v>15000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80000</v>
      </c>
      <c r="E137" s="98">
        <v>0</v>
      </c>
      <c r="F137" s="45">
        <v>0</v>
      </c>
      <c r="G137" s="46">
        <v>80000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30000</v>
      </c>
      <c r="E142" s="98">
        <v>0</v>
      </c>
      <c r="F142" s="45">
        <v>10000</v>
      </c>
      <c r="G142" s="46">
        <v>20000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30000</v>
      </c>
      <c r="E145" s="149">
        <f t="shared" ref="E145:AA145" si="44">SUM(E146:E148)</f>
        <v>0</v>
      </c>
      <c r="F145" s="150">
        <f t="shared" si="44"/>
        <v>20000</v>
      </c>
      <c r="G145" s="151">
        <f t="shared" si="44"/>
        <v>10000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30000</v>
      </c>
      <c r="E146" s="98">
        <v>0</v>
      </c>
      <c r="F146" s="45">
        <v>20000</v>
      </c>
      <c r="G146" s="46">
        <v>10000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280000</v>
      </c>
      <c r="E149" s="149">
        <f t="shared" ref="E149:AA149" si="45">SUM(E150:E157)</f>
        <v>0</v>
      </c>
      <c r="F149" s="150">
        <f t="shared" si="45"/>
        <v>145000</v>
      </c>
      <c r="G149" s="151">
        <f t="shared" si="45"/>
        <v>135000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50000</v>
      </c>
      <c r="E150" s="98">
        <v>0</v>
      </c>
      <c r="F150" s="45">
        <v>20000</v>
      </c>
      <c r="G150" s="46">
        <v>30000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10000</v>
      </c>
      <c r="E151" s="98">
        <v>0</v>
      </c>
      <c r="F151" s="45">
        <v>0</v>
      </c>
      <c r="G151" s="46">
        <v>10000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20000</v>
      </c>
      <c r="E154" s="98">
        <v>0</v>
      </c>
      <c r="F154" s="45">
        <v>5000</v>
      </c>
      <c r="G154" s="46">
        <v>15000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30000</v>
      </c>
      <c r="E155" s="98">
        <v>0</v>
      </c>
      <c r="F155" s="45">
        <v>20000</v>
      </c>
      <c r="G155" s="46">
        <v>10000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/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170000</v>
      </c>
      <c r="E157" s="98">
        <v>0</v>
      </c>
      <c r="F157" s="45">
        <v>100000</v>
      </c>
      <c r="G157" s="46">
        <v>70000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238000</v>
      </c>
      <c r="E158" s="99">
        <f t="shared" ref="E158:AA158" si="47">E159</f>
        <v>0</v>
      </c>
      <c r="F158" s="48">
        <f t="shared" si="47"/>
        <v>75000</v>
      </c>
      <c r="G158" s="49">
        <f t="shared" si="47"/>
        <v>163000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238000</v>
      </c>
      <c r="E159" s="149">
        <f t="shared" ref="E159:AA159" si="48">SUM(E160:E161)</f>
        <v>0</v>
      </c>
      <c r="F159" s="150">
        <f t="shared" si="48"/>
        <v>75000</v>
      </c>
      <c r="G159" s="151">
        <f t="shared" si="48"/>
        <v>163000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175000</v>
      </c>
      <c r="E160" s="98">
        <v>0</v>
      </c>
      <c r="F160" s="45">
        <v>75000</v>
      </c>
      <c r="G160" s="46">
        <v>100000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63000</v>
      </c>
      <c r="E161" s="98">
        <v>0</v>
      </c>
      <c r="F161" s="45">
        <v>0</v>
      </c>
      <c r="G161" s="46">
        <v>63000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120674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120674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50000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50000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50000</v>
      </c>
      <c r="E174" s="98">
        <v>0</v>
      </c>
      <c r="F174" s="45">
        <v>0</v>
      </c>
      <c r="G174" s="46">
        <v>50000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15000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15000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10000</v>
      </c>
      <c r="E176" s="98">
        <v>0</v>
      </c>
      <c r="F176" s="45">
        <v>0</v>
      </c>
      <c r="G176" s="46">
        <v>10000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5000</v>
      </c>
      <c r="E177" s="98">
        <v>0</v>
      </c>
      <c r="F177" s="45">
        <v>0</v>
      </c>
      <c r="G177" s="46">
        <v>5000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55674</v>
      </c>
      <c r="E187" s="149">
        <f t="shared" si="56"/>
        <v>0</v>
      </c>
      <c r="F187" s="150">
        <f t="shared" si="56"/>
        <v>0</v>
      </c>
      <c r="G187" s="151">
        <f t="shared" si="56"/>
        <v>55674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10000</v>
      </c>
      <c r="E188" s="98">
        <v>0</v>
      </c>
      <c r="F188" s="45">
        <v>0</v>
      </c>
      <c r="G188" s="46">
        <v>10000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45674</v>
      </c>
      <c r="E189" s="98">
        <v>0</v>
      </c>
      <c r="F189" s="45">
        <v>0</v>
      </c>
      <c r="G189" s="46">
        <v>45674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20402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20402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20402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20402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5000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5000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5000</v>
      </c>
      <c r="E240" s="98">
        <v>0</v>
      </c>
      <c r="F240" s="45">
        <v>0</v>
      </c>
      <c r="G240" s="46">
        <v>5000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15402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15402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15402</v>
      </c>
      <c r="E253" s="98">
        <v>0</v>
      </c>
      <c r="F253" s="45">
        <v>0</v>
      </c>
      <c r="G253" s="46">
        <v>15402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5364765</v>
      </c>
      <c r="E642" s="100">
        <f t="shared" si="218"/>
        <v>0</v>
      </c>
      <c r="F642" s="53">
        <f t="shared" si="218"/>
        <v>3540050</v>
      </c>
      <c r="G642" s="54">
        <f t="shared" si="218"/>
        <v>1504450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320265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5364765</v>
      </c>
      <c r="E779" s="109">
        <f t="shared" ref="E779:AA779" si="265">+E643+E642</f>
        <v>0</v>
      </c>
      <c r="F779" s="92">
        <f t="shared" si="265"/>
        <v>3540050</v>
      </c>
      <c r="G779" s="92">
        <f t="shared" si="265"/>
        <v>1504450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320265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list" allowBlank="1" showInputMessage="1" showErrorMessage="1" sqref="B1">
      <formula1>#REF!</formula1>
    </dataValidation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S39" activePane="bottomRight" state="frozen"/>
      <selection pane="topRight" activeCell="D1" sqref="D1"/>
      <selection pane="bottomLeft" activeCell="A5" sqref="A5"/>
      <selection pane="bottomRight" activeCell="W53" sqref="W53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5338685</v>
      </c>
      <c r="E5" s="96">
        <f t="shared" ref="E5:AA5" si="0">E6+E43+E190+E254+E276+E350+E397</f>
        <v>0</v>
      </c>
      <c r="F5" s="82">
        <f t="shared" si="0"/>
        <v>3575451</v>
      </c>
      <c r="G5" s="83">
        <f t="shared" si="0"/>
        <v>1430746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332488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2081777</v>
      </c>
      <c r="E6" s="97">
        <f t="shared" ref="E6:AA6" si="1">E7+E24+E33</f>
        <v>0</v>
      </c>
      <c r="F6" s="40">
        <f t="shared" si="1"/>
        <v>2081777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1731777</v>
      </c>
      <c r="E7" s="97">
        <f t="shared" ref="E7:AA7" si="2">SUM(E8+E12+E20+E22)</f>
        <v>0</v>
      </c>
      <c r="F7" s="40">
        <f t="shared" si="2"/>
        <v>1731777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1731777</v>
      </c>
      <c r="E8" s="149">
        <f>SUM(E9:E11)</f>
        <v>0</v>
      </c>
      <c r="F8" s="150">
        <f t="shared" ref="F8:AA8" si="3">SUM(F9:F11)</f>
        <v>1731777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1731777</v>
      </c>
      <c r="E9" s="98">
        <v>0</v>
      </c>
      <c r="F9" s="45">
        <v>1731777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50000</v>
      </c>
      <c r="E24" s="97">
        <f t="shared" ref="E24:AA24" si="8">E25</f>
        <v>0</v>
      </c>
      <c r="F24" s="40">
        <f t="shared" si="8"/>
        <v>50000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50000</v>
      </c>
      <c r="E25" s="149">
        <f t="shared" ref="E25:AA25" si="9">SUM(E26:E32)</f>
        <v>0</v>
      </c>
      <c r="F25" s="150">
        <f t="shared" si="9"/>
        <v>50000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50000</v>
      </c>
      <c r="E32" s="98">
        <v>0</v>
      </c>
      <c r="F32" s="45">
        <v>50000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300000</v>
      </c>
      <c r="E33" s="97">
        <f t="shared" ref="E33:AA33" si="11">SUM(E34+E36+E40)</f>
        <v>0</v>
      </c>
      <c r="F33" s="40">
        <f t="shared" si="11"/>
        <v>300000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300000</v>
      </c>
      <c r="E36" s="149">
        <f t="shared" ref="E36:AA36" si="13">SUM(E37:E39)</f>
        <v>0</v>
      </c>
      <c r="F36" s="150">
        <f t="shared" si="13"/>
        <v>300000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300000</v>
      </c>
      <c r="E37" s="98">
        <v>0</v>
      </c>
      <c r="F37" s="45">
        <v>300000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3236506</v>
      </c>
      <c r="E43" s="97">
        <f t="shared" ref="E43:AA43" si="15">E44+E64+E98+E158+E162</f>
        <v>0</v>
      </c>
      <c r="F43" s="40">
        <f t="shared" si="15"/>
        <v>1493674</v>
      </c>
      <c r="G43" s="41">
        <f t="shared" si="15"/>
        <v>1410344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332488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1377466</v>
      </c>
      <c r="E44" s="97">
        <f t="shared" ref="E44:AA44" si="16">SUM(E45+E54+E58+E61)</f>
        <v>0</v>
      </c>
      <c r="F44" s="40">
        <f t="shared" si="16"/>
        <v>477634</v>
      </c>
      <c r="G44" s="41">
        <f t="shared" si="16"/>
        <v>567344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332488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1377466</v>
      </c>
      <c r="E45" s="149">
        <f t="shared" ref="E45:AA45" si="17">SUM(E46:E53)</f>
        <v>0</v>
      </c>
      <c r="F45" s="150">
        <f t="shared" si="17"/>
        <v>477634</v>
      </c>
      <c r="G45" s="151">
        <f t="shared" si="17"/>
        <v>567344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332488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370000</v>
      </c>
      <c r="E46" s="98">
        <v>0</v>
      </c>
      <c r="F46" s="45">
        <v>250000</v>
      </c>
      <c r="G46" s="46">
        <v>120000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277634</v>
      </c>
      <c r="E47" s="98">
        <v>0</v>
      </c>
      <c r="F47" s="45">
        <v>157634</v>
      </c>
      <c r="G47" s="46">
        <v>120000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157344</v>
      </c>
      <c r="E48" s="98">
        <v>0</v>
      </c>
      <c r="F48" s="45">
        <v>30000</v>
      </c>
      <c r="G48" s="46">
        <v>127344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120000</v>
      </c>
      <c r="E49" s="98">
        <v>0</v>
      </c>
      <c r="F49" s="45">
        <v>20000</v>
      </c>
      <c r="G49" s="46">
        <v>100000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332488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332488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120000</v>
      </c>
      <c r="E53" s="98">
        <v>0</v>
      </c>
      <c r="F53" s="45">
        <v>20000</v>
      </c>
      <c r="G53" s="46">
        <v>100000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545000</v>
      </c>
      <c r="E64" s="97">
        <f t="shared" ref="E64:AA64" si="23">SUM(E65+E72+E80+E86+E91+E94+E96)</f>
        <v>0</v>
      </c>
      <c r="F64" s="40">
        <f t="shared" si="23"/>
        <v>225000</v>
      </c>
      <c r="G64" s="41">
        <f t="shared" si="23"/>
        <v>320000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245000</v>
      </c>
      <c r="E65" s="149">
        <f t="shared" ref="E65:AA65" si="24">SUM(E66:E71)</f>
        <v>0</v>
      </c>
      <c r="F65" s="150">
        <f t="shared" si="24"/>
        <v>85000</v>
      </c>
      <c r="G65" s="151">
        <f t="shared" si="24"/>
        <v>160000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100000</v>
      </c>
      <c r="E66" s="98">
        <v>0</v>
      </c>
      <c r="F66" s="45">
        <v>50000</v>
      </c>
      <c r="G66" s="46">
        <v>50000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45000</v>
      </c>
      <c r="E67" s="98">
        <v>0</v>
      </c>
      <c r="F67" s="45">
        <v>15000</v>
      </c>
      <c r="G67" s="46">
        <v>30000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20000</v>
      </c>
      <c r="E69" s="98">
        <v>0</v>
      </c>
      <c r="F69" s="45">
        <v>0</v>
      </c>
      <c r="G69" s="46">
        <v>20000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40000</v>
      </c>
      <c r="E70" s="98">
        <v>0</v>
      </c>
      <c r="F70" s="45">
        <v>20000</v>
      </c>
      <c r="G70" s="46">
        <v>20000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40000</v>
      </c>
      <c r="E71" s="98">
        <v>0</v>
      </c>
      <c r="F71" s="45">
        <v>0</v>
      </c>
      <c r="G71" s="46">
        <v>40000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280000</v>
      </c>
      <c r="E80" s="149">
        <f t="shared" ref="E80:AA80" si="28">SUM(E81:E85)</f>
        <v>0</v>
      </c>
      <c r="F80" s="150">
        <f t="shared" si="28"/>
        <v>140000</v>
      </c>
      <c r="G80" s="151">
        <f t="shared" si="28"/>
        <v>140000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70000</v>
      </c>
      <c r="E81" s="98">
        <v>0</v>
      </c>
      <c r="F81" s="45">
        <v>30000</v>
      </c>
      <c r="G81" s="46">
        <v>40000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210000</v>
      </c>
      <c r="E82" s="98">
        <v>0</v>
      </c>
      <c r="F82" s="45">
        <v>110000</v>
      </c>
      <c r="G82" s="46">
        <v>100000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20000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20000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20000</v>
      </c>
      <c r="E90" s="98">
        <v>0</v>
      </c>
      <c r="F90" s="45">
        <v>0</v>
      </c>
      <c r="G90" s="46">
        <v>20000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1244040</v>
      </c>
      <c r="E98" s="99">
        <f t="shared" ref="E98:AA98" si="33">SUM(E99+E105+E110+E116+E123+E130+E135+E145+E149)</f>
        <v>0</v>
      </c>
      <c r="F98" s="48">
        <f t="shared" si="33"/>
        <v>721040</v>
      </c>
      <c r="G98" s="49">
        <f t="shared" si="33"/>
        <v>523000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260000</v>
      </c>
      <c r="E99" s="149">
        <f t="shared" ref="E99:AA99" si="34">SUM(E100:E104)</f>
        <v>0</v>
      </c>
      <c r="F99" s="150">
        <f t="shared" si="34"/>
        <v>70000</v>
      </c>
      <c r="G99" s="151">
        <f t="shared" si="34"/>
        <v>190000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190000</v>
      </c>
      <c r="E100" s="98">
        <v>0</v>
      </c>
      <c r="F100" s="45">
        <v>40000</v>
      </c>
      <c r="G100" s="46">
        <v>150000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70000</v>
      </c>
      <c r="E102" s="98">
        <v>0</v>
      </c>
      <c r="F102" s="45">
        <v>30000</v>
      </c>
      <c r="G102" s="46">
        <v>40000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90000</v>
      </c>
      <c r="E105" s="149">
        <f t="shared" ref="E105:AA105" si="35">SUM(E106:E109)</f>
        <v>0</v>
      </c>
      <c r="F105" s="150">
        <f t="shared" si="35"/>
        <v>40000</v>
      </c>
      <c r="G105" s="151">
        <f t="shared" si="35"/>
        <v>50000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90000</v>
      </c>
      <c r="E109" s="98">
        <v>0</v>
      </c>
      <c r="F109" s="45">
        <v>40000</v>
      </c>
      <c r="G109" s="46">
        <v>50000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120000</v>
      </c>
      <c r="E110" s="149">
        <f t="shared" ref="E110:AA110" si="36">SUM(E111:E115)</f>
        <v>0</v>
      </c>
      <c r="F110" s="150">
        <f t="shared" si="36"/>
        <v>70000</v>
      </c>
      <c r="G110" s="151">
        <f t="shared" si="36"/>
        <v>50000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90000</v>
      </c>
      <c r="E114" s="98">
        <v>0</v>
      </c>
      <c r="F114" s="45">
        <v>40000</v>
      </c>
      <c r="G114" s="46">
        <v>50000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30000</v>
      </c>
      <c r="E115" s="98">
        <v>0</v>
      </c>
      <c r="F115" s="45">
        <v>30000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117040</v>
      </c>
      <c r="E116" s="149">
        <f t="shared" ref="E116:AA116" si="37">SUM(E117:E122)</f>
        <v>0</v>
      </c>
      <c r="F116" s="150">
        <f t="shared" si="37"/>
        <v>64040</v>
      </c>
      <c r="G116" s="151">
        <f t="shared" si="37"/>
        <v>53000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50000</v>
      </c>
      <c r="E117" s="98">
        <v>0</v>
      </c>
      <c r="F117" s="45">
        <v>30000</v>
      </c>
      <c r="G117" s="46">
        <v>20000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22000</v>
      </c>
      <c r="E118" s="98">
        <v>0</v>
      </c>
      <c r="F118" s="45">
        <v>12000</v>
      </c>
      <c r="G118" s="46">
        <v>10000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5040</v>
      </c>
      <c r="E121" s="98">
        <v>0</v>
      </c>
      <c r="F121" s="45">
        <v>2040</v>
      </c>
      <c r="G121" s="46">
        <v>3000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40000</v>
      </c>
      <c r="E122" s="98">
        <v>0</v>
      </c>
      <c r="F122" s="45">
        <v>20000</v>
      </c>
      <c r="G122" s="46">
        <v>20000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82000</v>
      </c>
      <c r="E123" s="149">
        <f t="shared" ref="E123:AA123" si="39">SUM(E124:E129)</f>
        <v>0</v>
      </c>
      <c r="F123" s="150">
        <f t="shared" si="39"/>
        <v>42000</v>
      </c>
      <c r="G123" s="151">
        <f t="shared" si="39"/>
        <v>40000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82000</v>
      </c>
      <c r="E126" s="98">
        <v>0</v>
      </c>
      <c r="F126" s="45">
        <v>42000</v>
      </c>
      <c r="G126" s="46">
        <v>40000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200000</v>
      </c>
      <c r="E135" s="149">
        <f t="shared" ref="E135:AA135" si="42">SUM(E136:E144)</f>
        <v>0</v>
      </c>
      <c r="F135" s="150">
        <f t="shared" si="42"/>
        <v>100000</v>
      </c>
      <c r="G135" s="151">
        <f t="shared" si="42"/>
        <v>100000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30000</v>
      </c>
      <c r="E136" s="98">
        <v>0</v>
      </c>
      <c r="F136" s="45">
        <v>20000</v>
      </c>
      <c r="G136" s="46">
        <v>10000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150000</v>
      </c>
      <c r="E137" s="98">
        <v>0</v>
      </c>
      <c r="F137" s="45">
        <v>70000</v>
      </c>
      <c r="G137" s="46">
        <v>80000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20000</v>
      </c>
      <c r="E142" s="98">
        <v>0</v>
      </c>
      <c r="F142" s="45">
        <v>10000</v>
      </c>
      <c r="G142" s="46">
        <v>10000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20000</v>
      </c>
      <c r="E145" s="149">
        <f t="shared" ref="E145:AA145" si="44">SUM(E146:E148)</f>
        <v>0</v>
      </c>
      <c r="F145" s="150">
        <f t="shared" si="44"/>
        <v>10000</v>
      </c>
      <c r="G145" s="151">
        <f t="shared" si="44"/>
        <v>10000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20000</v>
      </c>
      <c r="E146" s="98">
        <v>0</v>
      </c>
      <c r="F146" s="45">
        <v>10000</v>
      </c>
      <c r="G146" s="46">
        <v>10000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355000</v>
      </c>
      <c r="E149" s="149">
        <f t="shared" ref="E149:AA149" si="45">SUM(E150:E157)</f>
        <v>0</v>
      </c>
      <c r="F149" s="150">
        <f t="shared" si="45"/>
        <v>325000</v>
      </c>
      <c r="G149" s="151">
        <f t="shared" si="45"/>
        <v>30000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70000</v>
      </c>
      <c r="E150" s="98">
        <v>0</v>
      </c>
      <c r="F150" s="45">
        <v>40000</v>
      </c>
      <c r="G150" s="46">
        <v>30000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5000</v>
      </c>
      <c r="E151" s="98">
        <v>0</v>
      </c>
      <c r="F151" s="45">
        <v>5000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20000</v>
      </c>
      <c r="E155" s="98">
        <v>0</v>
      </c>
      <c r="F155" s="45">
        <v>20000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140000</v>
      </c>
      <c r="E156" s="98">
        <v>0</v>
      </c>
      <c r="F156" s="45">
        <v>140000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120000</v>
      </c>
      <c r="E157" s="98">
        <v>0</v>
      </c>
      <c r="F157" s="45">
        <v>120000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70000</v>
      </c>
      <c r="E158" s="99">
        <f t="shared" ref="E158:AA158" si="47">E159</f>
        <v>0</v>
      </c>
      <c r="F158" s="48">
        <f t="shared" si="47"/>
        <v>70000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70000</v>
      </c>
      <c r="E159" s="149">
        <f t="shared" ref="E159:AA159" si="48">SUM(E160:E161)</f>
        <v>0</v>
      </c>
      <c r="F159" s="150">
        <f t="shared" si="48"/>
        <v>70000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70000</v>
      </c>
      <c r="E160" s="98">
        <v>0</v>
      </c>
      <c r="F160" s="45">
        <v>70000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0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20402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20402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20402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20402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2000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2000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2000</v>
      </c>
      <c r="E240" s="98">
        <v>0</v>
      </c>
      <c r="F240" s="45">
        <v>0</v>
      </c>
      <c r="G240" s="46">
        <v>2000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18402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18402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18402</v>
      </c>
      <c r="E253" s="98">
        <v>0</v>
      </c>
      <c r="F253" s="45">
        <v>0</v>
      </c>
      <c r="G253" s="46">
        <v>18402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5338685</v>
      </c>
      <c r="E642" s="100">
        <f t="shared" si="218"/>
        <v>0</v>
      </c>
      <c r="F642" s="53">
        <f t="shared" si="218"/>
        <v>3575451</v>
      </c>
      <c r="G642" s="54">
        <f t="shared" si="218"/>
        <v>1430746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332488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5338685</v>
      </c>
      <c r="E779" s="109">
        <f t="shared" ref="E779:AA779" si="265">+E643+E642</f>
        <v>0</v>
      </c>
      <c r="F779" s="92">
        <f t="shared" si="265"/>
        <v>3575451</v>
      </c>
      <c r="G779" s="92">
        <f t="shared" si="265"/>
        <v>1430746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332488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  <dataValidation type="list" allowBlank="1" showInputMessage="1" showErrorMessage="1" sqref="B1">
      <formula1>#REF!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F751" activePane="bottomRight" state="frozen"/>
      <selection pane="topRight" activeCell="D1" sqref="D1"/>
      <selection pane="bottomLeft" activeCell="A5" sqref="A5"/>
      <selection pane="bottomRight" activeCell="Y756" sqref="Y756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0</v>
      </c>
      <c r="E5" s="96">
        <f t="shared" ref="E5:AA5" si="0">E6+E43+E190+E254+E276+E350+E397</f>
        <v>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1">E7+E24+E33</f>
        <v>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2">SUM(E8+E12+E20+E22)</f>
        <v>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8">E25</f>
        <v>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9">SUM(E26:E32)</f>
        <v>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11">SUM(E34+E36+E40)</f>
        <v>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13">SUM(E37:E39)</f>
        <v>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0</v>
      </c>
      <c r="E43" s="97">
        <f t="shared" ref="E43:AA43" si="15">E44+E64+E98+E158+E162</f>
        <v>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0</v>
      </c>
      <c r="E44" s="97">
        <f t="shared" ref="E44:AA44" si="16">SUM(E45+E54+E58+E61)</f>
        <v>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17">SUM(E46:E53)</f>
        <v>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23">SUM(E65+E72+E80+E86+E91+E94+E96)</f>
        <v>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24">SUM(E66:E71)</f>
        <v>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0</v>
      </c>
      <c r="E98" s="99">
        <f t="shared" ref="E98:AA98" si="33">SUM(E99+E105+E110+E116+E123+E130+E135+E145+E149)</f>
        <v>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34">SUM(E100:E104)</f>
        <v>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36">SUM(E111:E115)</f>
        <v>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42">SUM(E136:E144)</f>
        <v>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45">SUM(E150:E157)</f>
        <v>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47">E159</f>
        <v>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48">SUM(E160:E161)</f>
        <v>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0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0</v>
      </c>
      <c r="E642" s="100">
        <f t="shared" si="218"/>
        <v>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 t="s">
        <v>1608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0</v>
      </c>
      <c r="E779" s="109">
        <f t="shared" ref="E779:AA779" si="265">+E643+E642</f>
        <v>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list" allowBlank="1" showInputMessage="1" showErrorMessage="1" sqref="B1">
      <formula1>#REF!</formula1>
    </dataValidation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751" activePane="bottomRight" state="frozen"/>
      <selection pane="topRight" activeCell="D1" sqref="D1"/>
      <selection pane="bottomLeft" activeCell="A5" sqref="A5"/>
      <selection pane="bottomRight" activeCell="Y756" sqref="Y756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0</v>
      </c>
      <c r="E5" s="96">
        <f t="shared" ref="E5:AA5" si="0">E6+E43+E190+E254+E276+E350+E397</f>
        <v>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1">E7+E24+E33</f>
        <v>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2">SUM(E8+E12+E20+E22)</f>
        <v>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8">E25</f>
        <v>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9">SUM(E26:E32)</f>
        <v>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11">SUM(E34+E36+E40)</f>
        <v>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13">SUM(E37:E39)</f>
        <v>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0</v>
      </c>
      <c r="E43" s="97">
        <f t="shared" ref="E43:AA43" si="15">E44+E64+E98+E158+E162</f>
        <v>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0</v>
      </c>
      <c r="E44" s="97">
        <f t="shared" ref="E44:AA44" si="16">SUM(E45+E54+E58+E61)</f>
        <v>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17">SUM(E46:E53)</f>
        <v>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23">SUM(E65+E72+E80+E86+E91+E94+E96)</f>
        <v>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24">SUM(E66:E71)</f>
        <v>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0</v>
      </c>
      <c r="E98" s="99">
        <f t="shared" ref="E98:AA98" si="33">SUM(E99+E105+E110+E116+E123+E130+E135+E145+E149)</f>
        <v>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34">SUM(E100:E104)</f>
        <v>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36">SUM(E111:E115)</f>
        <v>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42">SUM(E136:E144)</f>
        <v>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45">SUM(E150:E157)</f>
        <v>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47">E159</f>
        <v>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48">SUM(E160:E161)</f>
        <v>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0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0</v>
      </c>
      <c r="E642" s="100">
        <f t="shared" si="218"/>
        <v>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0</v>
      </c>
      <c r="E779" s="109">
        <f t="shared" ref="E779:AA779" si="265">+E643+E642</f>
        <v>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  <dataValidation type="list" allowBlank="1" showInputMessage="1" showErrorMessage="1" sqref="B1">
      <formula1>#REF!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M571" activePane="bottomRight" state="frozen"/>
      <selection pane="topRight" activeCell="D1" sqref="D1"/>
      <selection pane="bottomLeft" activeCell="A5" sqref="A5"/>
      <selection pane="bottomRight" activeCell="Y756" sqref="Y756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0</v>
      </c>
      <c r="E5" s="96">
        <f t="shared" ref="E5:AA5" si="0">E6+E43+E190+E254+E276+E350+E397</f>
        <v>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1">E7+E24+E33</f>
        <v>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2">SUM(E8+E12+E20+E22)</f>
        <v>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8">E25</f>
        <v>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9">SUM(E26:E32)</f>
        <v>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11">SUM(E34+E36+E40)</f>
        <v>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13">SUM(E37:E39)</f>
        <v>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0</v>
      </c>
      <c r="E43" s="97">
        <f t="shared" ref="E43:AA43" si="15">E44+E64+E98+E158+E162</f>
        <v>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0</v>
      </c>
      <c r="E44" s="97">
        <f t="shared" ref="E44:AA44" si="16">SUM(E45+E54+E58+E61)</f>
        <v>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17">SUM(E46:E53)</f>
        <v>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23">SUM(E65+E72+E80+E86+E91+E94+E96)</f>
        <v>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24">SUM(E66:E71)</f>
        <v>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0</v>
      </c>
      <c r="E98" s="99">
        <f t="shared" ref="E98:AA98" si="33">SUM(E99+E105+E110+E116+E123+E130+E135+E145+E149)</f>
        <v>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34">SUM(E100:E104)</f>
        <v>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36">SUM(E111:E115)</f>
        <v>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42">SUM(E136:E144)</f>
        <v>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45">SUM(E150:E157)</f>
        <v>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47">E159</f>
        <v>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48">SUM(E160:E161)</f>
        <v>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0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N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7"/>
        <v>0</v>
      </c>
      <c r="O274" s="229">
        <f t="shared" si="87"/>
        <v>0</v>
      </c>
      <c r="P274" s="228">
        <f t="shared" si="87"/>
        <v>0</v>
      </c>
      <c r="Q274" s="228">
        <f t="shared" si="87"/>
        <v>0</v>
      </c>
      <c r="R274" s="228">
        <f t="shared" si="87"/>
        <v>0</v>
      </c>
      <c r="S274" s="230">
        <f t="shared" si="87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0</v>
      </c>
      <c r="E642" s="100">
        <f t="shared" si="218"/>
        <v>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0</v>
      </c>
      <c r="E779" s="109">
        <f t="shared" ref="E779:AA779" si="265">+E643+E642</f>
        <v>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  <dataValidation type="list" allowBlank="1" showInputMessage="1" showErrorMessage="1" sqref="B1">
      <formula1>#REF!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3"/>
  <sheetViews>
    <sheetView topLeftCell="A59" workbookViewId="0">
      <selection activeCell="E93" sqref="E93"/>
    </sheetView>
  </sheetViews>
  <sheetFormatPr defaultColWidth="9.140625" defaultRowHeight="15" x14ac:dyDescent="0.25"/>
  <cols>
    <col min="1" max="1" width="7.42578125" style="275" customWidth="1"/>
    <col min="2" max="2" width="16.85546875" style="275" customWidth="1"/>
    <col min="3" max="3" width="17.85546875" style="275" customWidth="1"/>
    <col min="4" max="4" width="15.28515625" style="275" customWidth="1"/>
    <col min="5" max="5" width="14.42578125" style="275" customWidth="1"/>
    <col min="6" max="6" width="14" style="275" customWidth="1"/>
    <col min="7" max="7" width="13" style="275" customWidth="1"/>
    <col min="8" max="9" width="13.7109375" style="275" customWidth="1"/>
    <col min="10" max="10" width="14.28515625" style="275" customWidth="1"/>
    <col min="11" max="16384" width="9.140625" style="275"/>
  </cols>
  <sheetData>
    <row r="1" spans="1:10" x14ac:dyDescent="0.25">
      <c r="A1" s="294" t="s">
        <v>1609</v>
      </c>
      <c r="B1" s="294"/>
      <c r="C1" s="294"/>
      <c r="D1" s="294"/>
      <c r="E1" s="294"/>
      <c r="F1" s="295"/>
      <c r="G1" s="296"/>
      <c r="H1" s="294"/>
      <c r="I1" s="294"/>
      <c r="J1" s="294"/>
    </row>
    <row r="2" spans="1:10" x14ac:dyDescent="0.25">
      <c r="A2" s="340" t="s">
        <v>1700</v>
      </c>
      <c r="B2" s="341"/>
      <c r="C2" s="294"/>
      <c r="D2" s="294"/>
      <c r="E2" s="294"/>
      <c r="F2" s="295"/>
      <c r="G2" s="294"/>
      <c r="H2" s="294"/>
      <c r="I2" s="294"/>
      <c r="J2" s="294"/>
    </row>
    <row r="3" spans="1:10" ht="18.75" x14ac:dyDescent="0.25">
      <c r="A3" s="342" t="s">
        <v>1627</v>
      </c>
      <c r="B3" s="342"/>
      <c r="C3" s="342"/>
      <c r="D3" s="342"/>
      <c r="E3" s="342"/>
      <c r="F3" s="342"/>
      <c r="G3" s="342"/>
      <c r="H3" s="342"/>
      <c r="I3" s="342"/>
      <c r="J3" s="342"/>
    </row>
    <row r="4" spans="1:10" ht="18.75" x14ac:dyDescent="0.25">
      <c r="A4" s="297"/>
      <c r="B4" s="297"/>
      <c r="C4" s="297"/>
      <c r="D4" s="297"/>
      <c r="E4" s="297"/>
      <c r="F4" s="297"/>
      <c r="G4" s="297"/>
      <c r="H4" s="297"/>
      <c r="I4" s="297"/>
      <c r="J4" s="297"/>
    </row>
    <row r="5" spans="1:10" ht="15.75" x14ac:dyDescent="0.25">
      <c r="A5" s="337" t="s">
        <v>1628</v>
      </c>
      <c r="B5" s="337"/>
      <c r="C5" s="338" t="s">
        <v>1629</v>
      </c>
      <c r="D5" s="338"/>
      <c r="E5" s="338"/>
      <c r="F5" s="338"/>
      <c r="G5" s="338"/>
      <c r="H5" s="338"/>
      <c r="I5" s="338"/>
      <c r="J5" s="338"/>
    </row>
    <row r="6" spans="1:10" ht="89.25" x14ac:dyDescent="0.25">
      <c r="A6" s="298" t="s">
        <v>1630</v>
      </c>
      <c r="B6" s="298" t="s">
        <v>1631</v>
      </c>
      <c r="C6" s="299" t="s">
        <v>1632</v>
      </c>
      <c r="D6" s="300" t="s">
        <v>1633</v>
      </c>
      <c r="E6" s="301" t="s">
        <v>1634</v>
      </c>
      <c r="F6" s="301" t="s">
        <v>1635</v>
      </c>
      <c r="G6" s="301" t="s">
        <v>1636</v>
      </c>
      <c r="H6" s="301" t="s">
        <v>1637</v>
      </c>
      <c r="I6" s="301" t="s">
        <v>1638</v>
      </c>
      <c r="J6" s="301" t="s">
        <v>1639</v>
      </c>
    </row>
    <row r="7" spans="1:10" ht="24" x14ac:dyDescent="0.25">
      <c r="A7" s="302" t="s">
        <v>1640</v>
      </c>
      <c r="B7" s="303" t="s">
        <v>1641</v>
      </c>
      <c r="C7" s="304">
        <f>SUM(D7:J7)</f>
        <v>0</v>
      </c>
      <c r="D7" s="305"/>
      <c r="E7" s="305"/>
      <c r="F7" s="305"/>
      <c r="G7" s="305"/>
      <c r="H7" s="305"/>
      <c r="I7" s="305"/>
      <c r="J7" s="305"/>
    </row>
    <row r="8" spans="1:10" ht="60" x14ac:dyDescent="0.25">
      <c r="A8" s="302" t="s">
        <v>1642</v>
      </c>
      <c r="B8" s="303" t="s">
        <v>1643</v>
      </c>
      <c r="C8" s="304">
        <f t="shared" ref="C8:C29" si="0">SUM(D8:J8)</f>
        <v>98308</v>
      </c>
      <c r="D8" s="305"/>
      <c r="E8" s="305"/>
      <c r="F8" s="305"/>
      <c r="G8" s="305">
        <v>98308</v>
      </c>
      <c r="H8" s="305"/>
      <c r="I8" s="305"/>
      <c r="J8" s="305"/>
    </row>
    <row r="9" spans="1:10" ht="24" x14ac:dyDescent="0.25">
      <c r="A9" s="302" t="s">
        <v>1644</v>
      </c>
      <c r="B9" s="303" t="s">
        <v>1645</v>
      </c>
      <c r="C9" s="304">
        <f t="shared" si="0"/>
        <v>0</v>
      </c>
      <c r="D9" s="305"/>
      <c r="E9" s="305"/>
      <c r="F9" s="305"/>
      <c r="G9" s="305"/>
      <c r="H9" s="305"/>
      <c r="I9" s="305"/>
      <c r="J9" s="305"/>
    </row>
    <row r="10" spans="1:10" ht="36" x14ac:dyDescent="0.25">
      <c r="A10" s="302" t="s">
        <v>1646</v>
      </c>
      <c r="B10" s="303" t="s">
        <v>1647</v>
      </c>
      <c r="C10" s="304">
        <f t="shared" si="0"/>
        <v>20000</v>
      </c>
      <c r="D10" s="305"/>
      <c r="E10" s="305"/>
      <c r="F10" s="305"/>
      <c r="G10" s="305">
        <v>20000</v>
      </c>
      <c r="H10" s="305"/>
      <c r="I10" s="305"/>
      <c r="J10" s="305"/>
    </row>
    <row r="11" spans="1:10" ht="60" x14ac:dyDescent="0.25">
      <c r="A11" s="302" t="s">
        <v>102</v>
      </c>
      <c r="B11" s="306" t="s">
        <v>105</v>
      </c>
      <c r="C11" s="304">
        <f t="shared" si="0"/>
        <v>0</v>
      </c>
      <c r="D11" s="305"/>
      <c r="E11" s="305"/>
      <c r="F11" s="305"/>
      <c r="G11" s="305"/>
      <c r="H11" s="305"/>
      <c r="I11" s="305"/>
      <c r="J11" s="305"/>
    </row>
    <row r="12" spans="1:10" ht="36" x14ac:dyDescent="0.25">
      <c r="A12" s="302" t="s">
        <v>108</v>
      </c>
      <c r="B12" s="303" t="s">
        <v>1648</v>
      </c>
      <c r="C12" s="304">
        <f t="shared" si="0"/>
        <v>218792</v>
      </c>
      <c r="D12" s="305"/>
      <c r="E12" s="305"/>
      <c r="F12" s="305"/>
      <c r="G12" s="305">
        <v>218792</v>
      </c>
      <c r="H12" s="305"/>
      <c r="I12" s="305"/>
      <c r="J12" s="305"/>
    </row>
    <row r="13" spans="1:10" ht="48" x14ac:dyDescent="0.25">
      <c r="A13" s="302" t="s">
        <v>1649</v>
      </c>
      <c r="B13" s="303" t="s">
        <v>1403</v>
      </c>
      <c r="C13" s="304">
        <f t="shared" si="0"/>
        <v>0</v>
      </c>
      <c r="D13" s="305"/>
      <c r="E13" s="305"/>
      <c r="F13" s="305"/>
      <c r="G13" s="305"/>
      <c r="H13" s="305"/>
      <c r="I13" s="305"/>
      <c r="J13" s="305"/>
    </row>
    <row r="14" spans="1:10" ht="24" x14ac:dyDescent="0.25">
      <c r="A14" s="302" t="s">
        <v>1650</v>
      </c>
      <c r="B14" s="303" t="s">
        <v>1651</v>
      </c>
      <c r="C14" s="304">
        <f t="shared" si="0"/>
        <v>5000</v>
      </c>
      <c r="D14" s="305"/>
      <c r="E14" s="305">
        <v>5000</v>
      </c>
      <c r="F14" s="305"/>
      <c r="G14" s="305"/>
      <c r="H14" s="305"/>
      <c r="I14" s="305"/>
      <c r="J14" s="305"/>
    </row>
    <row r="15" spans="1:10" ht="24" x14ac:dyDescent="0.25">
      <c r="A15" s="302" t="s">
        <v>1652</v>
      </c>
      <c r="B15" s="307" t="s">
        <v>1653</v>
      </c>
      <c r="C15" s="304">
        <f t="shared" si="0"/>
        <v>0</v>
      </c>
      <c r="D15" s="305"/>
      <c r="E15" s="305"/>
      <c r="F15" s="305"/>
      <c r="G15" s="305"/>
      <c r="H15" s="305"/>
      <c r="I15" s="305"/>
      <c r="J15" s="305"/>
    </row>
    <row r="16" spans="1:10" ht="36" x14ac:dyDescent="0.25">
      <c r="A16" s="302" t="s">
        <v>1654</v>
      </c>
      <c r="B16" s="303" t="s">
        <v>1655</v>
      </c>
      <c r="C16" s="304">
        <f t="shared" si="0"/>
        <v>1445000</v>
      </c>
      <c r="D16" s="305"/>
      <c r="E16" s="305"/>
      <c r="F16" s="305">
        <v>1445000</v>
      </c>
      <c r="G16" s="305"/>
      <c r="H16" s="305"/>
      <c r="I16" s="305"/>
      <c r="J16" s="305"/>
    </row>
    <row r="17" spans="1:10" ht="36" x14ac:dyDescent="0.25">
      <c r="A17" s="302" t="s">
        <v>1656</v>
      </c>
      <c r="B17" s="303" t="s">
        <v>1657</v>
      </c>
      <c r="C17" s="304">
        <f t="shared" si="0"/>
        <v>3500000</v>
      </c>
      <c r="D17" s="305"/>
      <c r="E17" s="305">
        <v>3500000</v>
      </c>
      <c r="F17" s="305"/>
      <c r="G17" s="305"/>
      <c r="H17" s="305"/>
      <c r="I17" s="305"/>
      <c r="J17" s="305"/>
    </row>
    <row r="18" spans="1:10" ht="48" x14ac:dyDescent="0.25">
      <c r="A18" s="302" t="s">
        <v>1658</v>
      </c>
      <c r="B18" s="303" t="s">
        <v>1659</v>
      </c>
      <c r="C18" s="304">
        <f t="shared" si="0"/>
        <v>0</v>
      </c>
      <c r="D18" s="305"/>
      <c r="E18" s="305"/>
      <c r="F18" s="305"/>
      <c r="G18" s="305"/>
      <c r="H18" s="305"/>
      <c r="I18" s="305"/>
      <c r="J18" s="305"/>
    </row>
    <row r="19" spans="1:10" ht="84" x14ac:dyDescent="0.25">
      <c r="A19" s="302" t="s">
        <v>1660</v>
      </c>
      <c r="B19" s="303" t="s">
        <v>1661</v>
      </c>
      <c r="C19" s="304">
        <f t="shared" si="0"/>
        <v>37702000</v>
      </c>
      <c r="D19" s="305">
        <v>37702000</v>
      </c>
      <c r="E19" s="305"/>
      <c r="F19" s="305"/>
      <c r="G19" s="305"/>
      <c r="H19" s="305"/>
      <c r="I19" s="305"/>
      <c r="J19" s="305"/>
    </row>
    <row r="20" spans="1:10" ht="36" x14ac:dyDescent="0.25">
      <c r="A20" s="302" t="s">
        <v>211</v>
      </c>
      <c r="B20" s="303" t="s">
        <v>214</v>
      </c>
      <c r="C20" s="304">
        <f t="shared" si="0"/>
        <v>0</v>
      </c>
      <c r="D20" s="305"/>
      <c r="E20" s="305"/>
      <c r="F20" s="305"/>
      <c r="G20" s="305"/>
      <c r="H20" s="305"/>
      <c r="I20" s="305"/>
      <c r="J20" s="305"/>
    </row>
    <row r="21" spans="1:10" ht="24" x14ac:dyDescent="0.25">
      <c r="A21" s="302" t="s">
        <v>1662</v>
      </c>
      <c r="B21" s="303" t="s">
        <v>1663</v>
      </c>
      <c r="C21" s="304">
        <f t="shared" si="0"/>
        <v>0</v>
      </c>
      <c r="D21" s="305"/>
      <c r="E21" s="305"/>
      <c r="F21" s="305"/>
      <c r="G21" s="305"/>
      <c r="H21" s="305"/>
      <c r="I21" s="305"/>
      <c r="J21" s="305"/>
    </row>
    <row r="22" spans="1:10" x14ac:dyDescent="0.25">
      <c r="A22" s="302" t="s">
        <v>1664</v>
      </c>
      <c r="B22" s="303" t="s">
        <v>226</v>
      </c>
      <c r="C22" s="304">
        <f t="shared" si="0"/>
        <v>0</v>
      </c>
      <c r="D22" s="305"/>
      <c r="E22" s="305"/>
      <c r="F22" s="305"/>
      <c r="G22" s="305"/>
      <c r="H22" s="305"/>
      <c r="I22" s="305"/>
      <c r="J22" s="305"/>
    </row>
    <row r="23" spans="1:10" x14ac:dyDescent="0.25">
      <c r="A23" s="308" t="s">
        <v>1665</v>
      </c>
      <c r="B23" s="309" t="s">
        <v>1666</v>
      </c>
      <c r="C23" s="304">
        <f t="shared" si="0"/>
        <v>42989100</v>
      </c>
      <c r="D23" s="310">
        <f>SUM(D7:D22)</f>
        <v>37702000</v>
      </c>
      <c r="E23" s="310">
        <f t="shared" ref="E23:J23" si="1">SUM(E7:E22)</f>
        <v>3505000</v>
      </c>
      <c r="F23" s="310">
        <f t="shared" si="1"/>
        <v>1445000</v>
      </c>
      <c r="G23" s="310">
        <f t="shared" si="1"/>
        <v>337100</v>
      </c>
      <c r="H23" s="310">
        <f t="shared" si="1"/>
        <v>0</v>
      </c>
      <c r="I23" s="310">
        <f t="shared" si="1"/>
        <v>0</v>
      </c>
      <c r="J23" s="310">
        <f t="shared" si="1"/>
        <v>0</v>
      </c>
    </row>
    <row r="24" spans="1:10" ht="36.75" x14ac:dyDescent="0.25">
      <c r="A24" s="302" t="s">
        <v>1667</v>
      </c>
      <c r="B24" s="311" t="s">
        <v>1668</v>
      </c>
      <c r="C24" s="304">
        <f t="shared" si="0"/>
        <v>0</v>
      </c>
      <c r="D24" s="305"/>
      <c r="E24" s="305"/>
      <c r="F24" s="305"/>
      <c r="G24" s="305"/>
      <c r="H24" s="305"/>
      <c r="I24" s="305"/>
      <c r="J24" s="305"/>
    </row>
    <row r="25" spans="1:10" ht="36.75" x14ac:dyDescent="0.25">
      <c r="A25" s="302" t="s">
        <v>1669</v>
      </c>
      <c r="B25" s="311" t="s">
        <v>1670</v>
      </c>
      <c r="C25" s="304">
        <f>SUM(D25:J25)</f>
        <v>0</v>
      </c>
      <c r="D25" s="305"/>
      <c r="E25" s="305"/>
      <c r="F25" s="305"/>
      <c r="G25" s="305"/>
      <c r="H25" s="305"/>
      <c r="I25" s="305"/>
      <c r="J25" s="305"/>
    </row>
    <row r="26" spans="1:10" ht="39" x14ac:dyDescent="0.25">
      <c r="A26" s="312" t="s">
        <v>1671</v>
      </c>
      <c r="B26" s="313" t="s">
        <v>1672</v>
      </c>
      <c r="C26" s="304">
        <f>SUM(D26:J26)</f>
        <v>0</v>
      </c>
      <c r="D26" s="305"/>
      <c r="E26" s="305"/>
      <c r="F26" s="305"/>
      <c r="G26" s="305"/>
      <c r="H26" s="305"/>
      <c r="I26" s="305"/>
      <c r="J26" s="305"/>
    </row>
    <row r="27" spans="1:10" x14ac:dyDescent="0.25">
      <c r="A27" s="308" t="s">
        <v>1673</v>
      </c>
      <c r="B27" s="309" t="s">
        <v>1666</v>
      </c>
      <c r="C27" s="304">
        <f>SUM(D27:J27)</f>
        <v>0</v>
      </c>
      <c r="D27" s="310">
        <f>SUM(D24:D26)</f>
        <v>0</v>
      </c>
      <c r="E27" s="310">
        <f t="shared" ref="E27:J27" si="2">SUM(E24:E26)</f>
        <v>0</v>
      </c>
      <c r="F27" s="310">
        <f t="shared" si="2"/>
        <v>0</v>
      </c>
      <c r="G27" s="310">
        <f t="shared" si="2"/>
        <v>0</v>
      </c>
      <c r="H27" s="310">
        <f t="shared" si="2"/>
        <v>0</v>
      </c>
      <c r="I27" s="310">
        <f t="shared" si="2"/>
        <v>0</v>
      </c>
      <c r="J27" s="310">
        <f t="shared" si="2"/>
        <v>0</v>
      </c>
    </row>
    <row r="28" spans="1:10" ht="72" x14ac:dyDescent="0.25">
      <c r="A28" s="314">
        <v>812</v>
      </c>
      <c r="B28" s="315" t="s">
        <v>1674</v>
      </c>
      <c r="C28" s="304">
        <f t="shared" si="0"/>
        <v>0</v>
      </c>
      <c r="D28" s="305"/>
      <c r="E28" s="305"/>
      <c r="F28" s="305"/>
      <c r="G28" s="305"/>
      <c r="H28" s="305"/>
      <c r="I28" s="305"/>
      <c r="J28" s="305"/>
    </row>
    <row r="29" spans="1:10" x14ac:dyDescent="0.25">
      <c r="A29" s="308" t="s">
        <v>1675</v>
      </c>
      <c r="B29" s="309" t="s">
        <v>1666</v>
      </c>
      <c r="C29" s="304">
        <f t="shared" si="0"/>
        <v>0</v>
      </c>
      <c r="D29" s="310">
        <f>D28</f>
        <v>0</v>
      </c>
      <c r="E29" s="310">
        <f t="shared" ref="E29:J29" si="3">E28</f>
        <v>0</v>
      </c>
      <c r="F29" s="310">
        <f t="shared" si="3"/>
        <v>0</v>
      </c>
      <c r="G29" s="310">
        <f t="shared" si="3"/>
        <v>0</v>
      </c>
      <c r="H29" s="310">
        <f t="shared" si="3"/>
        <v>0</v>
      </c>
      <c r="I29" s="310">
        <f t="shared" si="3"/>
        <v>0</v>
      </c>
      <c r="J29" s="310">
        <f t="shared" si="3"/>
        <v>0</v>
      </c>
    </row>
    <row r="30" spans="1:10" x14ac:dyDescent="0.25">
      <c r="A30" s="339" t="s">
        <v>1676</v>
      </c>
      <c r="B30" s="339"/>
      <c r="C30" s="316">
        <f>C23+C27+C29</f>
        <v>42989100</v>
      </c>
      <c r="D30" s="316">
        <f t="shared" ref="D30:J30" si="4">D23+D27+D29</f>
        <v>37702000</v>
      </c>
      <c r="E30" s="316">
        <f t="shared" si="4"/>
        <v>3505000</v>
      </c>
      <c r="F30" s="316">
        <f t="shared" si="4"/>
        <v>1445000</v>
      </c>
      <c r="G30" s="316">
        <f t="shared" si="4"/>
        <v>337100</v>
      </c>
      <c r="H30" s="316">
        <f t="shared" si="4"/>
        <v>0</v>
      </c>
      <c r="I30" s="316">
        <f t="shared" si="4"/>
        <v>0</v>
      </c>
      <c r="J30" s="316">
        <f t="shared" si="4"/>
        <v>0</v>
      </c>
    </row>
    <row r="31" spans="1:10" ht="36" x14ac:dyDescent="0.25">
      <c r="A31" s="317" t="s">
        <v>1677</v>
      </c>
      <c r="B31" s="317" t="s">
        <v>1678</v>
      </c>
      <c r="C31" s="316">
        <f>D31+E31+F31+G31+H31+I31+J31</f>
        <v>2755000</v>
      </c>
      <c r="D31" s="316">
        <v>1400000</v>
      </c>
      <c r="E31" s="316">
        <v>1355000</v>
      </c>
      <c r="F31" s="316"/>
      <c r="G31" s="316"/>
      <c r="H31" s="316"/>
      <c r="I31" s="316"/>
      <c r="J31" s="316"/>
    </row>
    <row r="32" spans="1:10" ht="36" x14ac:dyDescent="0.25">
      <c r="A32" s="317" t="s">
        <v>1679</v>
      </c>
      <c r="B32" s="317" t="s">
        <v>1680</v>
      </c>
      <c r="C32" s="316">
        <f>D32+E32+F32+G32+H32+I32+J32</f>
        <v>-2755000</v>
      </c>
      <c r="D32" s="316">
        <v>-1400000</v>
      </c>
      <c r="E32" s="316">
        <v>-1355000</v>
      </c>
      <c r="F32" s="316"/>
      <c r="G32" s="316"/>
      <c r="H32" s="316"/>
      <c r="I32" s="316"/>
      <c r="J32" s="316"/>
    </row>
    <row r="33" spans="1:10" x14ac:dyDescent="0.25">
      <c r="A33" s="339" t="s">
        <v>1681</v>
      </c>
      <c r="B33" s="339"/>
      <c r="C33" s="318">
        <f>C30+C31+C32</f>
        <v>42989100</v>
      </c>
      <c r="D33" s="318">
        <f t="shared" ref="D33:J33" si="5">D30+D31+D32</f>
        <v>37702000</v>
      </c>
      <c r="E33" s="318">
        <f t="shared" si="5"/>
        <v>3505000</v>
      </c>
      <c r="F33" s="318">
        <f t="shared" si="5"/>
        <v>1445000</v>
      </c>
      <c r="G33" s="318">
        <f t="shared" si="5"/>
        <v>337100</v>
      </c>
      <c r="H33" s="318">
        <f t="shared" si="5"/>
        <v>0</v>
      </c>
      <c r="I33" s="318">
        <f t="shared" si="5"/>
        <v>0</v>
      </c>
      <c r="J33" s="318">
        <f t="shared" si="5"/>
        <v>0</v>
      </c>
    </row>
    <row r="34" spans="1:10" x14ac:dyDescent="0.25">
      <c r="A34" s="319"/>
      <c r="B34" s="319"/>
      <c r="C34" s="319"/>
      <c r="D34" s="319"/>
      <c r="E34" s="319"/>
      <c r="F34" s="320"/>
      <c r="G34" s="321"/>
      <c r="H34" s="294"/>
      <c r="I34" s="294"/>
      <c r="J34" s="322"/>
    </row>
    <row r="35" spans="1:10" ht="15.75" x14ac:dyDescent="0.25">
      <c r="A35" s="337" t="s">
        <v>1628</v>
      </c>
      <c r="B35" s="337"/>
      <c r="C35" s="338" t="s">
        <v>1682</v>
      </c>
      <c r="D35" s="338"/>
      <c r="E35" s="338"/>
      <c r="F35" s="338"/>
      <c r="G35" s="338"/>
      <c r="H35" s="338"/>
      <c r="I35" s="338"/>
      <c r="J35" s="338"/>
    </row>
    <row r="36" spans="1:10" ht="89.25" x14ac:dyDescent="0.25">
      <c r="A36" s="298" t="s">
        <v>1630</v>
      </c>
      <c r="B36" s="298" t="s">
        <v>1631</v>
      </c>
      <c r="C36" s="299" t="s">
        <v>1632</v>
      </c>
      <c r="D36" s="300" t="s">
        <v>1633</v>
      </c>
      <c r="E36" s="301" t="s">
        <v>1634</v>
      </c>
      <c r="F36" s="301" t="s">
        <v>1635</v>
      </c>
      <c r="G36" s="301" t="s">
        <v>1636</v>
      </c>
      <c r="H36" s="301" t="s">
        <v>1637</v>
      </c>
      <c r="I36" s="301" t="s">
        <v>1638</v>
      </c>
      <c r="J36" s="301" t="s">
        <v>1639</v>
      </c>
    </row>
    <row r="37" spans="1:10" ht="25.5" x14ac:dyDescent="0.25">
      <c r="A37" s="312" t="s">
        <v>1640</v>
      </c>
      <c r="B37" s="323" t="s">
        <v>1641</v>
      </c>
      <c r="C37" s="304">
        <f>SUM(D37:J37)</f>
        <v>0</v>
      </c>
      <c r="D37" s="305"/>
      <c r="E37" s="305"/>
      <c r="F37" s="305"/>
      <c r="G37" s="305"/>
      <c r="H37" s="305"/>
      <c r="I37" s="305"/>
      <c r="J37" s="305"/>
    </row>
    <row r="38" spans="1:10" ht="63.75" x14ac:dyDescent="0.25">
      <c r="A38" s="312" t="s">
        <v>1642</v>
      </c>
      <c r="B38" s="323" t="s">
        <v>1643</v>
      </c>
      <c r="C38" s="304">
        <f t="shared" ref="C38:C54" si="6">SUM(D38:J38)</f>
        <v>99285</v>
      </c>
      <c r="D38" s="305"/>
      <c r="E38" s="305"/>
      <c r="F38" s="305"/>
      <c r="G38" s="305">
        <v>99285</v>
      </c>
      <c r="H38" s="305"/>
      <c r="I38" s="305"/>
      <c r="J38" s="305"/>
    </row>
    <row r="39" spans="1:10" ht="25.5" x14ac:dyDescent="0.25">
      <c r="A39" s="312" t="s">
        <v>1644</v>
      </c>
      <c r="B39" s="323" t="s">
        <v>1645</v>
      </c>
      <c r="C39" s="304">
        <f t="shared" si="6"/>
        <v>0</v>
      </c>
      <c r="D39" s="305"/>
      <c r="E39" s="305"/>
      <c r="F39" s="305"/>
      <c r="G39" s="305"/>
      <c r="H39" s="305"/>
      <c r="I39" s="305"/>
      <c r="J39" s="305"/>
    </row>
    <row r="40" spans="1:10" ht="38.25" x14ac:dyDescent="0.25">
      <c r="A40" s="312" t="s">
        <v>1646</v>
      </c>
      <c r="B40" s="323" t="s">
        <v>1647</v>
      </c>
      <c r="C40" s="304">
        <f t="shared" si="6"/>
        <v>20200</v>
      </c>
      <c r="D40" s="305"/>
      <c r="E40" s="305"/>
      <c r="F40" s="305"/>
      <c r="G40" s="305">
        <v>20200</v>
      </c>
      <c r="H40" s="305"/>
      <c r="I40" s="305"/>
      <c r="J40" s="305"/>
    </row>
    <row r="41" spans="1:10" ht="60" x14ac:dyDescent="0.25">
      <c r="A41" s="312" t="s">
        <v>102</v>
      </c>
      <c r="B41" s="306" t="s">
        <v>105</v>
      </c>
      <c r="C41" s="304">
        <f t="shared" si="6"/>
        <v>0</v>
      </c>
      <c r="D41" s="305"/>
      <c r="E41" s="305"/>
      <c r="F41" s="305"/>
      <c r="G41" s="305"/>
      <c r="H41" s="305"/>
      <c r="I41" s="305"/>
      <c r="J41" s="305"/>
    </row>
    <row r="42" spans="1:10" ht="38.25" x14ac:dyDescent="0.25">
      <c r="A42" s="312" t="s">
        <v>108</v>
      </c>
      <c r="B42" s="323" t="s">
        <v>1648</v>
      </c>
      <c r="C42" s="304">
        <f t="shared" si="6"/>
        <v>220980</v>
      </c>
      <c r="D42" s="305"/>
      <c r="E42" s="305"/>
      <c r="F42" s="305"/>
      <c r="G42" s="305">
        <v>220980</v>
      </c>
      <c r="H42" s="305"/>
      <c r="I42" s="305"/>
      <c r="J42" s="305"/>
    </row>
    <row r="43" spans="1:10" ht="51" x14ac:dyDescent="0.25">
      <c r="A43" s="312" t="s">
        <v>1649</v>
      </c>
      <c r="B43" s="323" t="s">
        <v>1403</v>
      </c>
      <c r="C43" s="304">
        <f t="shared" si="6"/>
        <v>0</v>
      </c>
      <c r="D43" s="305"/>
      <c r="E43" s="305"/>
      <c r="F43" s="305"/>
      <c r="G43" s="305"/>
      <c r="H43" s="305"/>
      <c r="I43" s="305"/>
      <c r="J43" s="305"/>
    </row>
    <row r="44" spans="1:10" ht="25.5" x14ac:dyDescent="0.25">
      <c r="A44" s="312" t="s">
        <v>1650</v>
      </c>
      <c r="B44" s="323" t="s">
        <v>1651</v>
      </c>
      <c r="C44" s="304">
        <f t="shared" si="6"/>
        <v>5050</v>
      </c>
      <c r="D44" s="305"/>
      <c r="E44" s="305">
        <v>5050</v>
      </c>
      <c r="F44" s="305"/>
      <c r="G44" s="305"/>
      <c r="H44" s="305"/>
      <c r="I44" s="305"/>
      <c r="J44" s="305"/>
    </row>
    <row r="45" spans="1:10" ht="25.5" x14ac:dyDescent="0.25">
      <c r="A45" s="312" t="s">
        <v>1652</v>
      </c>
      <c r="B45" s="324" t="s">
        <v>1653</v>
      </c>
      <c r="C45" s="304">
        <f t="shared" si="6"/>
        <v>0</v>
      </c>
      <c r="D45" s="305"/>
      <c r="E45" s="305"/>
      <c r="F45" s="305"/>
      <c r="G45" s="305"/>
      <c r="H45" s="305"/>
      <c r="I45" s="305"/>
      <c r="J45" s="305"/>
    </row>
    <row r="46" spans="1:10" ht="38.25" x14ac:dyDescent="0.25">
      <c r="A46" s="312" t="s">
        <v>1654</v>
      </c>
      <c r="B46" s="323" t="s">
        <v>1655</v>
      </c>
      <c r="C46" s="304">
        <f t="shared" si="6"/>
        <v>1504450</v>
      </c>
      <c r="D46" s="305"/>
      <c r="E46" s="305"/>
      <c r="F46" s="305">
        <v>1504450</v>
      </c>
      <c r="G46" s="305"/>
      <c r="H46" s="305"/>
      <c r="I46" s="305"/>
      <c r="J46" s="305"/>
    </row>
    <row r="47" spans="1:10" ht="38.25" x14ac:dyDescent="0.25">
      <c r="A47" s="312" t="s">
        <v>1656</v>
      </c>
      <c r="B47" s="323" t="s">
        <v>1657</v>
      </c>
      <c r="C47" s="304">
        <f t="shared" si="6"/>
        <v>3535000</v>
      </c>
      <c r="D47" s="305"/>
      <c r="E47" s="305">
        <v>3535000</v>
      </c>
      <c r="F47" s="305"/>
      <c r="G47" s="305"/>
      <c r="H47" s="305"/>
      <c r="I47" s="305"/>
      <c r="J47" s="305"/>
    </row>
    <row r="48" spans="1:10" ht="51" x14ac:dyDescent="0.25">
      <c r="A48" s="312" t="s">
        <v>1658</v>
      </c>
      <c r="B48" s="323" t="s">
        <v>1659</v>
      </c>
      <c r="C48" s="304">
        <f t="shared" si="6"/>
        <v>0</v>
      </c>
      <c r="D48" s="305"/>
      <c r="E48" s="305"/>
      <c r="F48" s="305"/>
      <c r="G48" s="305"/>
      <c r="H48" s="305"/>
      <c r="I48" s="305"/>
      <c r="J48" s="305"/>
    </row>
    <row r="49" spans="1:10" ht="89.25" x14ac:dyDescent="0.25">
      <c r="A49" s="312" t="s">
        <v>1660</v>
      </c>
      <c r="B49" s="323" t="s">
        <v>1661</v>
      </c>
      <c r="C49" s="304">
        <f t="shared" si="6"/>
        <v>38079020</v>
      </c>
      <c r="D49" s="305">
        <v>38079020</v>
      </c>
      <c r="E49" s="305"/>
      <c r="F49" s="305"/>
      <c r="G49" s="305"/>
      <c r="H49" s="305"/>
      <c r="I49" s="305"/>
      <c r="J49" s="305"/>
    </row>
    <row r="50" spans="1:10" ht="38.25" x14ac:dyDescent="0.25">
      <c r="A50" s="312" t="s">
        <v>211</v>
      </c>
      <c r="B50" s="323" t="s">
        <v>214</v>
      </c>
      <c r="C50" s="304">
        <f t="shared" si="6"/>
        <v>0</v>
      </c>
      <c r="D50" s="305"/>
      <c r="E50" s="305"/>
      <c r="F50" s="305"/>
      <c r="G50" s="305"/>
      <c r="H50" s="305"/>
      <c r="I50" s="305"/>
      <c r="J50" s="305"/>
    </row>
    <row r="51" spans="1:10" ht="25.5" x14ac:dyDescent="0.25">
      <c r="A51" s="312" t="s">
        <v>1662</v>
      </c>
      <c r="B51" s="323" t="s">
        <v>1663</v>
      </c>
      <c r="C51" s="304">
        <f t="shared" si="6"/>
        <v>0</v>
      </c>
      <c r="D51" s="305"/>
      <c r="E51" s="305"/>
      <c r="F51" s="305"/>
      <c r="G51" s="305"/>
      <c r="H51" s="305"/>
      <c r="I51" s="305"/>
      <c r="J51" s="305"/>
    </row>
    <row r="52" spans="1:10" x14ac:dyDescent="0.25">
      <c r="A52" s="312" t="s">
        <v>1664</v>
      </c>
      <c r="B52" s="323" t="s">
        <v>226</v>
      </c>
      <c r="C52" s="304">
        <f t="shared" si="6"/>
        <v>0</v>
      </c>
      <c r="D52" s="305"/>
      <c r="E52" s="305"/>
      <c r="F52" s="305"/>
      <c r="G52" s="305"/>
      <c r="H52" s="305"/>
      <c r="I52" s="305"/>
      <c r="J52" s="305"/>
    </row>
    <row r="53" spans="1:10" x14ac:dyDescent="0.25">
      <c r="A53" s="325" t="s">
        <v>1665</v>
      </c>
      <c r="B53" s="326" t="s">
        <v>1666</v>
      </c>
      <c r="C53" s="304">
        <f t="shared" si="6"/>
        <v>43463985</v>
      </c>
      <c r="D53" s="310">
        <f>SUM(D37:D52)</f>
        <v>38079020</v>
      </c>
      <c r="E53" s="310">
        <f t="shared" ref="E53:J53" si="7">SUM(E37:E52)</f>
        <v>3540050</v>
      </c>
      <c r="F53" s="310">
        <f t="shared" si="7"/>
        <v>1504450</v>
      </c>
      <c r="G53" s="310">
        <f t="shared" si="7"/>
        <v>340465</v>
      </c>
      <c r="H53" s="310">
        <f t="shared" si="7"/>
        <v>0</v>
      </c>
      <c r="I53" s="310">
        <f t="shared" si="7"/>
        <v>0</v>
      </c>
      <c r="J53" s="310">
        <f t="shared" si="7"/>
        <v>0</v>
      </c>
    </row>
    <row r="54" spans="1:10" ht="36.75" x14ac:dyDescent="0.25">
      <c r="A54" s="302" t="s">
        <v>1667</v>
      </c>
      <c r="B54" s="311" t="s">
        <v>1668</v>
      </c>
      <c r="C54" s="304">
        <f t="shared" si="6"/>
        <v>0</v>
      </c>
      <c r="D54" s="305"/>
      <c r="E54" s="305"/>
      <c r="F54" s="305"/>
      <c r="G54" s="305"/>
      <c r="H54" s="305"/>
      <c r="I54" s="305"/>
      <c r="J54" s="305"/>
    </row>
    <row r="55" spans="1:10" ht="36.75" x14ac:dyDescent="0.25">
      <c r="A55" s="302" t="s">
        <v>1669</v>
      </c>
      <c r="B55" s="311" t="s">
        <v>1670</v>
      </c>
      <c r="C55" s="304">
        <f>SUM(D55:J55)</f>
        <v>0</v>
      </c>
      <c r="D55" s="305"/>
      <c r="E55" s="305"/>
      <c r="F55" s="305"/>
      <c r="G55" s="305"/>
      <c r="H55" s="305"/>
      <c r="I55" s="305"/>
      <c r="J55" s="305"/>
    </row>
    <row r="56" spans="1:10" ht="39" x14ac:dyDescent="0.25">
      <c r="A56" s="312" t="s">
        <v>1671</v>
      </c>
      <c r="B56" s="313" t="s">
        <v>1672</v>
      </c>
      <c r="C56" s="304">
        <f>SUM(D56:J56)</f>
        <v>0</v>
      </c>
      <c r="D56" s="305"/>
      <c r="E56" s="305"/>
      <c r="F56" s="305"/>
      <c r="G56" s="305"/>
      <c r="H56" s="305"/>
      <c r="I56" s="305"/>
      <c r="J56" s="305"/>
    </row>
    <row r="57" spans="1:10" x14ac:dyDescent="0.25">
      <c r="A57" s="325" t="s">
        <v>1673</v>
      </c>
      <c r="B57" s="326" t="s">
        <v>1666</v>
      </c>
      <c r="C57" s="304">
        <f>SUM(D57:J57)</f>
        <v>0</v>
      </c>
      <c r="D57" s="310">
        <f>SUM(D54:D56)</f>
        <v>0</v>
      </c>
      <c r="E57" s="310">
        <f t="shared" ref="E57:J57" si="8">SUM(E54:E56)</f>
        <v>0</v>
      </c>
      <c r="F57" s="310">
        <f t="shared" si="8"/>
        <v>0</v>
      </c>
      <c r="G57" s="310">
        <f t="shared" si="8"/>
        <v>0</v>
      </c>
      <c r="H57" s="310">
        <f t="shared" si="8"/>
        <v>0</v>
      </c>
      <c r="I57" s="310">
        <f t="shared" si="8"/>
        <v>0</v>
      </c>
      <c r="J57" s="310">
        <f t="shared" si="8"/>
        <v>0</v>
      </c>
    </row>
    <row r="58" spans="1:10" ht="76.5" x14ac:dyDescent="0.25">
      <c r="A58" s="327">
        <v>812</v>
      </c>
      <c r="B58" s="328" t="s">
        <v>1674</v>
      </c>
      <c r="C58" s="304">
        <f t="shared" ref="C58:C59" si="9">SUM(D58:J58)</f>
        <v>0</v>
      </c>
      <c r="D58" s="305"/>
      <c r="E58" s="305"/>
      <c r="F58" s="305"/>
      <c r="G58" s="305"/>
      <c r="H58" s="305"/>
      <c r="I58" s="305"/>
      <c r="J58" s="305"/>
    </row>
    <row r="59" spans="1:10" x14ac:dyDescent="0.25">
      <c r="A59" s="325" t="s">
        <v>1675</v>
      </c>
      <c r="B59" s="326" t="s">
        <v>1666</v>
      </c>
      <c r="C59" s="304">
        <f t="shared" si="9"/>
        <v>0</v>
      </c>
      <c r="D59" s="310">
        <f>D58</f>
        <v>0</v>
      </c>
      <c r="E59" s="310">
        <f t="shared" ref="E59:J59" si="10">E58</f>
        <v>0</v>
      </c>
      <c r="F59" s="310">
        <f t="shared" si="10"/>
        <v>0</v>
      </c>
      <c r="G59" s="310">
        <f t="shared" si="10"/>
        <v>0</v>
      </c>
      <c r="H59" s="310">
        <f t="shared" si="10"/>
        <v>0</v>
      </c>
      <c r="I59" s="310">
        <f t="shared" si="10"/>
        <v>0</v>
      </c>
      <c r="J59" s="310">
        <f t="shared" si="10"/>
        <v>0</v>
      </c>
    </row>
    <row r="60" spans="1:10" x14ac:dyDescent="0.25">
      <c r="A60" s="337" t="s">
        <v>1676</v>
      </c>
      <c r="B60" s="337"/>
      <c r="C60" s="316">
        <f>SUM(C37:C59)-(C53+C57+C59)</f>
        <v>43463985</v>
      </c>
      <c r="D60" s="316">
        <f>SUM(D37:D59)-(D53+D57+D59)</f>
        <v>38079020</v>
      </c>
      <c r="E60" s="316">
        <f t="shared" ref="E60:J60" si="11">SUM(E37:E59)-(E53+E57+E59)</f>
        <v>3540050</v>
      </c>
      <c r="F60" s="316">
        <f t="shared" si="11"/>
        <v>1504450</v>
      </c>
      <c r="G60" s="316">
        <f t="shared" si="11"/>
        <v>340465</v>
      </c>
      <c r="H60" s="316">
        <f t="shared" si="11"/>
        <v>0</v>
      </c>
      <c r="I60" s="316">
        <f t="shared" si="11"/>
        <v>0</v>
      </c>
      <c r="J60" s="316">
        <f t="shared" si="11"/>
        <v>0</v>
      </c>
    </row>
    <row r="61" spans="1:10" ht="38.25" x14ac:dyDescent="0.25">
      <c r="A61" s="299" t="s">
        <v>1677</v>
      </c>
      <c r="B61" s="299" t="s">
        <v>1683</v>
      </c>
      <c r="C61" s="316">
        <f>D61+E61+F61+G61+H61+I61+J61</f>
        <v>2755000</v>
      </c>
      <c r="D61" s="316">
        <v>1400000</v>
      </c>
      <c r="E61" s="316">
        <v>1355000</v>
      </c>
      <c r="F61" s="316"/>
      <c r="G61" s="316"/>
      <c r="H61" s="316"/>
      <c r="I61" s="316"/>
      <c r="J61" s="316"/>
    </row>
    <row r="62" spans="1:10" ht="51" x14ac:dyDescent="0.25">
      <c r="A62" s="299" t="s">
        <v>1679</v>
      </c>
      <c r="B62" s="299" t="s">
        <v>1684</v>
      </c>
      <c r="C62" s="316">
        <f>D62+E62+F62+G62+H62+I62+J62</f>
        <v>-2755000</v>
      </c>
      <c r="D62" s="316">
        <v>-1400000</v>
      </c>
      <c r="E62" s="316">
        <v>-1355000</v>
      </c>
      <c r="F62" s="316"/>
      <c r="G62" s="316"/>
      <c r="H62" s="316"/>
      <c r="I62" s="316"/>
      <c r="J62" s="316"/>
    </row>
    <row r="63" spans="1:10" ht="26.25" customHeight="1" x14ac:dyDescent="0.25">
      <c r="A63" s="337" t="s">
        <v>1685</v>
      </c>
      <c r="B63" s="337"/>
      <c r="C63" s="318">
        <f>C60+C61+C62</f>
        <v>43463985</v>
      </c>
      <c r="D63" s="318">
        <f t="shared" ref="D63:J63" si="12">D60+D61+D62</f>
        <v>38079020</v>
      </c>
      <c r="E63" s="318">
        <f t="shared" si="12"/>
        <v>3540050</v>
      </c>
      <c r="F63" s="318">
        <f t="shared" si="12"/>
        <v>1504450</v>
      </c>
      <c r="G63" s="318">
        <f t="shared" si="12"/>
        <v>340465</v>
      </c>
      <c r="H63" s="318">
        <f t="shared" si="12"/>
        <v>0</v>
      </c>
      <c r="I63" s="318">
        <f t="shared" si="12"/>
        <v>0</v>
      </c>
      <c r="J63" s="318">
        <f t="shared" si="12"/>
        <v>0</v>
      </c>
    </row>
    <row r="64" spans="1:10" x14ac:dyDescent="0.25">
      <c r="A64" s="294"/>
      <c r="B64" s="294"/>
      <c r="C64" s="294"/>
      <c r="D64" s="294"/>
      <c r="E64" s="294"/>
      <c r="F64" s="329"/>
      <c r="G64" s="330"/>
      <c r="H64" s="294"/>
      <c r="I64" s="294"/>
      <c r="J64" s="294"/>
    </row>
    <row r="65" spans="1:10" ht="15.75" x14ac:dyDescent="0.25">
      <c r="A65" s="337" t="s">
        <v>1628</v>
      </c>
      <c r="B65" s="337"/>
      <c r="C65" s="338" t="s">
        <v>1686</v>
      </c>
      <c r="D65" s="338"/>
      <c r="E65" s="338"/>
      <c r="F65" s="338"/>
      <c r="G65" s="338"/>
      <c r="H65" s="338"/>
      <c r="I65" s="338"/>
      <c r="J65" s="338"/>
    </row>
    <row r="66" spans="1:10" ht="89.25" x14ac:dyDescent="0.25">
      <c r="A66" s="298" t="s">
        <v>1630</v>
      </c>
      <c r="B66" s="298" t="s">
        <v>1631</v>
      </c>
      <c r="C66" s="331" t="s">
        <v>1632</v>
      </c>
      <c r="D66" s="300" t="s">
        <v>1633</v>
      </c>
      <c r="E66" s="301" t="s">
        <v>1634</v>
      </c>
      <c r="F66" s="301" t="s">
        <v>1635</v>
      </c>
      <c r="G66" s="301" t="s">
        <v>1636</v>
      </c>
      <c r="H66" s="301" t="s">
        <v>1637</v>
      </c>
      <c r="I66" s="301" t="s">
        <v>1638</v>
      </c>
      <c r="J66" s="301" t="s">
        <v>1639</v>
      </c>
    </row>
    <row r="67" spans="1:10" ht="25.5" x14ac:dyDescent="0.25">
      <c r="A67" s="312" t="s">
        <v>1640</v>
      </c>
      <c r="B67" s="323" t="s">
        <v>1641</v>
      </c>
      <c r="C67" s="304">
        <f>SUM(D67:J67)</f>
        <v>0</v>
      </c>
      <c r="D67" s="305"/>
      <c r="E67" s="305"/>
      <c r="F67" s="305"/>
      <c r="G67" s="305"/>
      <c r="H67" s="305"/>
      <c r="I67" s="305"/>
      <c r="J67" s="305"/>
    </row>
    <row r="68" spans="1:10" ht="63.75" x14ac:dyDescent="0.25">
      <c r="A68" s="312" t="s">
        <v>1642</v>
      </c>
      <c r="B68" s="323" t="s">
        <v>1643</v>
      </c>
      <c r="C68" s="304">
        <f t="shared" ref="C68:C84" si="13">SUM(D68:J68)</f>
        <v>100278</v>
      </c>
      <c r="D68" s="305"/>
      <c r="E68" s="305"/>
      <c r="F68" s="305"/>
      <c r="G68" s="305">
        <v>100278</v>
      </c>
      <c r="H68" s="305"/>
      <c r="I68" s="305"/>
      <c r="J68" s="305"/>
    </row>
    <row r="69" spans="1:10" ht="25.5" x14ac:dyDescent="0.25">
      <c r="A69" s="312" t="s">
        <v>1644</v>
      </c>
      <c r="B69" s="323" t="s">
        <v>1645</v>
      </c>
      <c r="C69" s="304">
        <f t="shared" si="13"/>
        <v>0</v>
      </c>
      <c r="D69" s="305"/>
      <c r="E69" s="305"/>
      <c r="F69" s="305"/>
      <c r="G69" s="305"/>
      <c r="H69" s="305"/>
      <c r="I69" s="305"/>
      <c r="J69" s="305"/>
    </row>
    <row r="70" spans="1:10" ht="38.25" x14ac:dyDescent="0.25">
      <c r="A70" s="312" t="s">
        <v>1646</v>
      </c>
      <c r="B70" s="323" t="s">
        <v>1647</v>
      </c>
      <c r="C70" s="304">
        <f t="shared" si="13"/>
        <v>20402</v>
      </c>
      <c r="D70" s="305"/>
      <c r="E70" s="305"/>
      <c r="F70" s="305"/>
      <c r="G70" s="305">
        <v>20402</v>
      </c>
      <c r="H70" s="305"/>
      <c r="I70" s="305"/>
      <c r="J70" s="305"/>
    </row>
    <row r="71" spans="1:10" ht="60" x14ac:dyDescent="0.25">
      <c r="A71" s="312" t="s">
        <v>102</v>
      </c>
      <c r="B71" s="306" t="s">
        <v>105</v>
      </c>
      <c r="C71" s="304">
        <f t="shared" si="13"/>
        <v>0</v>
      </c>
      <c r="D71" s="305"/>
      <c r="E71" s="305"/>
      <c r="F71" s="305"/>
      <c r="G71" s="305"/>
      <c r="H71" s="305"/>
      <c r="I71" s="305"/>
      <c r="J71" s="305"/>
    </row>
    <row r="72" spans="1:10" ht="38.25" x14ac:dyDescent="0.25">
      <c r="A72" s="312" t="s">
        <v>108</v>
      </c>
      <c r="B72" s="323" t="s">
        <v>1648</v>
      </c>
      <c r="C72" s="304">
        <f t="shared" si="13"/>
        <v>232210</v>
      </c>
      <c r="D72" s="305"/>
      <c r="E72" s="305"/>
      <c r="F72" s="305"/>
      <c r="G72" s="305">
        <v>232210</v>
      </c>
      <c r="H72" s="305"/>
      <c r="I72" s="305"/>
      <c r="J72" s="305"/>
    </row>
    <row r="73" spans="1:10" ht="51" x14ac:dyDescent="0.25">
      <c r="A73" s="312" t="s">
        <v>1649</v>
      </c>
      <c r="B73" s="323" t="s">
        <v>1403</v>
      </c>
      <c r="C73" s="304">
        <f t="shared" si="13"/>
        <v>0</v>
      </c>
      <c r="D73" s="305"/>
      <c r="E73" s="305"/>
      <c r="F73" s="305"/>
      <c r="G73" s="305"/>
      <c r="H73" s="305"/>
      <c r="I73" s="305"/>
      <c r="J73" s="305"/>
    </row>
    <row r="74" spans="1:10" ht="25.5" x14ac:dyDescent="0.25">
      <c r="A74" s="312" t="s">
        <v>1650</v>
      </c>
      <c r="B74" s="323" t="s">
        <v>1651</v>
      </c>
      <c r="C74" s="304">
        <f t="shared" si="13"/>
        <v>5100</v>
      </c>
      <c r="D74" s="305"/>
      <c r="E74" s="305">
        <v>5100</v>
      </c>
      <c r="F74" s="305"/>
      <c r="G74" s="305"/>
      <c r="H74" s="305"/>
      <c r="I74" s="305"/>
      <c r="J74" s="305"/>
    </row>
    <row r="75" spans="1:10" ht="25.5" x14ac:dyDescent="0.25">
      <c r="A75" s="312" t="s">
        <v>1652</v>
      </c>
      <c r="B75" s="324" t="s">
        <v>1653</v>
      </c>
      <c r="C75" s="304">
        <f t="shared" si="13"/>
        <v>0</v>
      </c>
      <c r="D75" s="305"/>
      <c r="E75" s="305"/>
      <c r="F75" s="305"/>
      <c r="G75" s="305"/>
      <c r="H75" s="305"/>
      <c r="I75" s="305"/>
      <c r="J75" s="305"/>
    </row>
    <row r="76" spans="1:10" ht="38.25" x14ac:dyDescent="0.25">
      <c r="A76" s="312" t="s">
        <v>1654</v>
      </c>
      <c r="B76" s="323" t="s">
        <v>1655</v>
      </c>
      <c r="C76" s="304">
        <f t="shared" si="13"/>
        <v>1519495</v>
      </c>
      <c r="D76" s="305"/>
      <c r="E76" s="305"/>
      <c r="F76" s="305">
        <v>1519495</v>
      </c>
      <c r="G76" s="305"/>
      <c r="H76" s="305"/>
      <c r="I76" s="305"/>
      <c r="J76" s="305"/>
    </row>
    <row r="77" spans="1:10" ht="38.25" x14ac:dyDescent="0.25">
      <c r="A77" s="312" t="s">
        <v>1656</v>
      </c>
      <c r="B77" s="323" t="s">
        <v>1657</v>
      </c>
      <c r="C77" s="304">
        <f t="shared" si="13"/>
        <v>3570350</v>
      </c>
      <c r="D77" s="305"/>
      <c r="E77" s="305">
        <v>3570350</v>
      </c>
      <c r="F77" s="305"/>
      <c r="G77" s="305"/>
      <c r="H77" s="305"/>
      <c r="I77" s="305"/>
      <c r="J77" s="305"/>
    </row>
    <row r="78" spans="1:10" ht="51" x14ac:dyDescent="0.25">
      <c r="A78" s="312" t="s">
        <v>1658</v>
      </c>
      <c r="B78" s="323" t="s">
        <v>1659</v>
      </c>
      <c r="C78" s="304">
        <f t="shared" si="13"/>
        <v>0</v>
      </c>
      <c r="D78" s="305"/>
      <c r="E78" s="305"/>
      <c r="F78" s="305"/>
      <c r="G78" s="305"/>
      <c r="H78" s="305"/>
      <c r="I78" s="305"/>
      <c r="J78" s="305"/>
    </row>
    <row r="79" spans="1:10" ht="89.25" x14ac:dyDescent="0.25">
      <c r="A79" s="312" t="s">
        <v>1660</v>
      </c>
      <c r="B79" s="323" t="s">
        <v>1661</v>
      </c>
      <c r="C79" s="304">
        <f t="shared" si="13"/>
        <v>38459802</v>
      </c>
      <c r="D79" s="305">
        <v>38459802</v>
      </c>
      <c r="E79" s="305"/>
      <c r="F79" s="305"/>
      <c r="G79" s="305"/>
      <c r="H79" s="305"/>
      <c r="I79" s="305"/>
      <c r="J79" s="305"/>
    </row>
    <row r="80" spans="1:10" ht="38.25" x14ac:dyDescent="0.25">
      <c r="A80" s="312" t="s">
        <v>211</v>
      </c>
      <c r="B80" s="323" t="s">
        <v>214</v>
      </c>
      <c r="C80" s="304">
        <f t="shared" si="13"/>
        <v>0</v>
      </c>
      <c r="D80" s="305"/>
      <c r="E80" s="305"/>
      <c r="F80" s="305"/>
      <c r="G80" s="305"/>
      <c r="H80" s="305"/>
      <c r="I80" s="305"/>
      <c r="J80" s="305"/>
    </row>
    <row r="81" spans="1:10" ht="25.5" x14ac:dyDescent="0.25">
      <c r="A81" s="312" t="s">
        <v>1662</v>
      </c>
      <c r="B81" s="323" t="s">
        <v>1663</v>
      </c>
      <c r="C81" s="304">
        <f t="shared" si="13"/>
        <v>0</v>
      </c>
      <c r="D81" s="305"/>
      <c r="E81" s="305"/>
      <c r="F81" s="305"/>
      <c r="G81" s="305"/>
      <c r="H81" s="305"/>
      <c r="I81" s="305"/>
      <c r="J81" s="305"/>
    </row>
    <row r="82" spans="1:10" x14ac:dyDescent="0.25">
      <c r="A82" s="312" t="s">
        <v>1664</v>
      </c>
      <c r="B82" s="323" t="s">
        <v>226</v>
      </c>
      <c r="C82" s="304">
        <f t="shared" si="13"/>
        <v>0</v>
      </c>
      <c r="D82" s="305"/>
      <c r="E82" s="305"/>
      <c r="F82" s="305"/>
      <c r="G82" s="305"/>
      <c r="H82" s="305"/>
      <c r="I82" s="305"/>
      <c r="J82" s="305"/>
    </row>
    <row r="83" spans="1:10" x14ac:dyDescent="0.25">
      <c r="A83" s="325" t="s">
        <v>1665</v>
      </c>
      <c r="B83" s="326" t="s">
        <v>1666</v>
      </c>
      <c r="C83" s="304">
        <f t="shared" si="13"/>
        <v>43907637</v>
      </c>
      <c r="D83" s="310">
        <f>SUM(D67:D82)</f>
        <v>38459802</v>
      </c>
      <c r="E83" s="310">
        <f t="shared" ref="E83:J83" si="14">SUM(E67:E82)</f>
        <v>3575450</v>
      </c>
      <c r="F83" s="310">
        <f t="shared" si="14"/>
        <v>1519495</v>
      </c>
      <c r="G83" s="310">
        <f t="shared" si="14"/>
        <v>352890</v>
      </c>
      <c r="H83" s="310">
        <f t="shared" si="14"/>
        <v>0</v>
      </c>
      <c r="I83" s="310">
        <f t="shared" si="14"/>
        <v>0</v>
      </c>
      <c r="J83" s="310">
        <f t="shared" si="14"/>
        <v>0</v>
      </c>
    </row>
    <row r="84" spans="1:10" ht="26.25" x14ac:dyDescent="0.25">
      <c r="A84" s="312" t="s">
        <v>1687</v>
      </c>
      <c r="B84" s="313" t="s">
        <v>1688</v>
      </c>
      <c r="C84" s="304">
        <f t="shared" si="13"/>
        <v>0</v>
      </c>
      <c r="D84" s="305"/>
      <c r="E84" s="305"/>
      <c r="F84" s="305"/>
      <c r="G84" s="305"/>
      <c r="H84" s="305"/>
      <c r="I84" s="305"/>
      <c r="J84" s="305"/>
    </row>
    <row r="85" spans="1:10" ht="39" x14ac:dyDescent="0.25">
      <c r="A85" s="312" t="s">
        <v>1667</v>
      </c>
      <c r="B85" s="313" t="s">
        <v>1668</v>
      </c>
      <c r="C85" s="304">
        <f>SUM(D85:J85)</f>
        <v>0</v>
      </c>
      <c r="D85" s="305"/>
      <c r="E85" s="305"/>
      <c r="F85" s="305"/>
      <c r="G85" s="305"/>
      <c r="H85" s="305"/>
      <c r="I85" s="305"/>
      <c r="J85" s="305"/>
    </row>
    <row r="86" spans="1:10" ht="39" x14ac:dyDescent="0.25">
      <c r="A86" s="312" t="s">
        <v>1671</v>
      </c>
      <c r="B86" s="313" t="s">
        <v>1672</v>
      </c>
      <c r="C86" s="304">
        <f>SUM(D86:J86)</f>
        <v>0</v>
      </c>
      <c r="D86" s="305"/>
      <c r="E86" s="305"/>
      <c r="F86" s="305"/>
      <c r="G86" s="305"/>
      <c r="H86" s="305"/>
      <c r="I86" s="305"/>
      <c r="J86" s="305"/>
    </row>
    <row r="87" spans="1:10" x14ac:dyDescent="0.25">
      <c r="A87" s="325" t="s">
        <v>1673</v>
      </c>
      <c r="B87" s="326" t="s">
        <v>1666</v>
      </c>
      <c r="C87" s="304">
        <f>SUM(D87:J87)</f>
        <v>0</v>
      </c>
      <c r="D87" s="310">
        <f>SUM(D84:D86)</f>
        <v>0</v>
      </c>
      <c r="E87" s="310">
        <f t="shared" ref="E87:J87" si="15">SUM(E84:E86)</f>
        <v>0</v>
      </c>
      <c r="F87" s="310">
        <f t="shared" si="15"/>
        <v>0</v>
      </c>
      <c r="G87" s="310">
        <f t="shared" si="15"/>
        <v>0</v>
      </c>
      <c r="H87" s="310">
        <f t="shared" si="15"/>
        <v>0</v>
      </c>
      <c r="I87" s="310">
        <f t="shared" si="15"/>
        <v>0</v>
      </c>
      <c r="J87" s="310">
        <f t="shared" si="15"/>
        <v>0</v>
      </c>
    </row>
    <row r="88" spans="1:10" ht="76.5" x14ac:dyDescent="0.25">
      <c r="A88" s="327">
        <v>812</v>
      </c>
      <c r="B88" s="328" t="s">
        <v>1674</v>
      </c>
      <c r="C88" s="304">
        <f t="shared" ref="C88:C89" si="16">SUM(D88:J88)</f>
        <v>0</v>
      </c>
      <c r="D88" s="305"/>
      <c r="E88" s="305"/>
      <c r="F88" s="305"/>
      <c r="G88" s="305"/>
      <c r="H88" s="305"/>
      <c r="I88" s="305"/>
      <c r="J88" s="305"/>
    </row>
    <row r="89" spans="1:10" x14ac:dyDescent="0.25">
      <c r="A89" s="325" t="s">
        <v>1675</v>
      </c>
      <c r="B89" s="326" t="s">
        <v>1666</v>
      </c>
      <c r="C89" s="304">
        <f t="shared" si="16"/>
        <v>0</v>
      </c>
      <c r="D89" s="310">
        <f>D88</f>
        <v>0</v>
      </c>
      <c r="E89" s="310">
        <f t="shared" ref="E89:J89" si="17">E88</f>
        <v>0</v>
      </c>
      <c r="F89" s="310">
        <f t="shared" si="17"/>
        <v>0</v>
      </c>
      <c r="G89" s="310">
        <f t="shared" si="17"/>
        <v>0</v>
      </c>
      <c r="H89" s="310">
        <f t="shared" si="17"/>
        <v>0</v>
      </c>
      <c r="I89" s="310">
        <f t="shared" si="17"/>
        <v>0</v>
      </c>
      <c r="J89" s="310">
        <f t="shared" si="17"/>
        <v>0</v>
      </c>
    </row>
    <row r="90" spans="1:10" x14ac:dyDescent="0.25">
      <c r="A90" s="337" t="s">
        <v>1676</v>
      </c>
      <c r="B90" s="337"/>
      <c r="C90" s="316">
        <f>SUM(C67:C89)-(C83+C87+C89)</f>
        <v>43907637</v>
      </c>
      <c r="D90" s="316">
        <f>SUM(D67:D89)-(D83+D87+D89)</f>
        <v>38459802</v>
      </c>
      <c r="E90" s="316">
        <f t="shared" ref="E90:J90" si="18">SUM(E67:E89)-(E83+E87+E89)</f>
        <v>3575450</v>
      </c>
      <c r="F90" s="316">
        <f t="shared" si="18"/>
        <v>1519495</v>
      </c>
      <c r="G90" s="316">
        <f t="shared" si="18"/>
        <v>352890</v>
      </c>
      <c r="H90" s="316">
        <f t="shared" si="18"/>
        <v>0</v>
      </c>
      <c r="I90" s="316">
        <f t="shared" si="18"/>
        <v>0</v>
      </c>
      <c r="J90" s="316">
        <f t="shared" si="18"/>
        <v>0</v>
      </c>
    </row>
    <row r="91" spans="1:10" ht="38.25" x14ac:dyDescent="0.25">
      <c r="A91" s="299" t="s">
        <v>1677</v>
      </c>
      <c r="B91" s="299" t="s">
        <v>1689</v>
      </c>
      <c r="C91" s="316">
        <f>D91+E91+F91+G91+H91+I91+J91</f>
        <v>2750000</v>
      </c>
      <c r="D91" s="316">
        <v>1400000</v>
      </c>
      <c r="E91" s="316">
        <v>1350000</v>
      </c>
      <c r="F91" s="316"/>
      <c r="G91" s="316"/>
      <c r="H91" s="316"/>
      <c r="I91" s="316"/>
      <c r="J91" s="316"/>
    </row>
    <row r="92" spans="1:10" ht="51" x14ac:dyDescent="0.25">
      <c r="A92" s="299" t="s">
        <v>1679</v>
      </c>
      <c r="B92" s="299" t="s">
        <v>1690</v>
      </c>
      <c r="C92" s="316">
        <f>D92+E92+F92+G92+H92+I92+J92</f>
        <v>-2750000</v>
      </c>
      <c r="D92" s="316">
        <v>-1400000</v>
      </c>
      <c r="E92" s="316">
        <v>-1350000</v>
      </c>
      <c r="F92" s="316"/>
      <c r="G92" s="316"/>
      <c r="H92" s="316"/>
      <c r="I92" s="316"/>
      <c r="J92" s="316"/>
    </row>
    <row r="93" spans="1:10" ht="31.5" customHeight="1" x14ac:dyDescent="0.25">
      <c r="A93" s="337" t="s">
        <v>1691</v>
      </c>
      <c r="B93" s="337"/>
      <c r="C93" s="318">
        <f>C90+C91+C92</f>
        <v>43907637</v>
      </c>
      <c r="D93" s="316">
        <f>SUM(D90:D92)</f>
        <v>38459802</v>
      </c>
      <c r="E93" s="316">
        <f t="shared" ref="E93:J93" si="19">SUM(E90:E92)</f>
        <v>3575450</v>
      </c>
      <c r="F93" s="316">
        <f t="shared" si="19"/>
        <v>1519495</v>
      </c>
      <c r="G93" s="316">
        <f t="shared" si="19"/>
        <v>352890</v>
      </c>
      <c r="H93" s="316">
        <f t="shared" si="19"/>
        <v>0</v>
      </c>
      <c r="I93" s="316">
        <f t="shared" si="19"/>
        <v>0</v>
      </c>
      <c r="J93" s="316">
        <f t="shared" si="19"/>
        <v>0</v>
      </c>
    </row>
  </sheetData>
  <mergeCells count="14">
    <mergeCell ref="A33:B33"/>
    <mergeCell ref="A2:B2"/>
    <mergeCell ref="A3:J3"/>
    <mergeCell ref="A5:B5"/>
    <mergeCell ref="C5:J5"/>
    <mergeCell ref="A30:B30"/>
    <mergeCell ref="A90:B90"/>
    <mergeCell ref="A93:B93"/>
    <mergeCell ref="A35:B35"/>
    <mergeCell ref="C35:J35"/>
    <mergeCell ref="A60:B60"/>
    <mergeCell ref="A63:B63"/>
    <mergeCell ref="A65:B65"/>
    <mergeCell ref="C65:J6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751" activePane="bottomRight" state="frozen"/>
      <selection pane="topRight" activeCell="D1" sqref="D1"/>
      <selection pane="bottomLeft" activeCell="A5" sqref="A5"/>
      <selection pane="bottomRight" activeCell="Y756" sqref="Y756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0</v>
      </c>
      <c r="E5" s="96">
        <f t="shared" ref="E5:AA5" si="0">E6+E43+E190+E254+E276+E350+E397</f>
        <v>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1">E7+E24+E33</f>
        <v>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2">SUM(E8+E12+E20+E22)</f>
        <v>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8">E25</f>
        <v>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9">SUM(E26:E32)</f>
        <v>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11">SUM(E34+E36+E40)</f>
        <v>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13">SUM(E37:E39)</f>
        <v>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0</v>
      </c>
      <c r="E43" s="97">
        <f t="shared" ref="E43:AA43" si="15">E44+E64+E98+E158+E162</f>
        <v>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0</v>
      </c>
      <c r="E44" s="97">
        <f t="shared" ref="E44:AA44" si="16">SUM(E45+E54+E58+E61)</f>
        <v>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17">SUM(E46:E53)</f>
        <v>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23">SUM(E65+E72+E80+E86+E91+E94+E96)</f>
        <v>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24">SUM(E66:E71)</f>
        <v>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0</v>
      </c>
      <c r="E98" s="99">
        <f t="shared" ref="E98:AA98" si="33">SUM(E99+E105+E110+E116+E123+E130+E135+E145+E149)</f>
        <v>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34">SUM(E100:E104)</f>
        <v>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36">SUM(E111:E115)</f>
        <v>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42">SUM(E136:E144)</f>
        <v>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45">SUM(E150:E157)</f>
        <v>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47">E159</f>
        <v>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48">SUM(E160:E161)</f>
        <v>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0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N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7"/>
        <v>0</v>
      </c>
      <c r="O274" s="229">
        <f t="shared" si="87"/>
        <v>0</v>
      </c>
      <c r="P274" s="228">
        <f t="shared" si="87"/>
        <v>0</v>
      </c>
      <c r="Q274" s="228">
        <f t="shared" si="87"/>
        <v>0</v>
      </c>
      <c r="R274" s="228">
        <f t="shared" si="87"/>
        <v>0</v>
      </c>
      <c r="S274" s="230">
        <f t="shared" si="87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0</v>
      </c>
      <c r="E642" s="100">
        <f t="shared" si="218"/>
        <v>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0</v>
      </c>
      <c r="E779" s="109">
        <f t="shared" ref="E779:AA779" si="265">+E643+E642</f>
        <v>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  <dataValidation type="list" allowBlank="1" showInputMessage="1" showErrorMessage="1" sqref="B1">
      <formula1>#REF!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760" activePane="bottomRight" state="frozen"/>
      <selection pane="topRight" activeCell="D1" sqref="D1"/>
      <selection pane="bottomLeft" activeCell="A5" sqref="A5"/>
      <selection pane="bottomRight" activeCell="Y756" sqref="Y756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0</v>
      </c>
      <c r="E5" s="96">
        <f t="shared" ref="E5:AA5" si="0">E6+E43+E190+E254+E276+E350+E397</f>
        <v>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1">E7+E24+E33</f>
        <v>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2">SUM(E8+E12+E20+E22)</f>
        <v>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8">E25</f>
        <v>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9">SUM(E26:E32)</f>
        <v>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11">SUM(E34+E36+E40)</f>
        <v>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13">SUM(E37:E39)</f>
        <v>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0</v>
      </c>
      <c r="E43" s="97">
        <f t="shared" ref="E43:AA43" si="15">E44+E64+E98+E158+E162</f>
        <v>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0</v>
      </c>
      <c r="E44" s="97">
        <f t="shared" ref="E44:AA44" si="16">SUM(E45+E54+E58+E61)</f>
        <v>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17">SUM(E46:E53)</f>
        <v>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23">SUM(E65+E72+E80+E86+E91+E94+E96)</f>
        <v>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24">SUM(E66:E71)</f>
        <v>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0</v>
      </c>
      <c r="E98" s="99">
        <f t="shared" ref="E98:AA98" si="33">SUM(E99+E105+E110+E116+E123+E130+E135+E145+E149)</f>
        <v>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34">SUM(E100:E104)</f>
        <v>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36">SUM(E111:E115)</f>
        <v>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42">SUM(E136:E144)</f>
        <v>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45">SUM(E150:E157)</f>
        <v>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47">E159</f>
        <v>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48">SUM(E160:E161)</f>
        <v>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0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0</v>
      </c>
      <c r="E642" s="100">
        <f t="shared" si="218"/>
        <v>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0</v>
      </c>
      <c r="E779" s="109">
        <f t="shared" ref="E779:AA779" si="265">+E643+E642</f>
        <v>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list" allowBlank="1" showInputMessage="1" showErrorMessage="1" sqref="B1">
      <formula1>#REF!</formula1>
    </dataValidation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751" activePane="bottomRight" state="frozen"/>
      <selection pane="topRight" activeCell="D1" sqref="D1"/>
      <selection pane="bottomLeft" activeCell="A5" sqref="A5"/>
      <selection pane="bottomRight" activeCell="Y756" sqref="Y756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0</v>
      </c>
      <c r="E5" s="96">
        <f t="shared" ref="E5:AA5" si="0">E6+E43+E190+E254+E276+E350+E397</f>
        <v>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1">E7+E24+E33</f>
        <v>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2">SUM(E8+E12+E20+E22)</f>
        <v>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8">E25</f>
        <v>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9">SUM(E26:E32)</f>
        <v>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11">SUM(E34+E36+E40)</f>
        <v>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13">SUM(E37:E39)</f>
        <v>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0</v>
      </c>
      <c r="E43" s="97">
        <f t="shared" ref="E43:AA43" si="15">E44+E64+E98+E158+E162</f>
        <v>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0</v>
      </c>
      <c r="E44" s="97">
        <f t="shared" ref="E44:AA44" si="16">SUM(E45+E54+E58+E61)</f>
        <v>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17">SUM(E46:E53)</f>
        <v>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0</v>
      </c>
      <c r="E54" s="149">
        <f>SUM(E55:E57)</f>
        <v>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23">SUM(E65+E72+E80+E86+E91+E94+E96)</f>
        <v>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24">SUM(E66:E71)</f>
        <v>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0</v>
      </c>
      <c r="E98" s="99">
        <f t="shared" ref="E98:AA98" si="33">SUM(E99+E105+E110+E116+E123+E130+E135+E145+E149)</f>
        <v>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34">SUM(E100:E104)</f>
        <v>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36">SUM(E111:E115)</f>
        <v>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41">SUM(E131:E134)</f>
        <v>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42">SUM(E136:E144)</f>
        <v>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45">SUM(E150:E157)</f>
        <v>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47">E159</f>
        <v>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48">SUM(E160:E161)</f>
        <v>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0</v>
      </c>
      <c r="E162" s="99">
        <f t="shared" ref="E162:AA162" si="49">SUM(E163+E169+E173+E175+E179+E185+E187)</f>
        <v>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54">SUM(E180:E184)</f>
        <v>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0</v>
      </c>
      <c r="E642" s="100">
        <f t="shared" si="218"/>
        <v>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0</v>
      </c>
      <c r="E779" s="109">
        <f t="shared" ref="E779:AA779" si="265">+E643+E642</f>
        <v>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  <dataValidation type="list" allowBlank="1" showInputMessage="1" showErrorMessage="1" sqref="B1">
      <formula1>#REF!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7"/>
  <sheetViews>
    <sheetView zoomScale="79" zoomScaleNormal="79" workbookViewId="0">
      <pane xSplit="2" ySplit="12" topLeftCell="C423" activePane="bottomRight" state="frozen"/>
      <selection pane="topRight" activeCell="C1" sqref="C1"/>
      <selection pane="bottomLeft" activeCell="A13" sqref="A13"/>
      <selection pane="bottomRight" activeCell="D401" sqref="D401:E404"/>
    </sheetView>
  </sheetViews>
  <sheetFormatPr defaultColWidth="9.140625" defaultRowHeight="15" x14ac:dyDescent="0.25"/>
  <cols>
    <col min="1" max="1" width="12.85546875" style="6" customWidth="1"/>
    <col min="2" max="2" width="66.85546875" style="6" customWidth="1"/>
    <col min="3" max="3" width="4.7109375" style="6" customWidth="1"/>
    <col min="4" max="15" width="12.7109375" style="6" customWidth="1"/>
    <col min="16" max="16" width="30.5703125" style="7" customWidth="1"/>
    <col min="17" max="17" width="24.5703125" style="6" customWidth="1"/>
    <col min="18" max="16384" width="9.140625" style="6"/>
  </cols>
  <sheetData>
    <row r="1" spans="1:17" ht="18" customHeight="1" x14ac:dyDescent="0.25">
      <c r="A1" s="343" t="s">
        <v>1365</v>
      </c>
      <c r="B1" s="343"/>
      <c r="C1" s="343"/>
      <c r="D1" s="343"/>
      <c r="E1" s="343"/>
      <c r="F1" s="272"/>
    </row>
    <row r="2" spans="1:17" ht="18" customHeight="1" x14ac:dyDescent="0.25">
      <c r="A2" s="8"/>
      <c r="B2" s="9"/>
      <c r="C2" s="10"/>
      <c r="D2" s="10"/>
      <c r="E2" s="10"/>
      <c r="F2" s="8"/>
      <c r="G2" s="10"/>
      <c r="H2" s="10"/>
      <c r="I2" s="10"/>
      <c r="J2" s="10"/>
      <c r="K2" s="10"/>
      <c r="L2" s="10"/>
      <c r="M2" s="10"/>
      <c r="N2" s="10"/>
      <c r="O2" s="10"/>
    </row>
    <row r="3" spans="1:17" ht="18" customHeight="1" x14ac:dyDescent="0.25">
      <c r="A3" s="11" t="s">
        <v>0</v>
      </c>
      <c r="B3" s="12"/>
      <c r="C3" s="10"/>
      <c r="D3" s="11" t="s">
        <v>1</v>
      </c>
      <c r="E3" s="13"/>
      <c r="F3" s="8"/>
      <c r="G3" s="10"/>
      <c r="H3" s="10"/>
      <c r="I3" s="10"/>
      <c r="J3" s="10"/>
      <c r="K3" s="10"/>
      <c r="L3" s="10"/>
      <c r="M3" s="10"/>
      <c r="N3" s="10"/>
      <c r="O3" s="10"/>
    </row>
    <row r="4" spans="1:17" ht="18" customHeight="1" x14ac:dyDescent="0.25">
      <c r="A4" s="8"/>
      <c r="B4" s="14"/>
      <c r="C4" s="10"/>
      <c r="D4" s="10"/>
      <c r="E4" s="15"/>
      <c r="F4" s="8"/>
      <c r="G4" s="10"/>
      <c r="H4" s="10"/>
      <c r="I4" s="10"/>
      <c r="J4" s="10"/>
      <c r="K4" s="10"/>
      <c r="L4" s="10"/>
      <c r="M4" s="10"/>
      <c r="N4" s="10"/>
      <c r="O4" s="10"/>
    </row>
    <row r="5" spans="1:17" ht="22.5" customHeight="1" x14ac:dyDescent="0.25">
      <c r="A5" s="16" t="s">
        <v>2</v>
      </c>
      <c r="B5" s="12"/>
      <c r="C5" s="10"/>
      <c r="D5" s="11" t="s">
        <v>3</v>
      </c>
      <c r="E5" s="13"/>
      <c r="F5" s="8"/>
      <c r="G5" s="10"/>
      <c r="H5" s="10"/>
      <c r="I5" s="10"/>
      <c r="J5" s="10"/>
      <c r="K5" s="10"/>
      <c r="L5" s="10"/>
      <c r="M5" s="10"/>
      <c r="N5" s="10"/>
      <c r="O5" s="10"/>
    </row>
    <row r="6" spans="1:17" ht="18" customHeight="1" x14ac:dyDescent="0.25">
      <c r="A6" s="8"/>
      <c r="B6" s="14"/>
      <c r="C6" s="10"/>
      <c r="D6" s="10"/>
      <c r="E6" s="15"/>
      <c r="F6" s="8"/>
      <c r="G6" s="10"/>
      <c r="H6" s="10"/>
      <c r="I6" s="10"/>
      <c r="J6" s="10"/>
      <c r="K6" s="10"/>
      <c r="L6" s="10"/>
      <c r="M6" s="10"/>
      <c r="N6" s="10"/>
      <c r="O6" s="10"/>
    </row>
    <row r="7" spans="1:17" ht="22.5" customHeight="1" x14ac:dyDescent="0.25">
      <c r="A7" s="16" t="s">
        <v>4</v>
      </c>
      <c r="B7" s="12"/>
      <c r="C7" s="10"/>
      <c r="D7" s="11" t="s">
        <v>5</v>
      </c>
      <c r="E7" s="13"/>
      <c r="F7" s="8"/>
      <c r="G7" s="10"/>
      <c r="H7" s="10"/>
      <c r="I7" s="10"/>
      <c r="J7" s="10"/>
      <c r="K7" s="10"/>
      <c r="L7" s="10"/>
      <c r="M7" s="10"/>
      <c r="N7" s="10"/>
      <c r="O7" s="10"/>
    </row>
    <row r="8" spans="1:17" ht="18" customHeight="1" x14ac:dyDescent="0.25">
      <c r="A8" s="8"/>
      <c r="B8" s="14"/>
      <c r="C8" s="10"/>
      <c r="D8" s="10"/>
      <c r="E8" s="10"/>
      <c r="F8" s="8"/>
      <c r="G8" s="10"/>
      <c r="H8" s="10"/>
      <c r="I8" s="10"/>
      <c r="J8" s="10"/>
      <c r="K8" s="10"/>
      <c r="L8" s="10"/>
      <c r="M8" s="10"/>
      <c r="N8" s="10"/>
      <c r="O8" s="10"/>
    </row>
    <row r="10" spans="1:17" ht="22.5" customHeight="1" x14ac:dyDescent="0.25">
      <c r="A10" s="182" t="s">
        <v>6</v>
      </c>
      <c r="B10" s="183"/>
      <c r="C10" s="183"/>
      <c r="D10" s="194"/>
      <c r="E10" s="194"/>
      <c r="F10" s="194">
        <v>11</v>
      </c>
      <c r="G10" s="194">
        <v>31</v>
      </c>
      <c r="H10" s="194">
        <v>43</v>
      </c>
      <c r="I10" s="194">
        <v>51</v>
      </c>
      <c r="J10" s="194">
        <v>52</v>
      </c>
      <c r="K10" s="194">
        <v>561</v>
      </c>
      <c r="L10" s="194">
        <v>563</v>
      </c>
      <c r="M10" s="194">
        <v>6</v>
      </c>
      <c r="N10" s="194">
        <v>7</v>
      </c>
      <c r="O10" s="194">
        <v>8</v>
      </c>
      <c r="P10" s="195"/>
    </row>
    <row r="11" spans="1:17" ht="58.5" x14ac:dyDescent="0.25">
      <c r="A11" s="184" t="s">
        <v>7</v>
      </c>
      <c r="B11" s="185" t="s">
        <v>8</v>
      </c>
      <c r="C11" s="186" t="s">
        <v>9</v>
      </c>
      <c r="D11" s="196" t="s">
        <v>1603</v>
      </c>
      <c r="E11" s="196" t="s">
        <v>10</v>
      </c>
      <c r="F11" s="196" t="s">
        <v>11</v>
      </c>
      <c r="G11" s="196" t="s">
        <v>12</v>
      </c>
      <c r="H11" s="196" t="s">
        <v>13</v>
      </c>
      <c r="I11" s="196" t="s">
        <v>14</v>
      </c>
      <c r="J11" s="196" t="s">
        <v>15</v>
      </c>
      <c r="K11" s="196" t="s">
        <v>1369</v>
      </c>
      <c r="L11" s="196" t="s">
        <v>1370</v>
      </c>
      <c r="M11" s="196" t="s">
        <v>16</v>
      </c>
      <c r="N11" s="196" t="s">
        <v>17</v>
      </c>
      <c r="O11" s="197" t="s">
        <v>1596</v>
      </c>
      <c r="P11" s="198" t="s">
        <v>1364</v>
      </c>
    </row>
    <row r="12" spans="1:17" x14ac:dyDescent="0.25">
      <c r="A12" s="187">
        <v>1</v>
      </c>
      <c r="B12" s="188">
        <v>2</v>
      </c>
      <c r="C12" s="187">
        <v>3</v>
      </c>
      <c r="D12" s="199">
        <v>4</v>
      </c>
      <c r="E12" s="199">
        <v>5</v>
      </c>
      <c r="F12" s="200">
        <v>6</v>
      </c>
      <c r="G12" s="200">
        <v>7</v>
      </c>
      <c r="H12" s="200">
        <v>8</v>
      </c>
      <c r="I12" s="200">
        <v>9</v>
      </c>
      <c r="J12" s="200">
        <v>10</v>
      </c>
      <c r="K12" s="200">
        <v>12</v>
      </c>
      <c r="L12" s="200">
        <v>13</v>
      </c>
      <c r="M12" s="200">
        <v>14</v>
      </c>
      <c r="N12" s="200">
        <v>15</v>
      </c>
      <c r="O12" s="200">
        <v>16</v>
      </c>
      <c r="P12" s="201">
        <v>17</v>
      </c>
      <c r="Q12" s="17"/>
    </row>
    <row r="13" spans="1:17" x14ac:dyDescent="0.25">
      <c r="A13" s="267" t="s">
        <v>18</v>
      </c>
      <c r="B13" s="267"/>
      <c r="C13" s="267"/>
      <c r="D13" s="262"/>
      <c r="E13" s="262"/>
      <c r="F13" s="263"/>
      <c r="G13" s="264"/>
      <c r="H13" s="264"/>
      <c r="I13" s="264"/>
      <c r="J13" s="264"/>
      <c r="K13" s="264"/>
      <c r="L13" s="264"/>
      <c r="M13" s="264"/>
      <c r="N13" s="265"/>
      <c r="O13" s="265"/>
      <c r="P13" s="266"/>
      <c r="Q13" s="18"/>
    </row>
    <row r="14" spans="1:17" x14ac:dyDescent="0.25">
      <c r="A14" s="19">
        <v>6</v>
      </c>
      <c r="B14" s="20" t="s">
        <v>19</v>
      </c>
      <c r="C14" s="189">
        <v>1</v>
      </c>
      <c r="D14" s="260">
        <f t="shared" ref="D14:H14" si="0">D15+D52+D60+D127+D166+D189+D207+D216</f>
        <v>0</v>
      </c>
      <c r="E14" s="260">
        <f t="shared" si="0"/>
        <v>0</v>
      </c>
      <c r="F14" s="260">
        <f t="shared" si="0"/>
        <v>0</v>
      </c>
      <c r="G14" s="260">
        <f t="shared" si="0"/>
        <v>0</v>
      </c>
      <c r="H14" s="260">
        <f t="shared" si="0"/>
        <v>0</v>
      </c>
      <c r="I14" s="260">
        <f>I15+I52+I60+I127+I166+I189+I207+I216</f>
        <v>0</v>
      </c>
      <c r="J14" s="260">
        <f t="shared" ref="J14:O14" si="1">J15+J52+J60+J127+J166+J189+J207+J216</f>
        <v>0</v>
      </c>
      <c r="K14" s="260">
        <f t="shared" si="1"/>
        <v>0</v>
      </c>
      <c r="L14" s="260">
        <f t="shared" si="1"/>
        <v>0</v>
      </c>
      <c r="M14" s="260">
        <f t="shared" si="1"/>
        <v>0</v>
      </c>
      <c r="N14" s="260">
        <f t="shared" si="1"/>
        <v>0</v>
      </c>
      <c r="O14" s="260">
        <f t="shared" si="1"/>
        <v>0</v>
      </c>
      <c r="P14" s="261"/>
      <c r="Q14" s="21"/>
    </row>
    <row r="15" spans="1:17" x14ac:dyDescent="0.25">
      <c r="A15" s="22">
        <v>61</v>
      </c>
      <c r="B15" s="23" t="s">
        <v>20</v>
      </c>
      <c r="C15" s="190">
        <v>2</v>
      </c>
      <c r="D15" s="63">
        <v>0</v>
      </c>
      <c r="E15" s="63">
        <f t="shared" ref="E15:O15" si="2">E16+E25+E31+E37+E45+E48</f>
        <v>0</v>
      </c>
      <c r="F15" s="63">
        <f t="shared" si="2"/>
        <v>0</v>
      </c>
      <c r="G15" s="63">
        <f t="shared" si="2"/>
        <v>0</v>
      </c>
      <c r="H15" s="63">
        <f t="shared" si="2"/>
        <v>0</v>
      </c>
      <c r="I15" s="63">
        <f t="shared" si="2"/>
        <v>0</v>
      </c>
      <c r="J15" s="63">
        <f t="shared" si="2"/>
        <v>0</v>
      </c>
      <c r="K15" s="63">
        <f t="shared" si="2"/>
        <v>0</v>
      </c>
      <c r="L15" s="63">
        <f t="shared" si="2"/>
        <v>0</v>
      </c>
      <c r="M15" s="63">
        <f t="shared" si="2"/>
        <v>0</v>
      </c>
      <c r="N15" s="63">
        <f t="shared" si="2"/>
        <v>0</v>
      </c>
      <c r="O15" s="63">
        <f t="shared" si="2"/>
        <v>0</v>
      </c>
      <c r="P15" s="64"/>
    </row>
    <row r="16" spans="1:17" hidden="1" x14ac:dyDescent="0.25">
      <c r="A16" s="22">
        <v>611</v>
      </c>
      <c r="B16" s="23" t="s">
        <v>21</v>
      </c>
      <c r="C16" s="190">
        <v>3</v>
      </c>
      <c r="D16" s="63">
        <v>0</v>
      </c>
      <c r="E16" s="63">
        <f t="shared" ref="E16:N16" si="3">SUM(E17:E22)-E23-E24</f>
        <v>0</v>
      </c>
      <c r="F16" s="63">
        <f t="shared" si="3"/>
        <v>0</v>
      </c>
      <c r="G16" s="63">
        <f t="shared" si="3"/>
        <v>0</v>
      </c>
      <c r="H16" s="63">
        <f t="shared" si="3"/>
        <v>0</v>
      </c>
      <c r="I16" s="63">
        <f t="shared" si="3"/>
        <v>0</v>
      </c>
      <c r="J16" s="63">
        <f t="shared" si="3"/>
        <v>0</v>
      </c>
      <c r="K16" s="63">
        <f t="shared" ref="K16:L16" si="4">SUM(K17:K22)-K23-K24</f>
        <v>0</v>
      </c>
      <c r="L16" s="63">
        <f t="shared" si="4"/>
        <v>0</v>
      </c>
      <c r="M16" s="63">
        <f t="shared" si="3"/>
        <v>0</v>
      </c>
      <c r="N16" s="63">
        <f t="shared" si="3"/>
        <v>0</v>
      </c>
      <c r="O16" s="63">
        <f t="shared" ref="O16" si="5">SUM(O17:O22)-O23-O24</f>
        <v>0</v>
      </c>
      <c r="P16" s="64"/>
    </row>
    <row r="17" spans="1:16" hidden="1" x14ac:dyDescent="0.25">
      <c r="A17" s="22">
        <v>6111</v>
      </c>
      <c r="B17" s="23" t="s">
        <v>22</v>
      </c>
      <c r="C17" s="190">
        <v>4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  <c r="O17" s="65">
        <v>0</v>
      </c>
      <c r="P17" s="64"/>
    </row>
    <row r="18" spans="1:16" hidden="1" x14ac:dyDescent="0.25">
      <c r="A18" s="22">
        <v>6112</v>
      </c>
      <c r="B18" s="23" t="s">
        <v>23</v>
      </c>
      <c r="C18" s="190">
        <v>5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4"/>
    </row>
    <row r="19" spans="1:16" hidden="1" x14ac:dyDescent="0.25">
      <c r="A19" s="22">
        <v>6113</v>
      </c>
      <c r="B19" s="23" t="s">
        <v>24</v>
      </c>
      <c r="C19" s="190">
        <v>6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4"/>
    </row>
    <row r="20" spans="1:16" hidden="1" x14ac:dyDescent="0.25">
      <c r="A20" s="22">
        <v>6114</v>
      </c>
      <c r="B20" s="23" t="s">
        <v>25</v>
      </c>
      <c r="C20" s="190">
        <v>7</v>
      </c>
      <c r="D20" s="65">
        <v>0</v>
      </c>
      <c r="E20" s="65">
        <v>0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  <c r="N20" s="65">
        <v>0</v>
      </c>
      <c r="O20" s="65">
        <v>0</v>
      </c>
      <c r="P20" s="64"/>
    </row>
    <row r="21" spans="1:16" hidden="1" x14ac:dyDescent="0.25">
      <c r="A21" s="22">
        <v>6115</v>
      </c>
      <c r="B21" s="23" t="s">
        <v>26</v>
      </c>
      <c r="C21" s="190">
        <v>8</v>
      </c>
      <c r="D21" s="65">
        <v>0</v>
      </c>
      <c r="E21" s="65">
        <v>0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65">
        <v>0</v>
      </c>
      <c r="O21" s="65">
        <v>0</v>
      </c>
      <c r="P21" s="64"/>
    </row>
    <row r="22" spans="1:16" hidden="1" x14ac:dyDescent="0.25">
      <c r="A22" s="22">
        <v>6116</v>
      </c>
      <c r="B22" s="23" t="s">
        <v>27</v>
      </c>
      <c r="C22" s="190">
        <v>9</v>
      </c>
      <c r="D22" s="65">
        <v>0</v>
      </c>
      <c r="E22" s="65">
        <v>0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4"/>
    </row>
    <row r="23" spans="1:16" hidden="1" x14ac:dyDescent="0.25">
      <c r="A23" s="22">
        <v>6117</v>
      </c>
      <c r="B23" s="23" t="s">
        <v>28</v>
      </c>
      <c r="C23" s="190">
        <v>10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4"/>
    </row>
    <row r="24" spans="1:16" hidden="1" x14ac:dyDescent="0.25">
      <c r="A24" s="22">
        <v>6119</v>
      </c>
      <c r="B24" s="23" t="s">
        <v>29</v>
      </c>
      <c r="C24" s="190">
        <v>11</v>
      </c>
      <c r="D24" s="65">
        <v>0</v>
      </c>
      <c r="E24" s="65">
        <v>0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4"/>
    </row>
    <row r="25" spans="1:16" hidden="1" x14ac:dyDescent="0.25">
      <c r="A25" s="22">
        <v>612</v>
      </c>
      <c r="B25" s="23" t="s">
        <v>30</v>
      </c>
      <c r="C25" s="190">
        <v>12</v>
      </c>
      <c r="D25" s="63">
        <f t="shared" ref="D25:O25" si="6">SUM(D26:D29)-D30</f>
        <v>0</v>
      </c>
      <c r="E25" s="63">
        <f t="shared" si="6"/>
        <v>0</v>
      </c>
      <c r="F25" s="63">
        <f t="shared" si="6"/>
        <v>0</v>
      </c>
      <c r="G25" s="63">
        <f t="shared" si="6"/>
        <v>0</v>
      </c>
      <c r="H25" s="63">
        <f t="shared" si="6"/>
        <v>0</v>
      </c>
      <c r="I25" s="63">
        <f t="shared" si="6"/>
        <v>0</v>
      </c>
      <c r="J25" s="63">
        <f t="shared" si="6"/>
        <v>0</v>
      </c>
      <c r="K25" s="63">
        <f t="shared" si="6"/>
        <v>0</v>
      </c>
      <c r="L25" s="63">
        <f t="shared" si="6"/>
        <v>0</v>
      </c>
      <c r="M25" s="63">
        <f t="shared" si="6"/>
        <v>0</v>
      </c>
      <c r="N25" s="63">
        <f t="shared" si="6"/>
        <v>0</v>
      </c>
      <c r="O25" s="63">
        <f t="shared" si="6"/>
        <v>0</v>
      </c>
      <c r="P25" s="64"/>
    </row>
    <row r="26" spans="1:16" hidden="1" x14ac:dyDescent="0.25">
      <c r="A26" s="22">
        <v>6121</v>
      </c>
      <c r="B26" s="23" t="s">
        <v>31</v>
      </c>
      <c r="C26" s="190">
        <v>13</v>
      </c>
      <c r="D26" s="65">
        <v>0</v>
      </c>
      <c r="E26" s="6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4"/>
    </row>
    <row r="27" spans="1:16" hidden="1" x14ac:dyDescent="0.25">
      <c r="A27" s="22">
        <v>6122</v>
      </c>
      <c r="B27" s="23" t="s">
        <v>32</v>
      </c>
      <c r="C27" s="190">
        <v>14</v>
      </c>
      <c r="D27" s="65">
        <v>0</v>
      </c>
      <c r="E27" s="65">
        <v>0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4"/>
    </row>
    <row r="28" spans="1:16" hidden="1" x14ac:dyDescent="0.25">
      <c r="A28" s="22">
        <v>6123</v>
      </c>
      <c r="B28" s="24" t="s">
        <v>33</v>
      </c>
      <c r="C28" s="190">
        <v>15</v>
      </c>
      <c r="D28" s="65">
        <v>0</v>
      </c>
      <c r="E28" s="65">
        <v>0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5">
        <v>0</v>
      </c>
      <c r="M28" s="65">
        <v>0</v>
      </c>
      <c r="N28" s="65">
        <v>0</v>
      </c>
      <c r="O28" s="65">
        <v>0</v>
      </c>
      <c r="P28" s="64"/>
    </row>
    <row r="29" spans="1:16" hidden="1" x14ac:dyDescent="0.25">
      <c r="A29" s="22">
        <v>6124</v>
      </c>
      <c r="B29" s="23" t="s">
        <v>34</v>
      </c>
      <c r="C29" s="190">
        <v>16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0</v>
      </c>
      <c r="P29" s="64"/>
    </row>
    <row r="30" spans="1:16" hidden="1" x14ac:dyDescent="0.25">
      <c r="A30" s="22">
        <v>6125</v>
      </c>
      <c r="B30" s="23" t="s">
        <v>35</v>
      </c>
      <c r="C30" s="190">
        <v>17</v>
      </c>
      <c r="D30" s="65">
        <v>0</v>
      </c>
      <c r="E30" s="65"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4"/>
    </row>
    <row r="31" spans="1:16" hidden="1" x14ac:dyDescent="0.25">
      <c r="A31" s="22">
        <v>613</v>
      </c>
      <c r="B31" s="23" t="s">
        <v>36</v>
      </c>
      <c r="C31" s="190">
        <v>18</v>
      </c>
      <c r="D31" s="63">
        <f t="shared" ref="D31:O31" si="7">SUM(D32:D36)</f>
        <v>0</v>
      </c>
      <c r="E31" s="63">
        <f t="shared" si="7"/>
        <v>0</v>
      </c>
      <c r="F31" s="63">
        <f t="shared" si="7"/>
        <v>0</v>
      </c>
      <c r="G31" s="63">
        <f t="shared" si="7"/>
        <v>0</v>
      </c>
      <c r="H31" s="63">
        <f t="shared" si="7"/>
        <v>0</v>
      </c>
      <c r="I31" s="63">
        <f t="shared" si="7"/>
        <v>0</v>
      </c>
      <c r="J31" s="63">
        <f t="shared" si="7"/>
        <v>0</v>
      </c>
      <c r="K31" s="63">
        <f t="shared" si="7"/>
        <v>0</v>
      </c>
      <c r="L31" s="63">
        <f t="shared" si="7"/>
        <v>0</v>
      </c>
      <c r="M31" s="63">
        <f t="shared" si="7"/>
        <v>0</v>
      </c>
      <c r="N31" s="63">
        <f t="shared" si="7"/>
        <v>0</v>
      </c>
      <c r="O31" s="63">
        <f t="shared" si="7"/>
        <v>0</v>
      </c>
      <c r="P31" s="64"/>
    </row>
    <row r="32" spans="1:16" hidden="1" x14ac:dyDescent="0.25">
      <c r="A32" s="22">
        <v>6131</v>
      </c>
      <c r="B32" s="23" t="s">
        <v>37</v>
      </c>
      <c r="C32" s="190">
        <v>19</v>
      </c>
      <c r="D32" s="65">
        <v>0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4"/>
    </row>
    <row r="33" spans="1:16" hidden="1" x14ac:dyDescent="0.25">
      <c r="A33" s="22">
        <v>6132</v>
      </c>
      <c r="B33" s="23" t="s">
        <v>38</v>
      </c>
      <c r="C33" s="190">
        <v>20</v>
      </c>
      <c r="D33" s="65">
        <v>0</v>
      </c>
      <c r="E33" s="6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4"/>
    </row>
    <row r="34" spans="1:16" hidden="1" x14ac:dyDescent="0.25">
      <c r="A34" s="22">
        <v>6133</v>
      </c>
      <c r="B34" s="23" t="s">
        <v>39</v>
      </c>
      <c r="C34" s="190">
        <v>21</v>
      </c>
      <c r="D34" s="65">
        <v>0</v>
      </c>
      <c r="E34" s="65">
        <v>0</v>
      </c>
      <c r="F34" s="65">
        <v>0</v>
      </c>
      <c r="G34" s="65">
        <v>0</v>
      </c>
      <c r="H34" s="65">
        <v>0</v>
      </c>
      <c r="I34" s="65">
        <v>0</v>
      </c>
      <c r="J34" s="65">
        <v>0</v>
      </c>
      <c r="K34" s="65">
        <v>0</v>
      </c>
      <c r="L34" s="65">
        <v>0</v>
      </c>
      <c r="M34" s="65">
        <v>0</v>
      </c>
      <c r="N34" s="65">
        <v>0</v>
      </c>
      <c r="O34" s="65">
        <v>0</v>
      </c>
      <c r="P34" s="64"/>
    </row>
    <row r="35" spans="1:16" hidden="1" x14ac:dyDescent="0.25">
      <c r="A35" s="22">
        <v>6134</v>
      </c>
      <c r="B35" s="23" t="s">
        <v>40</v>
      </c>
      <c r="C35" s="190">
        <v>22</v>
      </c>
      <c r="D35" s="65">
        <v>0</v>
      </c>
      <c r="E35" s="65">
        <v>0</v>
      </c>
      <c r="F35" s="65">
        <v>0</v>
      </c>
      <c r="G35" s="65">
        <v>0</v>
      </c>
      <c r="H35" s="65">
        <v>0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5">
        <v>0</v>
      </c>
      <c r="P35" s="64"/>
    </row>
    <row r="36" spans="1:16" hidden="1" x14ac:dyDescent="0.25">
      <c r="A36" s="22">
        <v>6135</v>
      </c>
      <c r="B36" s="23" t="s">
        <v>41</v>
      </c>
      <c r="C36" s="190">
        <v>23</v>
      </c>
      <c r="D36" s="65">
        <v>0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4"/>
    </row>
    <row r="37" spans="1:16" hidden="1" x14ac:dyDescent="0.25">
      <c r="A37" s="22">
        <v>614</v>
      </c>
      <c r="B37" s="23" t="s">
        <v>42</v>
      </c>
      <c r="C37" s="190">
        <v>24</v>
      </c>
      <c r="D37" s="63">
        <f t="shared" ref="D37:O37" si="8">SUM(D38:D44)</f>
        <v>0</v>
      </c>
      <c r="E37" s="63">
        <f t="shared" si="8"/>
        <v>0</v>
      </c>
      <c r="F37" s="63">
        <f t="shared" si="8"/>
        <v>0</v>
      </c>
      <c r="G37" s="63">
        <f t="shared" si="8"/>
        <v>0</v>
      </c>
      <c r="H37" s="63">
        <f t="shared" si="8"/>
        <v>0</v>
      </c>
      <c r="I37" s="63">
        <f t="shared" si="8"/>
        <v>0</v>
      </c>
      <c r="J37" s="63">
        <f t="shared" si="8"/>
        <v>0</v>
      </c>
      <c r="K37" s="63">
        <f t="shared" si="8"/>
        <v>0</v>
      </c>
      <c r="L37" s="63">
        <f t="shared" si="8"/>
        <v>0</v>
      </c>
      <c r="M37" s="63">
        <f t="shared" si="8"/>
        <v>0</v>
      </c>
      <c r="N37" s="63">
        <f t="shared" si="8"/>
        <v>0</v>
      </c>
      <c r="O37" s="63">
        <f t="shared" si="8"/>
        <v>0</v>
      </c>
      <c r="P37" s="64"/>
    </row>
    <row r="38" spans="1:16" hidden="1" x14ac:dyDescent="0.25">
      <c r="A38" s="22">
        <v>6141</v>
      </c>
      <c r="B38" s="23" t="s">
        <v>43</v>
      </c>
      <c r="C38" s="190">
        <v>25</v>
      </c>
      <c r="D38" s="65">
        <v>0</v>
      </c>
      <c r="E38" s="65">
        <v>0</v>
      </c>
      <c r="F38" s="65">
        <v>0</v>
      </c>
      <c r="G38" s="65">
        <v>0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65">
        <v>0</v>
      </c>
      <c r="O38" s="65">
        <v>0</v>
      </c>
      <c r="P38" s="64"/>
    </row>
    <row r="39" spans="1:16" hidden="1" x14ac:dyDescent="0.25">
      <c r="A39" s="22">
        <v>6142</v>
      </c>
      <c r="B39" s="23" t="s">
        <v>44</v>
      </c>
      <c r="C39" s="190">
        <v>26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4"/>
    </row>
    <row r="40" spans="1:16" hidden="1" x14ac:dyDescent="0.25">
      <c r="A40" s="22">
        <v>6143</v>
      </c>
      <c r="B40" s="23" t="s">
        <v>45</v>
      </c>
      <c r="C40" s="190">
        <v>27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4"/>
    </row>
    <row r="41" spans="1:16" hidden="1" x14ac:dyDescent="0.25">
      <c r="A41" s="22">
        <v>6145</v>
      </c>
      <c r="B41" s="23" t="s">
        <v>46</v>
      </c>
      <c r="C41" s="190">
        <v>28</v>
      </c>
      <c r="D41" s="65">
        <v>0</v>
      </c>
      <c r="E41" s="65"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4"/>
    </row>
    <row r="42" spans="1:16" hidden="1" x14ac:dyDescent="0.25">
      <c r="A42" s="22">
        <v>6146</v>
      </c>
      <c r="B42" s="23" t="s">
        <v>47</v>
      </c>
      <c r="C42" s="190">
        <v>29</v>
      </c>
      <c r="D42" s="65">
        <v>0</v>
      </c>
      <c r="E42" s="65"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4"/>
    </row>
    <row r="43" spans="1:16" hidden="1" x14ac:dyDescent="0.25">
      <c r="A43" s="22">
        <v>6147</v>
      </c>
      <c r="B43" s="23" t="s">
        <v>48</v>
      </c>
      <c r="C43" s="190">
        <v>30</v>
      </c>
      <c r="D43" s="65">
        <v>0</v>
      </c>
      <c r="E43" s="65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4"/>
    </row>
    <row r="44" spans="1:16" hidden="1" x14ac:dyDescent="0.25">
      <c r="A44" s="22">
        <v>6148</v>
      </c>
      <c r="B44" s="23" t="s">
        <v>49</v>
      </c>
      <c r="C44" s="190">
        <v>31</v>
      </c>
      <c r="D44" s="65">
        <v>0</v>
      </c>
      <c r="E44" s="65"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5">
        <v>0</v>
      </c>
      <c r="N44" s="65">
        <v>0</v>
      </c>
      <c r="O44" s="65">
        <v>0</v>
      </c>
      <c r="P44" s="64"/>
    </row>
    <row r="45" spans="1:16" hidden="1" x14ac:dyDescent="0.25">
      <c r="A45" s="22">
        <v>615</v>
      </c>
      <c r="B45" s="23" t="s">
        <v>50</v>
      </c>
      <c r="C45" s="190">
        <v>32</v>
      </c>
      <c r="D45" s="63">
        <f t="shared" ref="D45:O45" si="9">SUM(D46:D47)</f>
        <v>0</v>
      </c>
      <c r="E45" s="63">
        <f t="shared" si="9"/>
        <v>0</v>
      </c>
      <c r="F45" s="63">
        <f t="shared" si="9"/>
        <v>0</v>
      </c>
      <c r="G45" s="63">
        <f t="shared" si="9"/>
        <v>0</v>
      </c>
      <c r="H45" s="63">
        <f t="shared" si="9"/>
        <v>0</v>
      </c>
      <c r="I45" s="63">
        <f t="shared" si="9"/>
        <v>0</v>
      </c>
      <c r="J45" s="63">
        <f t="shared" si="9"/>
        <v>0</v>
      </c>
      <c r="K45" s="63">
        <f t="shared" si="9"/>
        <v>0</v>
      </c>
      <c r="L45" s="63">
        <f t="shared" si="9"/>
        <v>0</v>
      </c>
      <c r="M45" s="63">
        <f t="shared" si="9"/>
        <v>0</v>
      </c>
      <c r="N45" s="63">
        <f t="shared" si="9"/>
        <v>0</v>
      </c>
      <c r="O45" s="63">
        <f t="shared" si="9"/>
        <v>0</v>
      </c>
      <c r="P45" s="64"/>
    </row>
    <row r="46" spans="1:16" hidden="1" x14ac:dyDescent="0.25">
      <c r="A46" s="22">
        <v>6151</v>
      </c>
      <c r="B46" s="23" t="s">
        <v>51</v>
      </c>
      <c r="C46" s="190">
        <v>33</v>
      </c>
      <c r="D46" s="65">
        <v>0</v>
      </c>
      <c r="E46" s="65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4"/>
    </row>
    <row r="47" spans="1:16" hidden="1" x14ac:dyDescent="0.25">
      <c r="A47" s="22">
        <v>6152</v>
      </c>
      <c r="B47" s="23" t="s">
        <v>52</v>
      </c>
      <c r="C47" s="190">
        <v>34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4"/>
    </row>
    <row r="48" spans="1:16" hidden="1" x14ac:dyDescent="0.25">
      <c r="A48" s="22">
        <v>616</v>
      </c>
      <c r="B48" s="23" t="s">
        <v>53</v>
      </c>
      <c r="C48" s="190">
        <v>35</v>
      </c>
      <c r="D48" s="63">
        <f t="shared" ref="D48:O48" si="10">SUM(D49:D51)</f>
        <v>0</v>
      </c>
      <c r="E48" s="63">
        <f t="shared" si="10"/>
        <v>0</v>
      </c>
      <c r="F48" s="63">
        <f t="shared" si="10"/>
        <v>0</v>
      </c>
      <c r="G48" s="63">
        <f t="shared" si="10"/>
        <v>0</v>
      </c>
      <c r="H48" s="63">
        <f t="shared" si="10"/>
        <v>0</v>
      </c>
      <c r="I48" s="63">
        <f t="shared" si="10"/>
        <v>0</v>
      </c>
      <c r="J48" s="63">
        <f t="shared" si="10"/>
        <v>0</v>
      </c>
      <c r="K48" s="63">
        <f t="shared" si="10"/>
        <v>0</v>
      </c>
      <c r="L48" s="63">
        <f t="shared" si="10"/>
        <v>0</v>
      </c>
      <c r="M48" s="63">
        <f t="shared" si="10"/>
        <v>0</v>
      </c>
      <c r="N48" s="63">
        <f t="shared" si="10"/>
        <v>0</v>
      </c>
      <c r="O48" s="63">
        <f t="shared" si="10"/>
        <v>0</v>
      </c>
      <c r="P48" s="64"/>
    </row>
    <row r="49" spans="1:17" hidden="1" x14ac:dyDescent="0.25">
      <c r="A49" s="22">
        <v>6161</v>
      </c>
      <c r="B49" s="23" t="s">
        <v>54</v>
      </c>
      <c r="C49" s="190">
        <v>36</v>
      </c>
      <c r="D49" s="65">
        <v>0</v>
      </c>
      <c r="E49" s="65">
        <v>0</v>
      </c>
      <c r="F49" s="65">
        <v>0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4"/>
    </row>
    <row r="50" spans="1:17" hidden="1" x14ac:dyDescent="0.25">
      <c r="A50" s="22">
        <v>6162</v>
      </c>
      <c r="B50" s="23" t="s">
        <v>55</v>
      </c>
      <c r="C50" s="190">
        <v>37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4"/>
    </row>
    <row r="51" spans="1:17" hidden="1" x14ac:dyDescent="0.25">
      <c r="A51" s="22">
        <v>6163</v>
      </c>
      <c r="B51" s="23" t="s">
        <v>56</v>
      </c>
      <c r="C51" s="190">
        <v>38</v>
      </c>
      <c r="D51" s="65">
        <v>0</v>
      </c>
      <c r="E51" s="65"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4"/>
    </row>
    <row r="52" spans="1:17" x14ac:dyDescent="0.25">
      <c r="A52" s="22">
        <v>62</v>
      </c>
      <c r="B52" s="23" t="s">
        <v>57</v>
      </c>
      <c r="C52" s="190">
        <v>39</v>
      </c>
      <c r="D52" s="63">
        <f t="shared" ref="D52:O52" si="11">D53+D56+D58</f>
        <v>0</v>
      </c>
      <c r="E52" s="63">
        <f t="shared" si="11"/>
        <v>0</v>
      </c>
      <c r="F52" s="63">
        <f t="shared" si="11"/>
        <v>0</v>
      </c>
      <c r="G52" s="63">
        <f t="shared" si="11"/>
        <v>0</v>
      </c>
      <c r="H52" s="63">
        <f t="shared" si="11"/>
        <v>0</v>
      </c>
      <c r="I52" s="63">
        <f t="shared" si="11"/>
        <v>0</v>
      </c>
      <c r="J52" s="63">
        <f t="shared" si="11"/>
        <v>0</v>
      </c>
      <c r="K52" s="63">
        <f t="shared" si="11"/>
        <v>0</v>
      </c>
      <c r="L52" s="63">
        <f t="shared" si="11"/>
        <v>0</v>
      </c>
      <c r="M52" s="63">
        <f t="shared" si="11"/>
        <v>0</v>
      </c>
      <c r="N52" s="63">
        <f t="shared" si="11"/>
        <v>0</v>
      </c>
      <c r="O52" s="63">
        <f t="shared" si="11"/>
        <v>0</v>
      </c>
      <c r="P52" s="64"/>
    </row>
    <row r="53" spans="1:17" hidden="1" x14ac:dyDescent="0.25">
      <c r="A53" s="22">
        <v>621</v>
      </c>
      <c r="B53" s="23" t="s">
        <v>58</v>
      </c>
      <c r="C53" s="190">
        <v>40</v>
      </c>
      <c r="D53" s="63">
        <f t="shared" ref="D53:N53" si="12">SUM(D54:D55)</f>
        <v>0</v>
      </c>
      <c r="E53" s="63">
        <f t="shared" si="12"/>
        <v>0</v>
      </c>
      <c r="F53" s="63">
        <f t="shared" si="12"/>
        <v>0</v>
      </c>
      <c r="G53" s="63">
        <f t="shared" si="12"/>
        <v>0</v>
      </c>
      <c r="H53" s="63">
        <f t="shared" si="12"/>
        <v>0</v>
      </c>
      <c r="I53" s="63">
        <f t="shared" si="12"/>
        <v>0</v>
      </c>
      <c r="J53" s="63">
        <f t="shared" si="12"/>
        <v>0</v>
      </c>
      <c r="K53" s="63">
        <f t="shared" ref="K53:L53" si="13">SUM(K54:K55)</f>
        <v>0</v>
      </c>
      <c r="L53" s="63">
        <f t="shared" si="13"/>
        <v>0</v>
      </c>
      <c r="M53" s="63">
        <f t="shared" si="12"/>
        <v>0</v>
      </c>
      <c r="N53" s="63">
        <f t="shared" si="12"/>
        <v>0</v>
      </c>
      <c r="O53" s="63">
        <f t="shared" ref="O53" si="14">SUM(O54:O55)</f>
        <v>0</v>
      </c>
      <c r="P53" s="64"/>
    </row>
    <row r="54" spans="1:17" hidden="1" x14ac:dyDescent="0.25">
      <c r="A54" s="22">
        <v>6211</v>
      </c>
      <c r="B54" s="23" t="s">
        <v>59</v>
      </c>
      <c r="C54" s="190">
        <v>41</v>
      </c>
      <c r="D54" s="65">
        <v>0</v>
      </c>
      <c r="E54" s="65">
        <v>0</v>
      </c>
      <c r="F54" s="65">
        <v>0</v>
      </c>
      <c r="G54" s="65">
        <v>0</v>
      </c>
      <c r="H54" s="65">
        <v>0</v>
      </c>
      <c r="I54" s="65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4"/>
    </row>
    <row r="55" spans="1:17" hidden="1" x14ac:dyDescent="0.25">
      <c r="A55" s="22">
        <v>6212</v>
      </c>
      <c r="B55" s="23" t="s">
        <v>60</v>
      </c>
      <c r="C55" s="190">
        <v>42</v>
      </c>
      <c r="D55" s="65">
        <v>0</v>
      </c>
      <c r="E55" s="65">
        <v>0</v>
      </c>
      <c r="F55" s="65">
        <v>0</v>
      </c>
      <c r="G55" s="65">
        <v>0</v>
      </c>
      <c r="H55" s="65">
        <v>0</v>
      </c>
      <c r="I55" s="65">
        <v>0</v>
      </c>
      <c r="J55" s="65">
        <v>0</v>
      </c>
      <c r="K55" s="65">
        <v>0</v>
      </c>
      <c r="L55" s="65">
        <v>0</v>
      </c>
      <c r="M55" s="65">
        <v>0</v>
      </c>
      <c r="N55" s="65">
        <v>0</v>
      </c>
      <c r="O55" s="65">
        <v>0</v>
      </c>
      <c r="P55" s="64"/>
    </row>
    <row r="56" spans="1:17" hidden="1" x14ac:dyDescent="0.25">
      <c r="A56" s="22">
        <v>622</v>
      </c>
      <c r="B56" s="23" t="s">
        <v>61</v>
      </c>
      <c r="C56" s="190">
        <v>43</v>
      </c>
      <c r="D56" s="63">
        <f t="shared" ref="D56:O56" si="15">D57</f>
        <v>0</v>
      </c>
      <c r="E56" s="63">
        <f t="shared" si="15"/>
        <v>0</v>
      </c>
      <c r="F56" s="63">
        <f t="shared" si="15"/>
        <v>0</v>
      </c>
      <c r="G56" s="63">
        <f t="shared" si="15"/>
        <v>0</v>
      </c>
      <c r="H56" s="63">
        <f t="shared" si="15"/>
        <v>0</v>
      </c>
      <c r="I56" s="63">
        <f t="shared" si="15"/>
        <v>0</v>
      </c>
      <c r="J56" s="63">
        <f t="shared" si="15"/>
        <v>0</v>
      </c>
      <c r="K56" s="63">
        <f t="shared" si="15"/>
        <v>0</v>
      </c>
      <c r="L56" s="63">
        <f t="shared" si="15"/>
        <v>0</v>
      </c>
      <c r="M56" s="63">
        <f t="shared" si="15"/>
        <v>0</v>
      </c>
      <c r="N56" s="63">
        <f t="shared" si="15"/>
        <v>0</v>
      </c>
      <c r="O56" s="63">
        <f t="shared" si="15"/>
        <v>0</v>
      </c>
      <c r="P56" s="64"/>
    </row>
    <row r="57" spans="1:17" hidden="1" x14ac:dyDescent="0.25">
      <c r="A57" s="22">
        <v>6221</v>
      </c>
      <c r="B57" s="23" t="s">
        <v>62</v>
      </c>
      <c r="C57" s="190">
        <v>44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4"/>
    </row>
    <row r="58" spans="1:17" hidden="1" x14ac:dyDescent="0.25">
      <c r="A58" s="22">
        <v>623</v>
      </c>
      <c r="B58" s="23" t="s">
        <v>63</v>
      </c>
      <c r="C58" s="190">
        <v>45</v>
      </c>
      <c r="D58" s="63">
        <f t="shared" ref="D58:O58" si="16">D59</f>
        <v>0</v>
      </c>
      <c r="E58" s="63">
        <f t="shared" si="16"/>
        <v>0</v>
      </c>
      <c r="F58" s="63">
        <f t="shared" si="16"/>
        <v>0</v>
      </c>
      <c r="G58" s="63">
        <f t="shared" si="16"/>
        <v>0</v>
      </c>
      <c r="H58" s="63">
        <f t="shared" si="16"/>
        <v>0</v>
      </c>
      <c r="I58" s="63">
        <f t="shared" si="16"/>
        <v>0</v>
      </c>
      <c r="J58" s="63">
        <f t="shared" si="16"/>
        <v>0</v>
      </c>
      <c r="K58" s="63">
        <f t="shared" si="16"/>
        <v>0</v>
      </c>
      <c r="L58" s="63">
        <f t="shared" si="16"/>
        <v>0</v>
      </c>
      <c r="M58" s="63">
        <f t="shared" si="16"/>
        <v>0</v>
      </c>
      <c r="N58" s="63">
        <f t="shared" si="16"/>
        <v>0</v>
      </c>
      <c r="O58" s="63">
        <f t="shared" si="16"/>
        <v>0</v>
      </c>
      <c r="P58" s="64"/>
    </row>
    <row r="59" spans="1:17" hidden="1" x14ac:dyDescent="0.25">
      <c r="A59" s="22">
        <v>6232</v>
      </c>
      <c r="B59" s="23" t="s">
        <v>64</v>
      </c>
      <c r="C59" s="190">
        <v>46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5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4"/>
    </row>
    <row r="60" spans="1:17" ht="24" customHeight="1" x14ac:dyDescent="0.25">
      <c r="A60" s="22">
        <v>63</v>
      </c>
      <c r="B60" s="23" t="s">
        <v>65</v>
      </c>
      <c r="C60" s="190">
        <v>47</v>
      </c>
      <c r="D60" s="63">
        <f>D61+D68+D86+D89+D98+D101+D108+D118</f>
        <v>0</v>
      </c>
      <c r="E60" s="63">
        <f t="shared" ref="E60:H60" si="17">E61+E68+E86+E89+E98+E101+E108+E118</f>
        <v>0</v>
      </c>
      <c r="F60" s="63">
        <f t="shared" si="17"/>
        <v>0</v>
      </c>
      <c r="G60" s="63">
        <f t="shared" si="17"/>
        <v>0</v>
      </c>
      <c r="H60" s="63">
        <f t="shared" si="17"/>
        <v>0</v>
      </c>
      <c r="I60" s="63">
        <f>I61+I68+I86+I89+I98+I101+I108+I118</f>
        <v>0</v>
      </c>
      <c r="J60" s="63">
        <f t="shared" ref="J60:O60" si="18">J61+J68+J86+J89+J98+J101+J108+J118</f>
        <v>0</v>
      </c>
      <c r="K60" s="63">
        <f t="shared" si="18"/>
        <v>0</v>
      </c>
      <c r="L60" s="63">
        <f t="shared" si="18"/>
        <v>0</v>
      </c>
      <c r="M60" s="63">
        <f t="shared" si="18"/>
        <v>0</v>
      </c>
      <c r="N60" s="63">
        <f t="shared" si="18"/>
        <v>0</v>
      </c>
      <c r="O60" s="63">
        <f t="shared" si="18"/>
        <v>0</v>
      </c>
      <c r="P60" s="64"/>
    </row>
    <row r="61" spans="1:17" x14ac:dyDescent="0.25">
      <c r="A61" s="22">
        <v>631</v>
      </c>
      <c r="B61" s="23" t="s">
        <v>66</v>
      </c>
      <c r="C61" s="190">
        <v>48</v>
      </c>
      <c r="D61" s="63">
        <f>D62+D65</f>
        <v>0</v>
      </c>
      <c r="E61" s="63">
        <f t="shared" ref="E61:O61" si="19">E62+E65</f>
        <v>0</v>
      </c>
      <c r="F61" s="63">
        <f t="shared" si="19"/>
        <v>0</v>
      </c>
      <c r="G61" s="63">
        <f t="shared" si="19"/>
        <v>0</v>
      </c>
      <c r="H61" s="63">
        <f t="shared" si="19"/>
        <v>0</v>
      </c>
      <c r="I61" s="63">
        <f t="shared" si="19"/>
        <v>0</v>
      </c>
      <c r="J61" s="63">
        <f t="shared" si="19"/>
        <v>0</v>
      </c>
      <c r="K61" s="63">
        <f t="shared" si="19"/>
        <v>0</v>
      </c>
      <c r="L61" s="63">
        <f t="shared" si="19"/>
        <v>0</v>
      </c>
      <c r="M61" s="63">
        <f t="shared" si="19"/>
        <v>0</v>
      </c>
      <c r="N61" s="63">
        <f t="shared" si="19"/>
        <v>0</v>
      </c>
      <c r="O61" s="63">
        <f t="shared" si="19"/>
        <v>0</v>
      </c>
      <c r="P61" s="64"/>
    </row>
    <row r="62" spans="1:17" x14ac:dyDescent="0.25">
      <c r="A62" s="22">
        <v>6311</v>
      </c>
      <c r="B62" s="23" t="s">
        <v>67</v>
      </c>
      <c r="C62" s="190">
        <v>49</v>
      </c>
      <c r="D62" s="66">
        <f t="shared" ref="D62:O62" si="20">+D63+D64</f>
        <v>0</v>
      </c>
      <c r="E62" s="66">
        <f t="shared" si="20"/>
        <v>0</v>
      </c>
      <c r="F62" s="66">
        <f t="shared" si="20"/>
        <v>0</v>
      </c>
      <c r="G62" s="66">
        <f t="shared" si="20"/>
        <v>0</v>
      </c>
      <c r="H62" s="66">
        <f t="shared" si="20"/>
        <v>0</v>
      </c>
      <c r="I62" s="66">
        <f t="shared" si="20"/>
        <v>0</v>
      </c>
      <c r="J62" s="66">
        <f t="shared" si="20"/>
        <v>0</v>
      </c>
      <c r="K62" s="66">
        <f t="shared" si="20"/>
        <v>0</v>
      </c>
      <c r="L62" s="66">
        <f t="shared" si="20"/>
        <v>0</v>
      </c>
      <c r="M62" s="66">
        <f t="shared" si="20"/>
        <v>0</v>
      </c>
      <c r="N62" s="66">
        <f t="shared" si="20"/>
        <v>0</v>
      </c>
      <c r="O62" s="66">
        <f t="shared" si="20"/>
        <v>0</v>
      </c>
      <c r="P62" s="64"/>
    </row>
    <row r="63" spans="1:17" s="28" customFormat="1" x14ac:dyDescent="0.25">
      <c r="A63" s="25" t="s">
        <v>68</v>
      </c>
      <c r="B63" s="26" t="s">
        <v>69</v>
      </c>
      <c r="C63" s="190"/>
      <c r="D63" s="67"/>
      <c r="E63" s="67"/>
      <c r="F63" s="69"/>
      <c r="G63" s="71"/>
      <c r="H63" s="71"/>
      <c r="I63" s="71"/>
      <c r="J63" s="65">
        <f>E63</f>
        <v>0</v>
      </c>
      <c r="K63" s="77"/>
      <c r="L63" s="77"/>
      <c r="M63" s="77"/>
      <c r="N63" s="77"/>
      <c r="O63" s="77"/>
      <c r="P63" s="68"/>
      <c r="Q63" s="27"/>
    </row>
    <row r="64" spans="1:17" s="28" customFormat="1" x14ac:dyDescent="0.25">
      <c r="A64" s="25">
        <v>63112</v>
      </c>
      <c r="B64" s="26" t="s">
        <v>70</v>
      </c>
      <c r="C64" s="190"/>
      <c r="D64" s="67"/>
      <c r="E64" s="67"/>
      <c r="F64" s="69"/>
      <c r="G64" s="71"/>
      <c r="H64" s="71"/>
      <c r="I64" s="71"/>
      <c r="J64" s="65">
        <f>E64</f>
        <v>0</v>
      </c>
      <c r="K64" s="77"/>
      <c r="L64" s="77"/>
      <c r="M64" s="77"/>
      <c r="N64" s="77"/>
      <c r="O64" s="77"/>
      <c r="P64" s="68"/>
      <c r="Q64" s="27"/>
    </row>
    <row r="65" spans="1:17" x14ac:dyDescent="0.25">
      <c r="A65" s="22">
        <v>6312</v>
      </c>
      <c r="B65" s="23" t="s">
        <v>71</v>
      </c>
      <c r="C65" s="190">
        <v>50</v>
      </c>
      <c r="D65" s="66">
        <f>+D66+D67</f>
        <v>0</v>
      </c>
      <c r="E65" s="66">
        <f>+E66+E67</f>
        <v>0</v>
      </c>
      <c r="F65" s="66">
        <f t="shared" ref="F65:O65" si="21">+F66+F67</f>
        <v>0</v>
      </c>
      <c r="G65" s="66">
        <f t="shared" si="21"/>
        <v>0</v>
      </c>
      <c r="H65" s="66">
        <f t="shared" si="21"/>
        <v>0</v>
      </c>
      <c r="I65" s="66">
        <f t="shared" si="21"/>
        <v>0</v>
      </c>
      <c r="J65" s="66">
        <f t="shared" si="21"/>
        <v>0</v>
      </c>
      <c r="K65" s="66">
        <f t="shared" si="21"/>
        <v>0</v>
      </c>
      <c r="L65" s="66">
        <f t="shared" si="21"/>
        <v>0</v>
      </c>
      <c r="M65" s="66">
        <f t="shared" si="21"/>
        <v>0</v>
      </c>
      <c r="N65" s="66">
        <f t="shared" si="21"/>
        <v>0</v>
      </c>
      <c r="O65" s="66">
        <f t="shared" si="21"/>
        <v>0</v>
      </c>
      <c r="P65" s="64"/>
      <c r="Q65" s="27"/>
    </row>
    <row r="66" spans="1:17" s="28" customFormat="1" x14ac:dyDescent="0.25">
      <c r="A66" s="25" t="s">
        <v>72</v>
      </c>
      <c r="B66" s="26" t="s">
        <v>73</v>
      </c>
      <c r="C66" s="190"/>
      <c r="D66" s="67"/>
      <c r="E66" s="67"/>
      <c r="F66" s="69"/>
      <c r="G66" s="71"/>
      <c r="H66" s="71"/>
      <c r="I66" s="71"/>
      <c r="J66" s="65">
        <f>E66</f>
        <v>0</v>
      </c>
      <c r="K66" s="77"/>
      <c r="L66" s="77"/>
      <c r="M66" s="77"/>
      <c r="N66" s="77"/>
      <c r="O66" s="77"/>
      <c r="P66" s="68"/>
      <c r="Q66" s="27"/>
    </row>
    <row r="67" spans="1:17" s="28" customFormat="1" x14ac:dyDescent="0.25">
      <c r="A67" s="25">
        <v>63122</v>
      </c>
      <c r="B67" s="26" t="s">
        <v>74</v>
      </c>
      <c r="C67" s="190"/>
      <c r="D67" s="67"/>
      <c r="E67" s="67"/>
      <c r="F67" s="69"/>
      <c r="G67" s="71"/>
      <c r="H67" s="71"/>
      <c r="I67" s="71"/>
      <c r="J67" s="65">
        <f>E67</f>
        <v>0</v>
      </c>
      <c r="K67" s="77"/>
      <c r="L67" s="77"/>
      <c r="M67" s="77"/>
      <c r="N67" s="77"/>
      <c r="O67" s="77"/>
      <c r="P67" s="68"/>
      <c r="Q67" s="27"/>
    </row>
    <row r="68" spans="1:17" x14ac:dyDescent="0.25">
      <c r="A68" s="22">
        <v>632</v>
      </c>
      <c r="B68" s="23" t="s">
        <v>75</v>
      </c>
      <c r="C68" s="190">
        <v>51</v>
      </c>
      <c r="D68" s="63">
        <f t="shared" ref="D68:O68" si="22">+D69+D71+D73+D80</f>
        <v>0</v>
      </c>
      <c r="E68" s="63">
        <f t="shared" si="22"/>
        <v>0</v>
      </c>
      <c r="F68" s="63">
        <f t="shared" si="22"/>
        <v>0</v>
      </c>
      <c r="G68" s="63">
        <f t="shared" si="22"/>
        <v>0</v>
      </c>
      <c r="H68" s="63">
        <f t="shared" si="22"/>
        <v>0</v>
      </c>
      <c r="I68" s="63">
        <f t="shared" si="22"/>
        <v>0</v>
      </c>
      <c r="J68" s="63">
        <f t="shared" si="22"/>
        <v>0</v>
      </c>
      <c r="K68" s="63">
        <f t="shared" si="22"/>
        <v>0</v>
      </c>
      <c r="L68" s="63">
        <f t="shared" si="22"/>
        <v>0</v>
      </c>
      <c r="M68" s="63">
        <f t="shared" si="22"/>
        <v>0</v>
      </c>
      <c r="N68" s="63">
        <f t="shared" si="22"/>
        <v>0</v>
      </c>
      <c r="O68" s="63">
        <f t="shared" si="22"/>
        <v>0</v>
      </c>
      <c r="P68" s="64"/>
      <c r="Q68" s="27"/>
    </row>
    <row r="69" spans="1:17" x14ac:dyDescent="0.25">
      <c r="A69" s="22">
        <v>6321</v>
      </c>
      <c r="B69" s="23" t="s">
        <v>76</v>
      </c>
      <c r="C69" s="190">
        <v>52</v>
      </c>
      <c r="D69" s="66">
        <f t="shared" ref="D69:O69" si="23">+D70</f>
        <v>0</v>
      </c>
      <c r="E69" s="66">
        <f t="shared" si="23"/>
        <v>0</v>
      </c>
      <c r="F69" s="66">
        <f t="shared" si="23"/>
        <v>0</v>
      </c>
      <c r="G69" s="66">
        <f t="shared" si="23"/>
        <v>0</v>
      </c>
      <c r="H69" s="66">
        <f t="shared" si="23"/>
        <v>0</v>
      </c>
      <c r="I69" s="66">
        <f t="shared" si="23"/>
        <v>0</v>
      </c>
      <c r="J69" s="66">
        <f t="shared" si="23"/>
        <v>0</v>
      </c>
      <c r="K69" s="66">
        <f t="shared" si="23"/>
        <v>0</v>
      </c>
      <c r="L69" s="66">
        <f t="shared" si="23"/>
        <v>0</v>
      </c>
      <c r="M69" s="66">
        <f t="shared" si="23"/>
        <v>0</v>
      </c>
      <c r="N69" s="66">
        <f t="shared" si="23"/>
        <v>0</v>
      </c>
      <c r="O69" s="66">
        <f t="shared" si="23"/>
        <v>0</v>
      </c>
      <c r="P69" s="64"/>
      <c r="Q69" s="27"/>
    </row>
    <row r="70" spans="1:17" s="28" customFormat="1" x14ac:dyDescent="0.25">
      <c r="A70" s="25" t="s">
        <v>77</v>
      </c>
      <c r="B70" s="26" t="s">
        <v>76</v>
      </c>
      <c r="C70" s="190"/>
      <c r="D70" s="67"/>
      <c r="E70" s="67"/>
      <c r="F70" s="69"/>
      <c r="G70" s="71"/>
      <c r="H70" s="71"/>
      <c r="I70" s="71"/>
      <c r="J70" s="65">
        <f>E70</f>
        <v>0</v>
      </c>
      <c r="K70" s="77"/>
      <c r="L70" s="77"/>
      <c r="M70" s="77"/>
      <c r="N70" s="77"/>
      <c r="O70" s="77"/>
      <c r="P70" s="68"/>
      <c r="Q70" s="27"/>
    </row>
    <row r="71" spans="1:17" x14ac:dyDescent="0.25">
      <c r="A71" s="22">
        <v>6322</v>
      </c>
      <c r="B71" s="23" t="s">
        <v>78</v>
      </c>
      <c r="C71" s="190">
        <v>53</v>
      </c>
      <c r="D71" s="66">
        <f t="shared" ref="D71:O71" si="24">+D72</f>
        <v>0</v>
      </c>
      <c r="E71" s="66">
        <f t="shared" si="24"/>
        <v>0</v>
      </c>
      <c r="F71" s="66">
        <f t="shared" si="24"/>
        <v>0</v>
      </c>
      <c r="G71" s="66">
        <f t="shared" si="24"/>
        <v>0</v>
      </c>
      <c r="H71" s="66">
        <f t="shared" si="24"/>
        <v>0</v>
      </c>
      <c r="I71" s="66">
        <f t="shared" si="24"/>
        <v>0</v>
      </c>
      <c r="J71" s="66">
        <f t="shared" si="24"/>
        <v>0</v>
      </c>
      <c r="K71" s="66">
        <f t="shared" si="24"/>
        <v>0</v>
      </c>
      <c r="L71" s="66">
        <f t="shared" si="24"/>
        <v>0</v>
      </c>
      <c r="M71" s="66">
        <f t="shared" si="24"/>
        <v>0</v>
      </c>
      <c r="N71" s="66">
        <f t="shared" si="24"/>
        <v>0</v>
      </c>
      <c r="O71" s="66">
        <f t="shared" si="24"/>
        <v>0</v>
      </c>
      <c r="P71" s="64"/>
      <c r="Q71" s="27"/>
    </row>
    <row r="72" spans="1:17" s="28" customFormat="1" x14ac:dyDescent="0.25">
      <c r="A72" s="25" t="s">
        <v>79</v>
      </c>
      <c r="B72" s="26" t="s">
        <v>80</v>
      </c>
      <c r="C72" s="190"/>
      <c r="D72" s="67"/>
      <c r="E72" s="67"/>
      <c r="F72" s="69"/>
      <c r="G72" s="71"/>
      <c r="H72" s="71"/>
      <c r="I72" s="71"/>
      <c r="J72" s="65">
        <f>E72</f>
        <v>0</v>
      </c>
      <c r="K72" s="77"/>
      <c r="L72" s="71"/>
      <c r="M72" s="71"/>
      <c r="N72" s="71"/>
      <c r="O72" s="71"/>
      <c r="P72" s="68"/>
      <c r="Q72" s="27"/>
    </row>
    <row r="73" spans="1:17" x14ac:dyDescent="0.25">
      <c r="A73" s="22">
        <v>6323</v>
      </c>
      <c r="B73" s="23" t="s">
        <v>81</v>
      </c>
      <c r="C73" s="190">
        <v>54</v>
      </c>
      <c r="D73" s="66">
        <f>D74+D75+D76+D77+D78+D79</f>
        <v>0</v>
      </c>
      <c r="E73" s="66">
        <f t="shared" ref="E73:O73" si="25">E74+E75+E76+E77+E78+E79</f>
        <v>0</v>
      </c>
      <c r="F73" s="66">
        <f t="shared" si="25"/>
        <v>0</v>
      </c>
      <c r="G73" s="66">
        <f t="shared" si="25"/>
        <v>0</v>
      </c>
      <c r="H73" s="66">
        <f t="shared" si="25"/>
        <v>0</v>
      </c>
      <c r="I73" s="66">
        <f t="shared" si="25"/>
        <v>0</v>
      </c>
      <c r="J73" s="66">
        <f t="shared" si="25"/>
        <v>0</v>
      </c>
      <c r="K73" s="66">
        <f t="shared" si="25"/>
        <v>0</v>
      </c>
      <c r="L73" s="66">
        <f t="shared" si="25"/>
        <v>0</v>
      </c>
      <c r="M73" s="66">
        <f t="shared" si="25"/>
        <v>0</v>
      </c>
      <c r="N73" s="66">
        <f t="shared" si="25"/>
        <v>0</v>
      </c>
      <c r="O73" s="66">
        <f t="shared" si="25"/>
        <v>0</v>
      </c>
      <c r="P73" s="64"/>
      <c r="Q73" s="27"/>
    </row>
    <row r="74" spans="1:17" s="28" customFormat="1" x14ac:dyDescent="0.25">
      <c r="A74" s="25" t="s">
        <v>1371</v>
      </c>
      <c r="B74" s="26" t="s">
        <v>1372</v>
      </c>
      <c r="C74" s="190"/>
      <c r="D74" s="67"/>
      <c r="E74" s="67"/>
      <c r="F74" s="69"/>
      <c r="G74" s="71"/>
      <c r="H74" s="71"/>
      <c r="I74" s="71"/>
      <c r="J74" s="71"/>
      <c r="K74" s="73">
        <f>E74</f>
        <v>0</v>
      </c>
      <c r="L74" s="71"/>
      <c r="M74" s="71"/>
      <c r="N74" s="71"/>
      <c r="O74" s="71"/>
      <c r="P74" s="68"/>
      <c r="Q74" s="27"/>
    </row>
    <row r="75" spans="1:17" s="28" customFormat="1" x14ac:dyDescent="0.25">
      <c r="A75" s="25" t="s">
        <v>1373</v>
      </c>
      <c r="B75" s="26" t="s">
        <v>1374</v>
      </c>
      <c r="C75" s="190"/>
      <c r="D75" s="67"/>
      <c r="E75" s="67"/>
      <c r="F75" s="69"/>
      <c r="G75" s="71"/>
      <c r="H75" s="71"/>
      <c r="I75" s="71"/>
      <c r="J75" s="71"/>
      <c r="K75" s="71"/>
      <c r="L75" s="73">
        <f>E75</f>
        <v>0</v>
      </c>
      <c r="M75" s="71"/>
      <c r="N75" s="71"/>
      <c r="O75" s="71"/>
      <c r="P75" s="68"/>
      <c r="Q75" s="27"/>
    </row>
    <row r="76" spans="1:17" s="28" customFormat="1" x14ac:dyDescent="0.25">
      <c r="A76" s="25">
        <v>632311500</v>
      </c>
      <c r="B76" s="26" t="s">
        <v>82</v>
      </c>
      <c r="C76" s="190"/>
      <c r="D76" s="67"/>
      <c r="E76" s="67"/>
      <c r="F76" s="69"/>
      <c r="G76" s="71"/>
      <c r="H76" s="71"/>
      <c r="I76" s="73">
        <f>E76</f>
        <v>0</v>
      </c>
      <c r="J76" s="71"/>
      <c r="K76" s="71"/>
      <c r="L76" s="71"/>
      <c r="M76" s="71"/>
      <c r="N76" s="71"/>
      <c r="O76" s="71"/>
      <c r="P76" s="68"/>
      <c r="Q76" s="27"/>
    </row>
    <row r="77" spans="1:17" s="28" customFormat="1" x14ac:dyDescent="0.25">
      <c r="A77" s="25" t="s">
        <v>1375</v>
      </c>
      <c r="B77" s="26" t="s">
        <v>1376</v>
      </c>
      <c r="C77" s="190"/>
      <c r="D77" s="67"/>
      <c r="E77" s="67"/>
      <c r="F77" s="69"/>
      <c r="G77" s="71"/>
      <c r="H77" s="71"/>
      <c r="I77" s="73">
        <f>E77</f>
        <v>0</v>
      </c>
      <c r="J77" s="71"/>
      <c r="K77" s="71"/>
      <c r="L77" s="71"/>
      <c r="M77" s="71"/>
      <c r="N77" s="71"/>
      <c r="O77" s="71"/>
      <c r="P77" s="68"/>
      <c r="Q77" s="27"/>
    </row>
    <row r="78" spans="1:17" s="28" customFormat="1" x14ac:dyDescent="0.25">
      <c r="A78" s="25">
        <v>632311700</v>
      </c>
      <c r="B78" s="26" t="s">
        <v>83</v>
      </c>
      <c r="C78" s="190"/>
      <c r="D78" s="67"/>
      <c r="E78" s="67"/>
      <c r="F78" s="69"/>
      <c r="G78" s="71"/>
      <c r="H78" s="71"/>
      <c r="I78" s="73">
        <f>E78</f>
        <v>0</v>
      </c>
      <c r="J78" s="71"/>
      <c r="K78" s="71"/>
      <c r="L78" s="71"/>
      <c r="M78" s="71"/>
      <c r="N78" s="71"/>
      <c r="O78" s="71"/>
      <c r="P78" s="68"/>
      <c r="Q78" s="27"/>
    </row>
    <row r="79" spans="1:17" s="28" customFormat="1" x14ac:dyDescent="0.25">
      <c r="A79" s="25" t="s">
        <v>1377</v>
      </c>
      <c r="B79" s="26" t="s">
        <v>1378</v>
      </c>
      <c r="C79" s="190"/>
      <c r="D79" s="67"/>
      <c r="E79" s="67"/>
      <c r="F79" s="69"/>
      <c r="G79" s="71"/>
      <c r="H79" s="71"/>
      <c r="I79" s="73">
        <f>E79</f>
        <v>0</v>
      </c>
      <c r="J79" s="71"/>
      <c r="K79" s="71"/>
      <c r="L79" s="71"/>
      <c r="M79" s="71"/>
      <c r="N79" s="71"/>
      <c r="O79" s="71"/>
      <c r="P79" s="68"/>
      <c r="Q79" s="27"/>
    </row>
    <row r="80" spans="1:17" x14ac:dyDescent="0.25">
      <c r="A80" s="22">
        <v>6324</v>
      </c>
      <c r="B80" s="23" t="s">
        <v>84</v>
      </c>
      <c r="C80" s="190">
        <v>55</v>
      </c>
      <c r="D80" s="66">
        <f>D81+D82+D83+D84+D85</f>
        <v>0</v>
      </c>
      <c r="E80" s="66">
        <f t="shared" ref="E80:O80" si="26">E81+E82+E83+E84+E85</f>
        <v>0</v>
      </c>
      <c r="F80" s="66">
        <f t="shared" si="26"/>
        <v>0</v>
      </c>
      <c r="G80" s="66">
        <f t="shared" si="26"/>
        <v>0</v>
      </c>
      <c r="H80" s="66">
        <f t="shared" si="26"/>
        <v>0</v>
      </c>
      <c r="I80" s="66">
        <f t="shared" si="26"/>
        <v>0</v>
      </c>
      <c r="J80" s="66">
        <f t="shared" si="26"/>
        <v>0</v>
      </c>
      <c r="K80" s="66">
        <f t="shared" si="26"/>
        <v>0</v>
      </c>
      <c r="L80" s="66">
        <f t="shared" si="26"/>
        <v>0</v>
      </c>
      <c r="M80" s="66">
        <f t="shared" si="26"/>
        <v>0</v>
      </c>
      <c r="N80" s="66">
        <f t="shared" si="26"/>
        <v>0</v>
      </c>
      <c r="O80" s="66">
        <f t="shared" si="26"/>
        <v>0</v>
      </c>
      <c r="P80" s="64"/>
      <c r="Q80" s="27"/>
    </row>
    <row r="81" spans="1:17" s="28" customFormat="1" x14ac:dyDescent="0.25">
      <c r="A81" s="25" t="s">
        <v>1379</v>
      </c>
      <c r="B81" s="26" t="s">
        <v>1380</v>
      </c>
      <c r="C81" s="190"/>
      <c r="D81" s="67"/>
      <c r="E81" s="67"/>
      <c r="F81" s="69"/>
      <c r="G81" s="71"/>
      <c r="H81" s="71"/>
      <c r="I81" s="71"/>
      <c r="J81" s="71"/>
      <c r="K81" s="73">
        <f>E81</f>
        <v>0</v>
      </c>
      <c r="L81" s="71"/>
      <c r="M81" s="71"/>
      <c r="N81" s="71"/>
      <c r="O81" s="71"/>
      <c r="P81" s="68"/>
      <c r="Q81" s="27"/>
    </row>
    <row r="82" spans="1:17" s="28" customFormat="1" x14ac:dyDescent="0.25">
      <c r="A82" s="25" t="s">
        <v>1381</v>
      </c>
      <c r="B82" s="26" t="s">
        <v>1382</v>
      </c>
      <c r="C82" s="190"/>
      <c r="D82" s="67"/>
      <c r="E82" s="67"/>
      <c r="F82" s="69"/>
      <c r="G82" s="71"/>
      <c r="H82" s="71"/>
      <c r="I82" s="71"/>
      <c r="J82" s="71"/>
      <c r="K82" s="71"/>
      <c r="L82" s="73">
        <f>E82</f>
        <v>0</v>
      </c>
      <c r="M82" s="71"/>
      <c r="N82" s="71"/>
      <c r="O82" s="71"/>
      <c r="P82" s="68"/>
      <c r="Q82" s="27"/>
    </row>
    <row r="83" spans="1:17" s="28" customFormat="1" x14ac:dyDescent="0.25">
      <c r="A83" s="25">
        <v>632411500</v>
      </c>
      <c r="B83" s="26" t="s">
        <v>85</v>
      </c>
      <c r="C83" s="190"/>
      <c r="D83" s="67"/>
      <c r="E83" s="67"/>
      <c r="F83" s="69"/>
      <c r="G83" s="71"/>
      <c r="H83" s="71"/>
      <c r="I83" s="73">
        <f>E83</f>
        <v>0</v>
      </c>
      <c r="J83" s="71"/>
      <c r="K83" s="71"/>
      <c r="L83" s="71"/>
      <c r="M83" s="71"/>
      <c r="N83" s="71"/>
      <c r="O83" s="71"/>
      <c r="P83" s="68"/>
      <c r="Q83" s="27"/>
    </row>
    <row r="84" spans="1:17" s="28" customFormat="1" x14ac:dyDescent="0.25">
      <c r="A84" s="25" t="s">
        <v>1383</v>
      </c>
      <c r="B84" s="26" t="s">
        <v>1384</v>
      </c>
      <c r="C84" s="190"/>
      <c r="D84" s="67"/>
      <c r="E84" s="67"/>
      <c r="F84" s="69"/>
      <c r="G84" s="71"/>
      <c r="H84" s="71"/>
      <c r="I84" s="73">
        <f>E84</f>
        <v>0</v>
      </c>
      <c r="J84" s="71"/>
      <c r="K84" s="71"/>
      <c r="L84" s="71"/>
      <c r="M84" s="71"/>
      <c r="N84" s="71"/>
      <c r="O84" s="71"/>
      <c r="P84" s="68"/>
      <c r="Q84" s="27"/>
    </row>
    <row r="85" spans="1:17" s="28" customFormat="1" x14ac:dyDescent="0.25">
      <c r="A85" s="25">
        <v>632411700</v>
      </c>
      <c r="B85" s="26" t="s">
        <v>86</v>
      </c>
      <c r="C85" s="190"/>
      <c r="D85" s="67"/>
      <c r="E85" s="67"/>
      <c r="F85" s="69"/>
      <c r="G85" s="71"/>
      <c r="H85" s="71"/>
      <c r="I85" s="73">
        <f>E85</f>
        <v>0</v>
      </c>
      <c r="J85" s="71"/>
      <c r="K85" s="71"/>
      <c r="L85" s="71"/>
      <c r="M85" s="71"/>
      <c r="N85" s="71"/>
      <c r="O85" s="71"/>
      <c r="P85" s="68"/>
      <c r="Q85" s="27"/>
    </row>
    <row r="86" spans="1:17" x14ac:dyDescent="0.25">
      <c r="A86" s="22">
        <v>633</v>
      </c>
      <c r="B86" s="23" t="s">
        <v>87</v>
      </c>
      <c r="C86" s="190">
        <v>56</v>
      </c>
      <c r="D86" s="63">
        <f t="shared" ref="D86:O86" si="27">+D87+D88</f>
        <v>0</v>
      </c>
      <c r="E86" s="63">
        <f t="shared" si="27"/>
        <v>0</v>
      </c>
      <c r="F86" s="63">
        <f t="shared" si="27"/>
        <v>0</v>
      </c>
      <c r="G86" s="63">
        <f t="shared" si="27"/>
        <v>0</v>
      </c>
      <c r="H86" s="63">
        <f t="shared" si="27"/>
        <v>0</v>
      </c>
      <c r="I86" s="63">
        <f t="shared" si="27"/>
        <v>0</v>
      </c>
      <c r="J86" s="63">
        <f t="shared" si="27"/>
        <v>0</v>
      </c>
      <c r="K86" s="63"/>
      <c r="L86" s="63"/>
      <c r="M86" s="63">
        <f t="shared" si="27"/>
        <v>0</v>
      </c>
      <c r="N86" s="63">
        <f t="shared" si="27"/>
        <v>0</v>
      </c>
      <c r="O86" s="63">
        <f t="shared" si="27"/>
        <v>0</v>
      </c>
      <c r="P86" s="64"/>
      <c r="Q86" s="27"/>
    </row>
    <row r="87" spans="1:17" x14ac:dyDescent="0.25">
      <c r="A87" s="22">
        <v>6331</v>
      </c>
      <c r="B87" s="23" t="s">
        <v>88</v>
      </c>
      <c r="C87" s="190">
        <v>57</v>
      </c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4"/>
      <c r="Q87" s="27"/>
    </row>
    <row r="88" spans="1:17" x14ac:dyDescent="0.25">
      <c r="A88" s="22">
        <v>6332</v>
      </c>
      <c r="B88" s="23" t="s">
        <v>89</v>
      </c>
      <c r="C88" s="190">
        <v>58</v>
      </c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4"/>
      <c r="Q88" s="27"/>
    </row>
    <row r="89" spans="1:17" x14ac:dyDescent="0.25">
      <c r="A89" s="22">
        <v>634</v>
      </c>
      <c r="B89" s="23" t="s">
        <v>90</v>
      </c>
      <c r="C89" s="190">
        <v>59</v>
      </c>
      <c r="D89" s="63">
        <f t="shared" ref="D89:O89" si="28">+D90+D94</f>
        <v>0</v>
      </c>
      <c r="E89" s="63">
        <f t="shared" si="28"/>
        <v>0</v>
      </c>
      <c r="F89" s="63">
        <f t="shared" si="28"/>
        <v>0</v>
      </c>
      <c r="G89" s="63">
        <f t="shared" si="28"/>
        <v>0</v>
      </c>
      <c r="H89" s="63">
        <f t="shared" si="28"/>
        <v>0</v>
      </c>
      <c r="I89" s="63">
        <f t="shared" si="28"/>
        <v>0</v>
      </c>
      <c r="J89" s="63">
        <f t="shared" si="28"/>
        <v>0</v>
      </c>
      <c r="K89" s="63"/>
      <c r="L89" s="63"/>
      <c r="M89" s="63">
        <f t="shared" si="28"/>
        <v>0</v>
      </c>
      <c r="N89" s="63">
        <f t="shared" si="28"/>
        <v>0</v>
      </c>
      <c r="O89" s="63">
        <f t="shared" si="28"/>
        <v>0</v>
      </c>
      <c r="P89" s="64"/>
      <c r="Q89" s="27"/>
    </row>
    <row r="90" spans="1:17" x14ac:dyDescent="0.25">
      <c r="A90" s="22">
        <v>6341</v>
      </c>
      <c r="B90" s="23" t="s">
        <v>91</v>
      </c>
      <c r="C90" s="190">
        <v>60</v>
      </c>
      <c r="D90" s="66">
        <f t="shared" ref="D90:O90" si="29">SUM(D91:D93)</f>
        <v>0</v>
      </c>
      <c r="E90" s="66">
        <f t="shared" si="29"/>
        <v>0</v>
      </c>
      <c r="F90" s="66">
        <f t="shared" si="29"/>
        <v>0</v>
      </c>
      <c r="G90" s="66">
        <f t="shared" si="29"/>
        <v>0</v>
      </c>
      <c r="H90" s="66">
        <f t="shared" si="29"/>
        <v>0</v>
      </c>
      <c r="I90" s="66">
        <f t="shared" si="29"/>
        <v>0</v>
      </c>
      <c r="J90" s="66">
        <f t="shared" si="29"/>
        <v>0</v>
      </c>
      <c r="K90" s="66">
        <f t="shared" si="29"/>
        <v>0</v>
      </c>
      <c r="L90" s="66">
        <f t="shared" si="29"/>
        <v>0</v>
      </c>
      <c r="M90" s="66">
        <f t="shared" si="29"/>
        <v>0</v>
      </c>
      <c r="N90" s="66">
        <f t="shared" si="29"/>
        <v>0</v>
      </c>
      <c r="O90" s="66">
        <f t="shared" si="29"/>
        <v>0</v>
      </c>
      <c r="P90" s="64"/>
      <c r="Q90" s="27"/>
    </row>
    <row r="91" spans="1:17" s="28" customFormat="1" x14ac:dyDescent="0.25">
      <c r="A91" s="25">
        <v>63414</v>
      </c>
      <c r="B91" s="26" t="s">
        <v>92</v>
      </c>
      <c r="C91" s="190"/>
      <c r="D91" s="67"/>
      <c r="E91" s="67"/>
      <c r="F91" s="69"/>
      <c r="G91" s="71"/>
      <c r="H91" s="71"/>
      <c r="I91" s="71"/>
      <c r="J91" s="65">
        <f>E91</f>
        <v>0</v>
      </c>
      <c r="K91" s="77"/>
      <c r="L91" s="77"/>
      <c r="M91" s="77"/>
      <c r="N91" s="77"/>
      <c r="O91" s="77"/>
      <c r="P91" s="68"/>
    </row>
    <row r="92" spans="1:17" s="28" customFormat="1" x14ac:dyDescent="0.25">
      <c r="A92" s="25">
        <v>63415</v>
      </c>
      <c r="B92" s="26" t="s">
        <v>93</v>
      </c>
      <c r="C92" s="190"/>
      <c r="D92" s="67"/>
      <c r="E92" s="67"/>
      <c r="F92" s="69"/>
      <c r="G92" s="71"/>
      <c r="H92" s="71"/>
      <c r="I92" s="71"/>
      <c r="J92" s="65">
        <f>E92</f>
        <v>0</v>
      </c>
      <c r="K92" s="77"/>
      <c r="L92" s="77"/>
      <c r="M92" s="77"/>
      <c r="N92" s="77"/>
      <c r="O92" s="77"/>
      <c r="P92" s="68"/>
    </row>
    <row r="93" spans="1:17" s="28" customFormat="1" ht="24" customHeight="1" x14ac:dyDescent="0.25">
      <c r="A93" s="25">
        <v>63416</v>
      </c>
      <c r="B93" s="26" t="s">
        <v>94</v>
      </c>
      <c r="C93" s="190"/>
      <c r="D93" s="67"/>
      <c r="E93" s="67"/>
      <c r="F93" s="69"/>
      <c r="G93" s="71"/>
      <c r="H93" s="71"/>
      <c r="I93" s="71"/>
      <c r="J93" s="65">
        <f>E93</f>
        <v>0</v>
      </c>
      <c r="K93" s="77"/>
      <c r="L93" s="77"/>
      <c r="M93" s="77"/>
      <c r="N93" s="77"/>
      <c r="O93" s="77"/>
      <c r="P93" s="68"/>
    </row>
    <row r="94" spans="1:17" x14ac:dyDescent="0.25">
      <c r="A94" s="22">
        <v>6342</v>
      </c>
      <c r="B94" s="23" t="s">
        <v>95</v>
      </c>
      <c r="C94" s="190">
        <v>61</v>
      </c>
      <c r="D94" s="66">
        <f t="shared" ref="D94:O94" si="30">SUM(D95:D97)</f>
        <v>0</v>
      </c>
      <c r="E94" s="66">
        <f t="shared" si="30"/>
        <v>0</v>
      </c>
      <c r="F94" s="66">
        <f t="shared" si="30"/>
        <v>0</v>
      </c>
      <c r="G94" s="66">
        <f t="shared" si="30"/>
        <v>0</v>
      </c>
      <c r="H94" s="66">
        <f t="shared" si="30"/>
        <v>0</v>
      </c>
      <c r="I94" s="66">
        <f t="shared" si="30"/>
        <v>0</v>
      </c>
      <c r="J94" s="66">
        <f t="shared" si="30"/>
        <v>0</v>
      </c>
      <c r="K94" s="66">
        <f t="shared" si="30"/>
        <v>0</v>
      </c>
      <c r="L94" s="66">
        <f t="shared" si="30"/>
        <v>0</v>
      </c>
      <c r="M94" s="66">
        <f t="shared" si="30"/>
        <v>0</v>
      </c>
      <c r="N94" s="66">
        <f t="shared" si="30"/>
        <v>0</v>
      </c>
      <c r="O94" s="66">
        <f t="shared" si="30"/>
        <v>0</v>
      </c>
      <c r="P94" s="64"/>
    </row>
    <row r="95" spans="1:17" s="28" customFormat="1" x14ac:dyDescent="0.25">
      <c r="A95" s="25">
        <v>63424</v>
      </c>
      <c r="B95" s="26" t="s">
        <v>96</v>
      </c>
      <c r="C95" s="190"/>
      <c r="D95" s="67"/>
      <c r="E95" s="67"/>
      <c r="F95" s="69"/>
      <c r="G95" s="71"/>
      <c r="H95" s="71"/>
      <c r="I95" s="71"/>
      <c r="J95" s="65">
        <f>E95</f>
        <v>0</v>
      </c>
      <c r="K95" s="77"/>
      <c r="L95" s="77"/>
      <c r="M95" s="77"/>
      <c r="N95" s="77"/>
      <c r="O95" s="77"/>
      <c r="P95" s="68"/>
    </row>
    <row r="96" spans="1:17" s="28" customFormat="1" ht="21.75" customHeight="1" x14ac:dyDescent="0.25">
      <c r="A96" s="25">
        <v>63425</v>
      </c>
      <c r="B96" s="26" t="s">
        <v>97</v>
      </c>
      <c r="C96" s="190"/>
      <c r="D96" s="67"/>
      <c r="E96" s="67"/>
      <c r="F96" s="69"/>
      <c r="G96" s="71"/>
      <c r="H96" s="71"/>
      <c r="I96" s="71"/>
      <c r="J96" s="65">
        <f>E96</f>
        <v>0</v>
      </c>
      <c r="K96" s="77"/>
      <c r="L96" s="77"/>
      <c r="M96" s="77"/>
      <c r="N96" s="77"/>
      <c r="O96" s="77"/>
      <c r="P96" s="68"/>
    </row>
    <row r="97" spans="1:16" s="28" customFormat="1" ht="24" customHeight="1" x14ac:dyDescent="0.25">
      <c r="A97" s="25">
        <v>63426</v>
      </c>
      <c r="B97" s="26" t="s">
        <v>98</v>
      </c>
      <c r="C97" s="190"/>
      <c r="D97" s="67"/>
      <c r="E97" s="67"/>
      <c r="F97" s="69"/>
      <c r="G97" s="71"/>
      <c r="H97" s="71"/>
      <c r="I97" s="71"/>
      <c r="J97" s="65">
        <f>E97</f>
        <v>0</v>
      </c>
      <c r="K97" s="77"/>
      <c r="L97" s="77"/>
      <c r="M97" s="77"/>
      <c r="N97" s="77"/>
      <c r="O97" s="77"/>
      <c r="P97" s="68"/>
    </row>
    <row r="98" spans="1:16" x14ac:dyDescent="0.25">
      <c r="A98" s="22">
        <v>635</v>
      </c>
      <c r="B98" s="23" t="s">
        <v>99</v>
      </c>
      <c r="C98" s="190">
        <v>62</v>
      </c>
      <c r="D98" s="63">
        <f t="shared" ref="D98:O98" si="31">SUM(D99:D100)</f>
        <v>0</v>
      </c>
      <c r="E98" s="63">
        <f t="shared" si="31"/>
        <v>0</v>
      </c>
      <c r="F98" s="63">
        <f t="shared" si="31"/>
        <v>0</v>
      </c>
      <c r="G98" s="63">
        <f t="shared" si="31"/>
        <v>0</v>
      </c>
      <c r="H98" s="63">
        <f t="shared" si="31"/>
        <v>0</v>
      </c>
      <c r="I98" s="63">
        <f t="shared" si="31"/>
        <v>0</v>
      </c>
      <c r="J98" s="63">
        <f t="shared" si="31"/>
        <v>0</v>
      </c>
      <c r="K98" s="63">
        <f t="shared" si="31"/>
        <v>0</v>
      </c>
      <c r="L98" s="63">
        <f t="shared" si="31"/>
        <v>0</v>
      </c>
      <c r="M98" s="63">
        <f t="shared" si="31"/>
        <v>0</v>
      </c>
      <c r="N98" s="63">
        <f t="shared" si="31"/>
        <v>0</v>
      </c>
      <c r="O98" s="63">
        <f t="shared" si="31"/>
        <v>0</v>
      </c>
      <c r="P98" s="64"/>
    </row>
    <row r="99" spans="1:16" x14ac:dyDescent="0.25">
      <c r="A99" s="22">
        <v>6351</v>
      </c>
      <c r="B99" s="23" t="s">
        <v>100</v>
      </c>
      <c r="C99" s="190">
        <v>63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/>
      <c r="L99" s="66"/>
      <c r="M99" s="66">
        <v>0</v>
      </c>
      <c r="N99" s="66">
        <v>0</v>
      </c>
      <c r="O99" s="66">
        <v>0</v>
      </c>
      <c r="P99" s="64"/>
    </row>
    <row r="100" spans="1:16" x14ac:dyDescent="0.25">
      <c r="A100" s="22">
        <v>6352</v>
      </c>
      <c r="B100" s="23" t="s">
        <v>101</v>
      </c>
      <c r="C100" s="190">
        <v>64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/>
      <c r="L100" s="66"/>
      <c r="M100" s="66">
        <v>0</v>
      </c>
      <c r="N100" s="66">
        <v>0</v>
      </c>
      <c r="O100" s="66">
        <v>0</v>
      </c>
      <c r="P100" s="64"/>
    </row>
    <row r="101" spans="1:16" x14ac:dyDescent="0.25">
      <c r="A101" s="22" t="s">
        <v>102</v>
      </c>
      <c r="B101" s="24" t="s">
        <v>103</v>
      </c>
      <c r="C101" s="190">
        <v>65</v>
      </c>
      <c r="D101" s="63">
        <f t="shared" ref="D101:O101" si="32">+D102+D105</f>
        <v>0</v>
      </c>
      <c r="E101" s="63">
        <f>+E102+E105</f>
        <v>0</v>
      </c>
      <c r="F101" s="63">
        <f t="shared" si="32"/>
        <v>0</v>
      </c>
      <c r="G101" s="63">
        <f t="shared" si="32"/>
        <v>0</v>
      </c>
      <c r="H101" s="63">
        <f t="shared" si="32"/>
        <v>0</v>
      </c>
      <c r="I101" s="63">
        <f t="shared" si="32"/>
        <v>0</v>
      </c>
      <c r="J101" s="63">
        <f>+J102+J105</f>
        <v>0</v>
      </c>
      <c r="K101" s="63">
        <f t="shared" ref="K101:L101" si="33">+K102+K105</f>
        <v>0</v>
      </c>
      <c r="L101" s="63">
        <f t="shared" si="33"/>
        <v>0</v>
      </c>
      <c r="M101" s="63">
        <f t="shared" si="32"/>
        <v>0</v>
      </c>
      <c r="N101" s="63">
        <f t="shared" si="32"/>
        <v>0</v>
      </c>
      <c r="O101" s="63">
        <f t="shared" si="32"/>
        <v>0</v>
      </c>
      <c r="P101" s="64"/>
    </row>
    <row r="102" spans="1:16" x14ac:dyDescent="0.25">
      <c r="A102" s="22" t="s">
        <v>104</v>
      </c>
      <c r="B102" s="23" t="s">
        <v>105</v>
      </c>
      <c r="C102" s="190">
        <v>66</v>
      </c>
      <c r="D102" s="66">
        <f>+D104+D103</f>
        <v>0</v>
      </c>
      <c r="E102" s="66">
        <f t="shared" ref="E102:O102" si="34">+E104+E103</f>
        <v>0</v>
      </c>
      <c r="F102" s="66">
        <f t="shared" si="34"/>
        <v>0</v>
      </c>
      <c r="G102" s="66">
        <f t="shared" si="34"/>
        <v>0</v>
      </c>
      <c r="H102" s="66">
        <f t="shared" si="34"/>
        <v>0</v>
      </c>
      <c r="I102" s="66">
        <f t="shared" si="34"/>
        <v>0</v>
      </c>
      <c r="J102" s="66">
        <f t="shared" si="34"/>
        <v>0</v>
      </c>
      <c r="K102" s="66">
        <f t="shared" si="34"/>
        <v>0</v>
      </c>
      <c r="L102" s="66">
        <f t="shared" si="34"/>
        <v>0</v>
      </c>
      <c r="M102" s="66">
        <f t="shared" si="34"/>
        <v>0</v>
      </c>
      <c r="N102" s="66">
        <f t="shared" si="34"/>
        <v>0</v>
      </c>
      <c r="O102" s="66">
        <f t="shared" si="34"/>
        <v>0</v>
      </c>
      <c r="P102" s="64"/>
    </row>
    <row r="103" spans="1:16" ht="24" x14ac:dyDescent="0.25">
      <c r="A103" s="121" t="s">
        <v>1385</v>
      </c>
      <c r="B103" s="122" t="s">
        <v>1386</v>
      </c>
      <c r="C103" s="190"/>
      <c r="D103" s="67"/>
      <c r="E103" s="67"/>
      <c r="F103" s="72"/>
      <c r="G103" s="72"/>
      <c r="H103" s="72"/>
      <c r="I103" s="72"/>
      <c r="J103" s="65">
        <f>E103</f>
        <v>0</v>
      </c>
      <c r="K103" s="72"/>
      <c r="L103" s="72"/>
      <c r="M103" s="72"/>
      <c r="N103" s="72"/>
      <c r="O103" s="72"/>
      <c r="P103" s="64"/>
    </row>
    <row r="104" spans="1:16" s="28" customFormat="1" ht="21.75" customHeight="1" x14ac:dyDescent="0.25">
      <c r="A104" s="121">
        <v>63613</v>
      </c>
      <c r="B104" s="122" t="s">
        <v>1387</v>
      </c>
      <c r="C104" s="190"/>
      <c r="D104" s="67"/>
      <c r="E104" s="67"/>
      <c r="F104" s="79"/>
      <c r="G104" s="77"/>
      <c r="H104" s="77"/>
      <c r="I104" s="77"/>
      <c r="J104" s="65">
        <f>E104</f>
        <v>0</v>
      </c>
      <c r="K104" s="77"/>
      <c r="L104" s="77"/>
      <c r="M104" s="77"/>
      <c r="N104" s="77"/>
      <c r="O104" s="77"/>
      <c r="P104" s="68"/>
    </row>
    <row r="105" spans="1:16" x14ac:dyDescent="0.25">
      <c r="A105" s="22" t="s">
        <v>106</v>
      </c>
      <c r="B105" s="23" t="s">
        <v>107</v>
      </c>
      <c r="C105" s="190">
        <v>67</v>
      </c>
      <c r="D105" s="66">
        <f>+D106+D107</f>
        <v>0</v>
      </c>
      <c r="E105" s="66">
        <f t="shared" ref="E105:O105" si="35">+E106+E107</f>
        <v>0</v>
      </c>
      <c r="F105" s="66">
        <f t="shared" si="35"/>
        <v>0</v>
      </c>
      <c r="G105" s="66">
        <f t="shared" si="35"/>
        <v>0</v>
      </c>
      <c r="H105" s="66">
        <f t="shared" si="35"/>
        <v>0</v>
      </c>
      <c r="I105" s="66">
        <f t="shared" si="35"/>
        <v>0</v>
      </c>
      <c r="J105" s="66">
        <f t="shared" si="35"/>
        <v>0</v>
      </c>
      <c r="K105" s="66">
        <f t="shared" si="35"/>
        <v>0</v>
      </c>
      <c r="L105" s="66">
        <f t="shared" si="35"/>
        <v>0</v>
      </c>
      <c r="M105" s="66">
        <f t="shared" si="35"/>
        <v>0</v>
      </c>
      <c r="N105" s="66">
        <f t="shared" si="35"/>
        <v>0</v>
      </c>
      <c r="O105" s="66">
        <f t="shared" si="35"/>
        <v>0</v>
      </c>
      <c r="P105" s="64"/>
    </row>
    <row r="106" spans="1:16" s="28" customFormat="1" ht="24" customHeight="1" x14ac:dyDescent="0.25">
      <c r="A106" s="25">
        <v>63622</v>
      </c>
      <c r="B106" s="26" t="s">
        <v>1388</v>
      </c>
      <c r="C106" s="190"/>
      <c r="D106" s="67"/>
      <c r="E106" s="67"/>
      <c r="F106" s="69"/>
      <c r="G106" s="71"/>
      <c r="H106" s="71"/>
      <c r="I106" s="71"/>
      <c r="J106" s="65">
        <f>E106</f>
        <v>0</v>
      </c>
      <c r="K106" s="77"/>
      <c r="L106" s="77"/>
      <c r="M106" s="71"/>
      <c r="N106" s="71"/>
      <c r="O106" s="71"/>
      <c r="P106" s="68"/>
    </row>
    <row r="107" spans="1:16" s="28" customFormat="1" ht="24" customHeight="1" x14ac:dyDescent="0.25">
      <c r="A107" s="25">
        <v>63623</v>
      </c>
      <c r="B107" s="26" t="s">
        <v>1389</v>
      </c>
      <c r="C107" s="190"/>
      <c r="D107" s="67"/>
      <c r="E107" s="67"/>
      <c r="F107" s="69"/>
      <c r="G107" s="71"/>
      <c r="H107" s="71"/>
      <c r="I107" s="71"/>
      <c r="J107" s="65">
        <f>E107</f>
        <v>0</v>
      </c>
      <c r="K107" s="77"/>
      <c r="L107" s="77"/>
      <c r="M107" s="71"/>
      <c r="N107" s="71"/>
      <c r="O107" s="71"/>
      <c r="P107" s="68"/>
    </row>
    <row r="108" spans="1:16" x14ac:dyDescent="0.25">
      <c r="A108" s="22" t="s">
        <v>108</v>
      </c>
      <c r="B108" s="23" t="s">
        <v>1390</v>
      </c>
      <c r="C108" s="190">
        <v>68</v>
      </c>
      <c r="D108" s="63">
        <f t="shared" ref="D108:O108" si="36">+D109+D114</f>
        <v>0</v>
      </c>
      <c r="E108" s="63">
        <f>+E109+E114</f>
        <v>0</v>
      </c>
      <c r="F108" s="63">
        <f t="shared" si="36"/>
        <v>0</v>
      </c>
      <c r="G108" s="63">
        <f t="shared" si="36"/>
        <v>0</v>
      </c>
      <c r="H108" s="63">
        <f t="shared" si="36"/>
        <v>0</v>
      </c>
      <c r="I108" s="63">
        <f t="shared" si="36"/>
        <v>0</v>
      </c>
      <c r="J108" s="63">
        <f t="shared" si="36"/>
        <v>0</v>
      </c>
      <c r="K108" s="63">
        <f t="shared" si="36"/>
        <v>0</v>
      </c>
      <c r="L108" s="63">
        <f t="shared" si="36"/>
        <v>0</v>
      </c>
      <c r="M108" s="63">
        <f t="shared" si="36"/>
        <v>0</v>
      </c>
      <c r="N108" s="63">
        <f t="shared" si="36"/>
        <v>0</v>
      </c>
      <c r="O108" s="63">
        <f t="shared" si="36"/>
        <v>0</v>
      </c>
      <c r="P108" s="64"/>
    </row>
    <row r="109" spans="1:16" x14ac:dyDescent="0.25">
      <c r="A109" s="22" t="s">
        <v>109</v>
      </c>
      <c r="B109" s="23" t="s">
        <v>1391</v>
      </c>
      <c r="C109" s="190">
        <v>69</v>
      </c>
      <c r="D109" s="66">
        <f>+D110+D113+D111+D112</f>
        <v>0</v>
      </c>
      <c r="E109" s="66">
        <f>+E110+E113+E111+E112</f>
        <v>0</v>
      </c>
      <c r="F109" s="66">
        <f>+F110+F113+F111+F112</f>
        <v>0</v>
      </c>
      <c r="G109" s="66">
        <f t="shared" ref="G109:O109" si="37">+G110+G113+G111+G112</f>
        <v>0</v>
      </c>
      <c r="H109" s="66">
        <f t="shared" si="37"/>
        <v>0</v>
      </c>
      <c r="I109" s="66">
        <f>+I110+I113+I111+I112</f>
        <v>0</v>
      </c>
      <c r="J109" s="66">
        <f t="shared" si="37"/>
        <v>0</v>
      </c>
      <c r="K109" s="66">
        <f t="shared" si="37"/>
        <v>0</v>
      </c>
      <c r="L109" s="66">
        <f t="shared" si="37"/>
        <v>0</v>
      </c>
      <c r="M109" s="66">
        <f t="shared" si="37"/>
        <v>0</v>
      </c>
      <c r="N109" s="66">
        <f t="shared" si="37"/>
        <v>0</v>
      </c>
      <c r="O109" s="66">
        <f t="shared" si="37"/>
        <v>0</v>
      </c>
      <c r="P109" s="64"/>
    </row>
    <row r="110" spans="1:16" x14ac:dyDescent="0.25">
      <c r="A110" s="22" t="s">
        <v>1601</v>
      </c>
      <c r="B110" s="23" t="s">
        <v>1602</v>
      </c>
      <c r="C110" s="190"/>
      <c r="D110" s="268"/>
      <c r="E110" s="268"/>
      <c r="F110" s="72"/>
      <c r="G110" s="72"/>
      <c r="H110" s="72"/>
      <c r="I110" s="73">
        <f>E110</f>
        <v>0</v>
      </c>
      <c r="J110" s="72"/>
      <c r="K110" s="72"/>
      <c r="L110" s="72"/>
      <c r="M110" s="72"/>
      <c r="N110" s="72"/>
      <c r="O110" s="72"/>
      <c r="P110" s="64"/>
    </row>
    <row r="111" spans="1:16" x14ac:dyDescent="0.25">
      <c r="A111" s="22">
        <v>63812</v>
      </c>
      <c r="B111" s="23" t="s">
        <v>1392</v>
      </c>
      <c r="C111" s="190"/>
      <c r="D111" s="67"/>
      <c r="E111" s="67"/>
      <c r="F111" s="72"/>
      <c r="G111" s="72"/>
      <c r="H111" s="72"/>
      <c r="I111" s="73">
        <f>E111</f>
        <v>0</v>
      </c>
      <c r="J111" s="72"/>
      <c r="K111" s="72"/>
      <c r="L111" s="72"/>
      <c r="M111" s="72"/>
      <c r="N111" s="72"/>
      <c r="O111" s="72"/>
      <c r="P111" s="64"/>
    </row>
    <row r="112" spans="1:16" ht="24" x14ac:dyDescent="0.25">
      <c r="A112" s="22" t="s">
        <v>1393</v>
      </c>
      <c r="B112" s="23" t="s">
        <v>1394</v>
      </c>
      <c r="C112" s="190"/>
      <c r="D112" s="67"/>
      <c r="E112" s="67"/>
      <c r="F112" s="72"/>
      <c r="G112" s="72"/>
      <c r="H112" s="72"/>
      <c r="I112" s="73">
        <f>E112</f>
        <v>0</v>
      </c>
      <c r="J112" s="72"/>
      <c r="K112" s="72"/>
      <c r="L112" s="72"/>
      <c r="M112" s="72"/>
      <c r="N112" s="72"/>
      <c r="O112" s="72"/>
      <c r="P112" s="64"/>
    </row>
    <row r="113" spans="1:16" s="28" customFormat="1" ht="24" x14ac:dyDescent="0.25">
      <c r="A113" s="25" t="s">
        <v>1395</v>
      </c>
      <c r="B113" s="26" t="s">
        <v>1396</v>
      </c>
      <c r="C113" s="190"/>
      <c r="D113" s="67"/>
      <c r="E113" s="67"/>
      <c r="F113" s="79"/>
      <c r="G113" s="77"/>
      <c r="H113" s="77"/>
      <c r="I113" s="73">
        <f>E113</f>
        <v>0</v>
      </c>
      <c r="J113" s="77"/>
      <c r="K113" s="77"/>
      <c r="L113" s="77"/>
      <c r="M113" s="77"/>
      <c r="N113" s="77"/>
      <c r="O113" s="77"/>
      <c r="P113" s="68"/>
    </row>
    <row r="114" spans="1:16" x14ac:dyDescent="0.25">
      <c r="A114" s="22" t="s">
        <v>110</v>
      </c>
      <c r="B114" s="23" t="s">
        <v>1397</v>
      </c>
      <c r="C114" s="190">
        <v>70</v>
      </c>
      <c r="D114" s="66">
        <f>+D115+D116+D117</f>
        <v>0</v>
      </c>
      <c r="E114" s="66">
        <f t="shared" ref="E114:O114" si="38">+E115+E116+E117</f>
        <v>0</v>
      </c>
      <c r="F114" s="66">
        <f t="shared" si="38"/>
        <v>0</v>
      </c>
      <c r="G114" s="66">
        <f t="shared" si="38"/>
        <v>0</v>
      </c>
      <c r="H114" s="66">
        <f t="shared" si="38"/>
        <v>0</v>
      </c>
      <c r="I114" s="66">
        <f t="shared" si="38"/>
        <v>0</v>
      </c>
      <c r="J114" s="66">
        <f t="shared" si="38"/>
        <v>0</v>
      </c>
      <c r="K114" s="66">
        <f t="shared" si="38"/>
        <v>0</v>
      </c>
      <c r="L114" s="66">
        <f t="shared" si="38"/>
        <v>0</v>
      </c>
      <c r="M114" s="66">
        <f t="shared" si="38"/>
        <v>0</v>
      </c>
      <c r="N114" s="66">
        <f t="shared" si="38"/>
        <v>0</v>
      </c>
      <c r="O114" s="66">
        <f t="shared" si="38"/>
        <v>0</v>
      </c>
      <c r="P114" s="64"/>
    </row>
    <row r="115" spans="1:16" s="28" customFormat="1" x14ac:dyDescent="0.25">
      <c r="A115" s="25">
        <v>63822</v>
      </c>
      <c r="B115" s="26" t="s">
        <v>1398</v>
      </c>
      <c r="C115" s="190"/>
      <c r="D115" s="67"/>
      <c r="E115" s="67"/>
      <c r="F115" s="69"/>
      <c r="G115" s="71"/>
      <c r="H115" s="71"/>
      <c r="I115" s="73">
        <f>E115</f>
        <v>0</v>
      </c>
      <c r="J115" s="71"/>
      <c r="K115" s="71"/>
      <c r="L115" s="71"/>
      <c r="M115" s="71"/>
      <c r="N115" s="71"/>
      <c r="O115" s="71"/>
      <c r="P115" s="68"/>
    </row>
    <row r="116" spans="1:16" s="28" customFormat="1" ht="24" x14ac:dyDescent="0.25">
      <c r="A116" s="25" t="s">
        <v>1399</v>
      </c>
      <c r="B116" s="26" t="s">
        <v>1400</v>
      </c>
      <c r="C116" s="190"/>
      <c r="D116" s="67"/>
      <c r="E116" s="67"/>
      <c r="F116" s="69"/>
      <c r="G116" s="71"/>
      <c r="H116" s="71"/>
      <c r="I116" s="73">
        <f>E116</f>
        <v>0</v>
      </c>
      <c r="J116" s="71"/>
      <c r="K116" s="71"/>
      <c r="L116" s="71"/>
      <c r="M116" s="71"/>
      <c r="N116" s="71"/>
      <c r="O116" s="71"/>
      <c r="P116" s="68"/>
    </row>
    <row r="117" spans="1:16" s="28" customFormat="1" ht="24" x14ac:dyDescent="0.25">
      <c r="A117" s="25" t="s">
        <v>1401</v>
      </c>
      <c r="B117" s="26" t="s">
        <v>1402</v>
      </c>
      <c r="C117" s="190"/>
      <c r="D117" s="67"/>
      <c r="E117" s="67"/>
      <c r="F117" s="69"/>
      <c r="G117" s="71"/>
      <c r="H117" s="71"/>
      <c r="I117" s="73">
        <f>E117</f>
        <v>0</v>
      </c>
      <c r="J117" s="71"/>
      <c r="K117" s="71"/>
      <c r="L117" s="71"/>
      <c r="M117" s="71"/>
      <c r="N117" s="71"/>
      <c r="O117" s="71"/>
      <c r="P117" s="68"/>
    </row>
    <row r="118" spans="1:16" s="28" customFormat="1" x14ac:dyDescent="0.25">
      <c r="A118" s="25">
        <v>639</v>
      </c>
      <c r="B118" s="26" t="s">
        <v>1403</v>
      </c>
      <c r="C118" s="190"/>
      <c r="D118" s="202">
        <f>D119+D121+D123+D125</f>
        <v>0</v>
      </c>
      <c r="E118" s="202">
        <f t="shared" ref="E118:O118" si="39">E119+E121+E123+E125</f>
        <v>0</v>
      </c>
      <c r="F118" s="202">
        <f t="shared" si="39"/>
        <v>0</v>
      </c>
      <c r="G118" s="202">
        <f t="shared" si="39"/>
        <v>0</v>
      </c>
      <c r="H118" s="202">
        <f t="shared" si="39"/>
        <v>0</v>
      </c>
      <c r="I118" s="202">
        <f t="shared" si="39"/>
        <v>0</v>
      </c>
      <c r="J118" s="202">
        <f t="shared" si="39"/>
        <v>0</v>
      </c>
      <c r="K118" s="202">
        <f t="shared" si="39"/>
        <v>0</v>
      </c>
      <c r="L118" s="202">
        <f t="shared" si="39"/>
        <v>0</v>
      </c>
      <c r="M118" s="202">
        <f t="shared" si="39"/>
        <v>0</v>
      </c>
      <c r="N118" s="202">
        <f t="shared" si="39"/>
        <v>0</v>
      </c>
      <c r="O118" s="202">
        <f t="shared" si="39"/>
        <v>0</v>
      </c>
      <c r="P118" s="259"/>
    </row>
    <row r="119" spans="1:16" s="28" customFormat="1" x14ac:dyDescent="0.25">
      <c r="A119" s="25">
        <v>6391</v>
      </c>
      <c r="B119" s="26" t="s">
        <v>1404</v>
      </c>
      <c r="C119" s="190"/>
      <c r="D119" s="203">
        <f>D120</f>
        <v>0</v>
      </c>
      <c r="E119" s="203">
        <f t="shared" ref="E119:O119" si="40">E120</f>
        <v>0</v>
      </c>
      <c r="F119" s="203">
        <f t="shared" si="40"/>
        <v>0</v>
      </c>
      <c r="G119" s="203">
        <f t="shared" si="40"/>
        <v>0</v>
      </c>
      <c r="H119" s="203">
        <f t="shared" si="40"/>
        <v>0</v>
      </c>
      <c r="I119" s="203">
        <f t="shared" si="40"/>
        <v>0</v>
      </c>
      <c r="J119" s="203">
        <f t="shared" si="40"/>
        <v>0</v>
      </c>
      <c r="K119" s="203">
        <f t="shared" si="40"/>
        <v>0</v>
      </c>
      <c r="L119" s="203">
        <f t="shared" si="40"/>
        <v>0</v>
      </c>
      <c r="M119" s="203">
        <f t="shared" si="40"/>
        <v>0</v>
      </c>
      <c r="N119" s="203">
        <f t="shared" si="40"/>
        <v>0</v>
      </c>
      <c r="O119" s="203">
        <f t="shared" si="40"/>
        <v>0</v>
      </c>
      <c r="P119" s="258"/>
    </row>
    <row r="120" spans="1:16" s="28" customFormat="1" x14ac:dyDescent="0.25">
      <c r="A120" s="25">
        <v>63911</v>
      </c>
      <c r="B120" s="26" t="s">
        <v>1404</v>
      </c>
      <c r="C120" s="190"/>
      <c r="D120" s="67"/>
      <c r="E120" s="67"/>
      <c r="F120" s="69"/>
      <c r="G120" s="71"/>
      <c r="H120" s="71"/>
      <c r="I120" s="71"/>
      <c r="J120" s="73">
        <f>E120</f>
        <v>0</v>
      </c>
      <c r="K120" s="71"/>
      <c r="L120" s="71"/>
      <c r="M120" s="71"/>
      <c r="N120" s="71"/>
      <c r="O120" s="71"/>
      <c r="P120" s="68"/>
    </row>
    <row r="121" spans="1:16" s="28" customFormat="1" x14ac:dyDescent="0.25">
      <c r="A121" s="25">
        <v>6392</v>
      </c>
      <c r="B121" s="26" t="s">
        <v>1405</v>
      </c>
      <c r="C121" s="190"/>
      <c r="D121" s="203">
        <f>D122</f>
        <v>0</v>
      </c>
      <c r="E121" s="203">
        <f t="shared" ref="E121:O121" si="41">E122</f>
        <v>0</v>
      </c>
      <c r="F121" s="203">
        <f t="shared" si="41"/>
        <v>0</v>
      </c>
      <c r="G121" s="203">
        <f t="shared" si="41"/>
        <v>0</v>
      </c>
      <c r="H121" s="203">
        <f t="shared" si="41"/>
        <v>0</v>
      </c>
      <c r="I121" s="203">
        <f t="shared" si="41"/>
        <v>0</v>
      </c>
      <c r="J121" s="203">
        <f t="shared" si="41"/>
        <v>0</v>
      </c>
      <c r="K121" s="203">
        <f t="shared" si="41"/>
        <v>0</v>
      </c>
      <c r="L121" s="203">
        <f t="shared" si="41"/>
        <v>0</v>
      </c>
      <c r="M121" s="203">
        <f t="shared" si="41"/>
        <v>0</v>
      </c>
      <c r="N121" s="203">
        <f t="shared" si="41"/>
        <v>0</v>
      </c>
      <c r="O121" s="203">
        <f t="shared" si="41"/>
        <v>0</v>
      </c>
      <c r="P121" s="258"/>
    </row>
    <row r="122" spans="1:16" s="28" customFormat="1" x14ac:dyDescent="0.25">
      <c r="A122" s="25">
        <v>63921</v>
      </c>
      <c r="B122" s="26" t="s">
        <v>1405</v>
      </c>
      <c r="C122" s="190"/>
      <c r="D122" s="67"/>
      <c r="E122" s="67"/>
      <c r="F122" s="69"/>
      <c r="G122" s="71"/>
      <c r="H122" s="71"/>
      <c r="I122" s="71"/>
      <c r="J122" s="73">
        <f>E122</f>
        <v>0</v>
      </c>
      <c r="K122" s="71"/>
      <c r="L122" s="71"/>
      <c r="M122" s="71"/>
      <c r="N122" s="71"/>
      <c r="O122" s="71"/>
      <c r="P122" s="68"/>
    </row>
    <row r="123" spans="1:16" s="28" customFormat="1" ht="24" x14ac:dyDescent="0.25">
      <c r="A123" s="25">
        <v>6393</v>
      </c>
      <c r="B123" s="26" t="s">
        <v>1406</v>
      </c>
      <c r="C123" s="190"/>
      <c r="D123" s="203">
        <f>D124</f>
        <v>0</v>
      </c>
      <c r="E123" s="203">
        <f t="shared" ref="E123:O123" si="42">E124</f>
        <v>0</v>
      </c>
      <c r="F123" s="203">
        <f t="shared" si="42"/>
        <v>0</v>
      </c>
      <c r="G123" s="203">
        <f t="shared" si="42"/>
        <v>0</v>
      </c>
      <c r="H123" s="203">
        <f t="shared" si="42"/>
        <v>0</v>
      </c>
      <c r="I123" s="203">
        <f t="shared" si="42"/>
        <v>0</v>
      </c>
      <c r="J123" s="203">
        <f t="shared" si="42"/>
        <v>0</v>
      </c>
      <c r="K123" s="203">
        <f t="shared" si="42"/>
        <v>0</v>
      </c>
      <c r="L123" s="203">
        <f t="shared" si="42"/>
        <v>0</v>
      </c>
      <c r="M123" s="203">
        <f t="shared" si="42"/>
        <v>0</v>
      </c>
      <c r="N123" s="203">
        <f t="shared" si="42"/>
        <v>0</v>
      </c>
      <c r="O123" s="203">
        <f t="shared" si="42"/>
        <v>0</v>
      </c>
      <c r="P123" s="258"/>
    </row>
    <row r="124" spans="1:16" s="28" customFormat="1" ht="24" x14ac:dyDescent="0.25">
      <c r="A124" s="25">
        <v>63931</v>
      </c>
      <c r="B124" s="26" t="s">
        <v>1406</v>
      </c>
      <c r="C124" s="190"/>
      <c r="D124" s="67"/>
      <c r="E124" s="67"/>
      <c r="F124" s="69"/>
      <c r="G124" s="71"/>
      <c r="H124" s="71"/>
      <c r="I124" s="73">
        <f>E124</f>
        <v>0</v>
      </c>
      <c r="J124" s="71"/>
      <c r="K124" s="71"/>
      <c r="L124" s="71"/>
      <c r="M124" s="71"/>
      <c r="N124" s="71"/>
      <c r="O124" s="71"/>
      <c r="P124" s="68"/>
    </row>
    <row r="125" spans="1:16" s="28" customFormat="1" ht="24" x14ac:dyDescent="0.25">
      <c r="A125" s="25">
        <v>6394</v>
      </c>
      <c r="B125" s="26" t="s">
        <v>1407</v>
      </c>
      <c r="C125" s="190"/>
      <c r="D125" s="203">
        <f>D126</f>
        <v>0</v>
      </c>
      <c r="E125" s="203">
        <f t="shared" ref="E125:O125" si="43">E126</f>
        <v>0</v>
      </c>
      <c r="F125" s="203">
        <f t="shared" si="43"/>
        <v>0</v>
      </c>
      <c r="G125" s="203">
        <f t="shared" si="43"/>
        <v>0</v>
      </c>
      <c r="H125" s="203">
        <f t="shared" si="43"/>
        <v>0</v>
      </c>
      <c r="I125" s="203">
        <f t="shared" si="43"/>
        <v>0</v>
      </c>
      <c r="J125" s="203">
        <f t="shared" si="43"/>
        <v>0</v>
      </c>
      <c r="K125" s="203">
        <f t="shared" si="43"/>
        <v>0</v>
      </c>
      <c r="L125" s="203">
        <f t="shared" si="43"/>
        <v>0</v>
      </c>
      <c r="M125" s="203">
        <f t="shared" si="43"/>
        <v>0</v>
      </c>
      <c r="N125" s="203">
        <f t="shared" si="43"/>
        <v>0</v>
      </c>
      <c r="O125" s="203">
        <f t="shared" si="43"/>
        <v>0</v>
      </c>
      <c r="P125" s="258"/>
    </row>
    <row r="126" spans="1:16" s="28" customFormat="1" ht="24" x14ac:dyDescent="0.25">
      <c r="A126" s="25">
        <v>63941</v>
      </c>
      <c r="B126" s="26" t="s">
        <v>1407</v>
      </c>
      <c r="C126" s="190"/>
      <c r="D126" s="67"/>
      <c r="E126" s="67"/>
      <c r="F126" s="69"/>
      <c r="G126" s="71"/>
      <c r="H126" s="71"/>
      <c r="I126" s="73">
        <f>E126</f>
        <v>0</v>
      </c>
      <c r="J126" s="71"/>
      <c r="K126" s="71"/>
      <c r="L126" s="71"/>
      <c r="M126" s="71"/>
      <c r="N126" s="71"/>
      <c r="O126" s="71"/>
      <c r="P126" s="68"/>
    </row>
    <row r="127" spans="1:16" x14ac:dyDescent="0.25">
      <c r="A127" s="22">
        <v>64</v>
      </c>
      <c r="B127" s="23" t="s">
        <v>111</v>
      </c>
      <c r="C127" s="190">
        <v>71</v>
      </c>
      <c r="D127" s="63">
        <f t="shared" ref="D127:J127" si="44">D128+D142+D151+D159</f>
        <v>0</v>
      </c>
      <c r="E127" s="63">
        <f t="shared" si="44"/>
        <v>0</v>
      </c>
      <c r="F127" s="63">
        <f t="shared" si="44"/>
        <v>0</v>
      </c>
      <c r="G127" s="63">
        <f t="shared" si="44"/>
        <v>0</v>
      </c>
      <c r="H127" s="63">
        <f t="shared" si="44"/>
        <v>0</v>
      </c>
      <c r="I127" s="63">
        <f t="shared" si="44"/>
        <v>0</v>
      </c>
      <c r="J127" s="63">
        <f t="shared" si="44"/>
        <v>0</v>
      </c>
      <c r="K127" s="63"/>
      <c r="L127" s="63"/>
      <c r="M127" s="63">
        <f>M128+M142+M151+M159</f>
        <v>0</v>
      </c>
      <c r="N127" s="63">
        <f>N128+N142+N151+N159</f>
        <v>0</v>
      </c>
      <c r="O127" s="63">
        <f>O128+O142+O151+O159</f>
        <v>0</v>
      </c>
      <c r="P127" s="64"/>
    </row>
    <row r="128" spans="1:16" x14ac:dyDescent="0.25">
      <c r="A128" s="22">
        <v>641</v>
      </c>
      <c r="B128" s="23" t="s">
        <v>112</v>
      </c>
      <c r="C128" s="190">
        <v>72</v>
      </c>
      <c r="D128" s="63">
        <f>SUM(D129+D131+D134+D136+D138+D140)</f>
        <v>0</v>
      </c>
      <c r="E128" s="63">
        <f t="shared" ref="E128:O128" si="45">SUM(E129+E131+E134+E136+E138+E140)</f>
        <v>0</v>
      </c>
      <c r="F128" s="63">
        <f t="shared" si="45"/>
        <v>0</v>
      </c>
      <c r="G128" s="63">
        <f t="shared" si="45"/>
        <v>0</v>
      </c>
      <c r="H128" s="63">
        <f t="shared" si="45"/>
        <v>0</v>
      </c>
      <c r="I128" s="63">
        <f t="shared" si="45"/>
        <v>0</v>
      </c>
      <c r="J128" s="63">
        <f t="shared" si="45"/>
        <v>0</v>
      </c>
      <c r="K128" s="63">
        <f t="shared" si="45"/>
        <v>0</v>
      </c>
      <c r="L128" s="63">
        <f t="shared" si="45"/>
        <v>0</v>
      </c>
      <c r="M128" s="63">
        <f t="shared" si="45"/>
        <v>0</v>
      </c>
      <c r="N128" s="63">
        <f t="shared" si="45"/>
        <v>0</v>
      </c>
      <c r="O128" s="63">
        <f t="shared" si="45"/>
        <v>0</v>
      </c>
      <c r="P128" s="64"/>
    </row>
    <row r="129" spans="1:16" x14ac:dyDescent="0.25">
      <c r="A129" s="22">
        <v>6412</v>
      </c>
      <c r="B129" s="23" t="s">
        <v>113</v>
      </c>
      <c r="C129" s="190">
        <v>73</v>
      </c>
      <c r="D129" s="66">
        <f>SUM(D130:D130)</f>
        <v>0</v>
      </c>
      <c r="E129" s="66">
        <f>SUM(E130:E130)</f>
        <v>0</v>
      </c>
      <c r="F129" s="66">
        <f t="shared" ref="F129:O129" si="46">SUM(F130:F130)</f>
        <v>0</v>
      </c>
      <c r="G129" s="66">
        <f t="shared" si="46"/>
        <v>0</v>
      </c>
      <c r="H129" s="66">
        <f t="shared" si="46"/>
        <v>0</v>
      </c>
      <c r="I129" s="66">
        <f t="shared" si="46"/>
        <v>0</v>
      </c>
      <c r="J129" s="66">
        <f t="shared" si="46"/>
        <v>0</v>
      </c>
      <c r="K129" s="66">
        <f t="shared" si="46"/>
        <v>0</v>
      </c>
      <c r="L129" s="66">
        <f t="shared" si="46"/>
        <v>0</v>
      </c>
      <c r="M129" s="66">
        <f t="shared" si="46"/>
        <v>0</v>
      </c>
      <c r="N129" s="66">
        <f t="shared" si="46"/>
        <v>0</v>
      </c>
      <c r="O129" s="66">
        <f t="shared" si="46"/>
        <v>0</v>
      </c>
      <c r="P129" s="64"/>
    </row>
    <row r="130" spans="1:16" s="28" customFormat="1" x14ac:dyDescent="0.25">
      <c r="A130" s="25" t="s">
        <v>1431</v>
      </c>
      <c r="B130" s="26" t="s">
        <v>114</v>
      </c>
      <c r="C130" s="190"/>
      <c r="D130" s="67"/>
      <c r="E130" s="67"/>
      <c r="F130" s="69"/>
      <c r="G130" s="65">
        <f>E130</f>
        <v>0</v>
      </c>
      <c r="H130" s="71"/>
      <c r="I130" s="71"/>
      <c r="J130" s="71"/>
      <c r="K130" s="71"/>
      <c r="L130" s="71"/>
      <c r="M130" s="71"/>
      <c r="N130" s="71"/>
      <c r="O130" s="71"/>
      <c r="P130" s="64"/>
    </row>
    <row r="131" spans="1:16" x14ac:dyDescent="0.25">
      <c r="A131" s="22">
        <v>6413</v>
      </c>
      <c r="B131" s="23" t="s">
        <v>115</v>
      </c>
      <c r="C131" s="190">
        <v>74</v>
      </c>
      <c r="D131" s="66">
        <f t="shared" ref="D131:O131" si="47">SUM(D132:D133)</f>
        <v>0</v>
      </c>
      <c r="E131" s="66">
        <f t="shared" si="47"/>
        <v>0</v>
      </c>
      <c r="F131" s="66">
        <f t="shared" si="47"/>
        <v>0</v>
      </c>
      <c r="G131" s="66">
        <f t="shared" si="47"/>
        <v>0</v>
      </c>
      <c r="H131" s="66">
        <f t="shared" si="47"/>
        <v>0</v>
      </c>
      <c r="I131" s="66">
        <f t="shared" si="47"/>
        <v>0</v>
      </c>
      <c r="J131" s="66">
        <f t="shared" si="47"/>
        <v>0</v>
      </c>
      <c r="K131" s="66">
        <f t="shared" si="47"/>
        <v>0</v>
      </c>
      <c r="L131" s="66">
        <f t="shared" si="47"/>
        <v>0</v>
      </c>
      <c r="M131" s="66">
        <f t="shared" si="47"/>
        <v>0</v>
      </c>
      <c r="N131" s="66">
        <f t="shared" si="47"/>
        <v>0</v>
      </c>
      <c r="O131" s="66">
        <f t="shared" si="47"/>
        <v>0</v>
      </c>
      <c r="P131" s="64"/>
    </row>
    <row r="132" spans="1:16" s="28" customFormat="1" x14ac:dyDescent="0.25">
      <c r="A132" s="25" t="s">
        <v>1433</v>
      </c>
      <c r="B132" s="26" t="s">
        <v>116</v>
      </c>
      <c r="C132" s="190"/>
      <c r="D132" s="67"/>
      <c r="E132" s="67"/>
      <c r="F132" s="69"/>
      <c r="G132" s="65">
        <f>E132</f>
        <v>0</v>
      </c>
      <c r="H132" s="71"/>
      <c r="I132" s="71"/>
      <c r="J132" s="71"/>
      <c r="K132" s="71"/>
      <c r="L132" s="71"/>
      <c r="M132" s="71"/>
      <c r="N132" s="71"/>
      <c r="O132" s="71"/>
      <c r="P132" s="64"/>
    </row>
    <row r="133" spans="1:16" s="28" customFormat="1" x14ac:dyDescent="0.25">
      <c r="A133" s="25" t="s">
        <v>1432</v>
      </c>
      <c r="B133" s="26" t="s">
        <v>117</v>
      </c>
      <c r="C133" s="190"/>
      <c r="D133" s="67"/>
      <c r="E133" s="67"/>
      <c r="F133" s="69"/>
      <c r="G133" s="65">
        <f>E133</f>
        <v>0</v>
      </c>
      <c r="H133" s="71"/>
      <c r="I133" s="71"/>
      <c r="J133" s="71"/>
      <c r="K133" s="71"/>
      <c r="L133" s="71"/>
      <c r="M133" s="71"/>
      <c r="N133" s="71"/>
      <c r="O133" s="71"/>
      <c r="P133" s="64"/>
    </row>
    <row r="134" spans="1:16" x14ac:dyDescent="0.25">
      <c r="A134" s="22">
        <v>6414</v>
      </c>
      <c r="B134" s="23" t="s">
        <v>118</v>
      </c>
      <c r="C134" s="190">
        <v>75</v>
      </c>
      <c r="D134" s="66">
        <f>SUM(D135:D135)</f>
        <v>0</v>
      </c>
      <c r="E134" s="66">
        <f t="shared" ref="E134:O134" si="48">SUM(E135:E135)</f>
        <v>0</v>
      </c>
      <c r="F134" s="66">
        <f t="shared" si="48"/>
        <v>0</v>
      </c>
      <c r="G134" s="66">
        <f t="shared" si="48"/>
        <v>0</v>
      </c>
      <c r="H134" s="66">
        <f t="shared" si="48"/>
        <v>0</v>
      </c>
      <c r="I134" s="66">
        <f t="shared" si="48"/>
        <v>0</v>
      </c>
      <c r="J134" s="66">
        <f t="shared" si="48"/>
        <v>0</v>
      </c>
      <c r="K134" s="66">
        <f t="shared" si="48"/>
        <v>0</v>
      </c>
      <c r="L134" s="66">
        <f t="shared" si="48"/>
        <v>0</v>
      </c>
      <c r="M134" s="66">
        <f t="shared" si="48"/>
        <v>0</v>
      </c>
      <c r="N134" s="66">
        <f t="shared" si="48"/>
        <v>0</v>
      </c>
      <c r="O134" s="66">
        <f t="shared" si="48"/>
        <v>0</v>
      </c>
      <c r="P134" s="64"/>
    </row>
    <row r="135" spans="1:16" s="28" customFormat="1" x14ac:dyDescent="0.25">
      <c r="A135" s="25" t="s">
        <v>1434</v>
      </c>
      <c r="B135" s="26" t="s">
        <v>120</v>
      </c>
      <c r="C135" s="190"/>
      <c r="D135" s="67"/>
      <c r="E135" s="67"/>
      <c r="F135" s="69"/>
      <c r="G135" s="65">
        <f>E135</f>
        <v>0</v>
      </c>
      <c r="H135" s="71"/>
      <c r="I135" s="71"/>
      <c r="J135" s="71"/>
      <c r="K135" s="71"/>
      <c r="L135" s="71"/>
      <c r="M135" s="71"/>
      <c r="N135" s="71"/>
      <c r="O135" s="71"/>
      <c r="P135" s="64"/>
    </row>
    <row r="136" spans="1:16" x14ac:dyDescent="0.25">
      <c r="A136" s="22">
        <v>6415</v>
      </c>
      <c r="B136" s="23" t="s">
        <v>121</v>
      </c>
      <c r="C136" s="190">
        <v>76</v>
      </c>
      <c r="D136" s="66">
        <f t="shared" ref="D136:O136" si="49">SUM(D137:D137)</f>
        <v>0</v>
      </c>
      <c r="E136" s="66">
        <f t="shared" si="49"/>
        <v>0</v>
      </c>
      <c r="F136" s="66">
        <f t="shared" si="49"/>
        <v>0</v>
      </c>
      <c r="G136" s="66">
        <f t="shared" si="49"/>
        <v>0</v>
      </c>
      <c r="H136" s="66">
        <f t="shared" si="49"/>
        <v>0</v>
      </c>
      <c r="I136" s="66">
        <f t="shared" si="49"/>
        <v>0</v>
      </c>
      <c r="J136" s="66">
        <f t="shared" si="49"/>
        <v>0</v>
      </c>
      <c r="K136" s="66">
        <f t="shared" si="49"/>
        <v>0</v>
      </c>
      <c r="L136" s="66">
        <f t="shared" si="49"/>
        <v>0</v>
      </c>
      <c r="M136" s="66">
        <f t="shared" si="49"/>
        <v>0</v>
      </c>
      <c r="N136" s="66">
        <f t="shared" si="49"/>
        <v>0</v>
      </c>
      <c r="O136" s="66">
        <f t="shared" si="49"/>
        <v>0</v>
      </c>
      <c r="P136" s="64"/>
    </row>
    <row r="137" spans="1:16" s="28" customFormat="1" x14ac:dyDescent="0.25">
      <c r="A137" s="25" t="s">
        <v>1435</v>
      </c>
      <c r="B137" s="26" t="s">
        <v>122</v>
      </c>
      <c r="C137" s="190"/>
      <c r="D137" s="67"/>
      <c r="E137" s="67"/>
      <c r="F137" s="69"/>
      <c r="G137" s="65">
        <f>E137</f>
        <v>0</v>
      </c>
      <c r="H137" s="71"/>
      <c r="I137" s="71"/>
      <c r="J137" s="71"/>
      <c r="K137" s="71"/>
      <c r="L137" s="71"/>
      <c r="M137" s="71"/>
      <c r="N137" s="71"/>
      <c r="O137" s="71"/>
      <c r="P137" s="64"/>
    </row>
    <row r="138" spans="1:16" x14ac:dyDescent="0.25">
      <c r="A138" s="22">
        <v>6416</v>
      </c>
      <c r="B138" s="23" t="s">
        <v>123</v>
      </c>
      <c r="C138" s="190">
        <v>77</v>
      </c>
      <c r="D138" s="66">
        <f>SUM(D139:D139)</f>
        <v>0</v>
      </c>
      <c r="E138" s="66">
        <f t="shared" ref="E138:O138" si="50">SUM(E139:E139)</f>
        <v>0</v>
      </c>
      <c r="F138" s="66">
        <f t="shared" si="50"/>
        <v>0</v>
      </c>
      <c r="G138" s="66">
        <f t="shared" si="50"/>
        <v>0</v>
      </c>
      <c r="H138" s="66">
        <f t="shared" si="50"/>
        <v>0</v>
      </c>
      <c r="I138" s="66">
        <f t="shared" si="50"/>
        <v>0</v>
      </c>
      <c r="J138" s="66">
        <f t="shared" si="50"/>
        <v>0</v>
      </c>
      <c r="K138" s="66">
        <f t="shared" si="50"/>
        <v>0</v>
      </c>
      <c r="L138" s="66">
        <f t="shared" si="50"/>
        <v>0</v>
      </c>
      <c r="M138" s="66">
        <f t="shared" si="50"/>
        <v>0</v>
      </c>
      <c r="N138" s="66">
        <f t="shared" si="50"/>
        <v>0</v>
      </c>
      <c r="O138" s="66">
        <f t="shared" si="50"/>
        <v>0</v>
      </c>
      <c r="P138" s="64"/>
    </row>
    <row r="139" spans="1:16" s="28" customFormat="1" ht="24" customHeight="1" x14ac:dyDescent="0.25">
      <c r="A139" s="25" t="s">
        <v>1436</v>
      </c>
      <c r="B139" s="26" t="s">
        <v>124</v>
      </c>
      <c r="C139" s="190"/>
      <c r="D139" s="67"/>
      <c r="E139" s="67"/>
      <c r="F139" s="69"/>
      <c r="G139" s="65">
        <f>E139</f>
        <v>0</v>
      </c>
      <c r="H139" s="71"/>
      <c r="I139" s="71"/>
      <c r="J139" s="71"/>
      <c r="K139" s="71"/>
      <c r="L139" s="71"/>
      <c r="M139" s="71"/>
      <c r="N139" s="71"/>
      <c r="O139" s="71"/>
      <c r="P139" s="68"/>
    </row>
    <row r="140" spans="1:16" ht="24" customHeight="1" x14ac:dyDescent="0.25">
      <c r="A140" s="22">
        <v>6417</v>
      </c>
      <c r="B140" s="23" t="s">
        <v>125</v>
      </c>
      <c r="C140" s="190">
        <v>78</v>
      </c>
      <c r="D140" s="66">
        <f>SUM(D141:D141)</f>
        <v>0</v>
      </c>
      <c r="E140" s="66">
        <f t="shared" ref="E140:O140" si="51">SUM(E141:E141)</f>
        <v>0</v>
      </c>
      <c r="F140" s="66">
        <f t="shared" si="51"/>
        <v>0</v>
      </c>
      <c r="G140" s="66">
        <f t="shared" si="51"/>
        <v>0</v>
      </c>
      <c r="H140" s="66">
        <f t="shared" si="51"/>
        <v>0</v>
      </c>
      <c r="I140" s="66">
        <f t="shared" si="51"/>
        <v>0</v>
      </c>
      <c r="J140" s="66">
        <f t="shared" si="51"/>
        <v>0</v>
      </c>
      <c r="K140" s="66">
        <f t="shared" si="51"/>
        <v>0</v>
      </c>
      <c r="L140" s="66">
        <f t="shared" si="51"/>
        <v>0</v>
      </c>
      <c r="M140" s="66">
        <f t="shared" si="51"/>
        <v>0</v>
      </c>
      <c r="N140" s="66">
        <f t="shared" si="51"/>
        <v>0</v>
      </c>
      <c r="O140" s="66">
        <f t="shared" si="51"/>
        <v>0</v>
      </c>
      <c r="P140" s="64"/>
    </row>
    <row r="141" spans="1:16" s="28" customFormat="1" x14ac:dyDescent="0.25">
      <c r="A141" s="25" t="s">
        <v>1437</v>
      </c>
      <c r="B141" s="26" t="s">
        <v>126</v>
      </c>
      <c r="C141" s="190"/>
      <c r="D141" s="67"/>
      <c r="E141" s="67"/>
      <c r="F141" s="69"/>
      <c r="G141" s="77"/>
      <c r="H141" s="73">
        <f>E141</f>
        <v>0</v>
      </c>
      <c r="I141" s="71"/>
      <c r="J141" s="71"/>
      <c r="K141" s="71"/>
      <c r="L141" s="71"/>
      <c r="M141" s="71"/>
      <c r="N141" s="71"/>
      <c r="O141" s="71"/>
      <c r="P141" s="68"/>
    </row>
    <row r="142" spans="1:16" x14ac:dyDescent="0.25">
      <c r="A142" s="22">
        <v>642</v>
      </c>
      <c r="B142" s="23" t="s">
        <v>127</v>
      </c>
      <c r="C142" s="190">
        <v>80</v>
      </c>
      <c r="D142" s="63">
        <f t="shared" ref="D142:O142" si="52">SUM(D143+D144+D145+D146+D147+D149)</f>
        <v>0</v>
      </c>
      <c r="E142" s="63">
        <f t="shared" si="52"/>
        <v>0</v>
      </c>
      <c r="F142" s="63">
        <f t="shared" si="52"/>
        <v>0</v>
      </c>
      <c r="G142" s="63">
        <f t="shared" si="52"/>
        <v>0</v>
      </c>
      <c r="H142" s="63">
        <f t="shared" si="52"/>
        <v>0</v>
      </c>
      <c r="I142" s="63">
        <f t="shared" si="52"/>
        <v>0</v>
      </c>
      <c r="J142" s="63">
        <f t="shared" si="52"/>
        <v>0</v>
      </c>
      <c r="K142" s="63">
        <f t="shared" si="52"/>
        <v>0</v>
      </c>
      <c r="L142" s="63">
        <f t="shared" si="52"/>
        <v>0</v>
      </c>
      <c r="M142" s="63">
        <f t="shared" si="52"/>
        <v>0</v>
      </c>
      <c r="N142" s="63">
        <f t="shared" si="52"/>
        <v>0</v>
      </c>
      <c r="O142" s="63">
        <f t="shared" si="52"/>
        <v>0</v>
      </c>
      <c r="P142" s="64"/>
    </row>
    <row r="143" spans="1:16" x14ac:dyDescent="0.25">
      <c r="A143" s="22">
        <v>6421</v>
      </c>
      <c r="B143" s="23" t="s">
        <v>128</v>
      </c>
      <c r="C143" s="190">
        <v>81</v>
      </c>
      <c r="D143" s="66">
        <v>0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4"/>
    </row>
    <row r="144" spans="1:16" x14ac:dyDescent="0.25">
      <c r="A144" s="22">
        <v>6422</v>
      </c>
      <c r="B144" s="23" t="s">
        <v>129</v>
      </c>
      <c r="C144" s="190">
        <v>82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4"/>
    </row>
    <row r="145" spans="1:16" x14ac:dyDescent="0.25">
      <c r="A145" s="22">
        <v>6423</v>
      </c>
      <c r="B145" s="23" t="s">
        <v>130</v>
      </c>
      <c r="C145" s="190">
        <v>83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4"/>
    </row>
    <row r="146" spans="1:16" x14ac:dyDescent="0.25">
      <c r="A146" s="22">
        <v>6424</v>
      </c>
      <c r="B146" s="23" t="s">
        <v>131</v>
      </c>
      <c r="C146" s="190">
        <v>84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4"/>
    </row>
    <row r="147" spans="1:16" s="29" customFormat="1" x14ac:dyDescent="0.25">
      <c r="A147" s="22" t="s">
        <v>132</v>
      </c>
      <c r="B147" s="23" t="s">
        <v>133</v>
      </c>
      <c r="C147" s="190">
        <v>85</v>
      </c>
      <c r="D147" s="66">
        <f>D148</f>
        <v>0</v>
      </c>
      <c r="E147" s="66">
        <f t="shared" ref="E147:O147" si="53">E148</f>
        <v>0</v>
      </c>
      <c r="F147" s="66">
        <f t="shared" si="53"/>
        <v>0</v>
      </c>
      <c r="G147" s="66">
        <f t="shared" si="53"/>
        <v>0</v>
      </c>
      <c r="H147" s="66">
        <f t="shared" si="53"/>
        <v>0</v>
      </c>
      <c r="I147" s="66">
        <f t="shared" si="53"/>
        <v>0</v>
      </c>
      <c r="J147" s="66">
        <f t="shared" si="53"/>
        <v>0</v>
      </c>
      <c r="K147" s="66">
        <f t="shared" si="53"/>
        <v>0</v>
      </c>
      <c r="L147" s="66">
        <f t="shared" si="53"/>
        <v>0</v>
      </c>
      <c r="M147" s="66">
        <f t="shared" si="53"/>
        <v>0</v>
      </c>
      <c r="N147" s="66">
        <f t="shared" si="53"/>
        <v>0</v>
      </c>
      <c r="O147" s="66">
        <f t="shared" si="53"/>
        <v>0</v>
      </c>
      <c r="P147" s="64"/>
    </row>
    <row r="148" spans="1:16" s="28" customFormat="1" x14ac:dyDescent="0.25">
      <c r="A148" s="25" t="s">
        <v>1438</v>
      </c>
      <c r="B148" s="26" t="s">
        <v>133</v>
      </c>
      <c r="C148" s="190"/>
      <c r="D148" s="67"/>
      <c r="E148" s="67"/>
      <c r="F148" s="69"/>
      <c r="G148" s="65">
        <f>E148</f>
        <v>0</v>
      </c>
      <c r="H148" s="71"/>
      <c r="I148" s="71"/>
      <c r="J148" s="71"/>
      <c r="K148" s="71"/>
      <c r="L148" s="71"/>
      <c r="M148" s="71"/>
      <c r="N148" s="71"/>
      <c r="O148" s="71"/>
      <c r="P148" s="68"/>
    </row>
    <row r="149" spans="1:16" x14ac:dyDescent="0.25">
      <c r="A149" s="22">
        <v>6429</v>
      </c>
      <c r="B149" s="23" t="s">
        <v>134</v>
      </c>
      <c r="C149" s="190">
        <v>86</v>
      </c>
      <c r="D149" s="66">
        <f t="shared" ref="D149:O149" si="54">SUM(D150)</f>
        <v>0</v>
      </c>
      <c r="E149" s="66">
        <f t="shared" si="54"/>
        <v>0</v>
      </c>
      <c r="F149" s="66">
        <f t="shared" si="54"/>
        <v>0</v>
      </c>
      <c r="G149" s="66">
        <f t="shared" si="54"/>
        <v>0</v>
      </c>
      <c r="H149" s="66">
        <f t="shared" si="54"/>
        <v>0</v>
      </c>
      <c r="I149" s="66">
        <f t="shared" si="54"/>
        <v>0</v>
      </c>
      <c r="J149" s="66">
        <f t="shared" si="54"/>
        <v>0</v>
      </c>
      <c r="K149" s="66">
        <f t="shared" si="54"/>
        <v>0</v>
      </c>
      <c r="L149" s="66">
        <f t="shared" si="54"/>
        <v>0</v>
      </c>
      <c r="M149" s="66">
        <f t="shared" si="54"/>
        <v>0</v>
      </c>
      <c r="N149" s="66">
        <f t="shared" si="54"/>
        <v>0</v>
      </c>
      <c r="O149" s="66">
        <f t="shared" si="54"/>
        <v>0</v>
      </c>
      <c r="P149" s="64"/>
    </row>
    <row r="150" spans="1:16" s="28" customFormat="1" x14ac:dyDescent="0.25">
      <c r="A150" s="25" t="s">
        <v>1439</v>
      </c>
      <c r="B150" s="26" t="s">
        <v>134</v>
      </c>
      <c r="C150" s="190"/>
      <c r="D150" s="67"/>
      <c r="E150" s="67"/>
      <c r="F150" s="69"/>
      <c r="G150" s="65">
        <f>E150</f>
        <v>0</v>
      </c>
      <c r="H150" s="71"/>
      <c r="I150" s="71"/>
      <c r="J150" s="71"/>
      <c r="K150" s="71"/>
      <c r="L150" s="71"/>
      <c r="M150" s="71"/>
      <c r="N150" s="71"/>
      <c r="O150" s="71"/>
      <c r="P150" s="68"/>
    </row>
    <row r="151" spans="1:16" x14ac:dyDescent="0.25">
      <c r="A151" s="22">
        <v>643</v>
      </c>
      <c r="B151" s="23" t="s">
        <v>135</v>
      </c>
      <c r="C151" s="190">
        <v>87</v>
      </c>
      <c r="D151" s="63">
        <f t="shared" ref="D151:O151" si="55">SUM(D152+D153+D154+D155+D156+D157+D158)</f>
        <v>0</v>
      </c>
      <c r="E151" s="63">
        <f t="shared" si="55"/>
        <v>0</v>
      </c>
      <c r="F151" s="63">
        <f t="shared" si="55"/>
        <v>0</v>
      </c>
      <c r="G151" s="63">
        <f t="shared" si="55"/>
        <v>0</v>
      </c>
      <c r="H151" s="63">
        <f t="shared" si="55"/>
        <v>0</v>
      </c>
      <c r="I151" s="63">
        <f t="shared" si="55"/>
        <v>0</v>
      </c>
      <c r="J151" s="63">
        <f t="shared" si="55"/>
        <v>0</v>
      </c>
      <c r="K151" s="63">
        <f t="shared" si="55"/>
        <v>0</v>
      </c>
      <c r="L151" s="63">
        <f t="shared" si="55"/>
        <v>0</v>
      </c>
      <c r="M151" s="63">
        <f t="shared" si="55"/>
        <v>0</v>
      </c>
      <c r="N151" s="63">
        <f t="shared" si="55"/>
        <v>0</v>
      </c>
      <c r="O151" s="63">
        <f t="shared" si="55"/>
        <v>0</v>
      </c>
      <c r="P151" s="64"/>
    </row>
    <row r="152" spans="1:16" ht="24" customHeight="1" x14ac:dyDescent="0.25">
      <c r="A152" s="22">
        <v>6431</v>
      </c>
      <c r="B152" s="23" t="s">
        <v>136</v>
      </c>
      <c r="C152" s="190">
        <v>88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4"/>
    </row>
    <row r="153" spans="1:16" ht="24" customHeight="1" x14ac:dyDescent="0.25">
      <c r="A153" s="22">
        <v>6432</v>
      </c>
      <c r="B153" s="30" t="s">
        <v>137</v>
      </c>
      <c r="C153" s="190">
        <v>89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4"/>
    </row>
    <row r="154" spans="1:16" ht="24" customHeight="1" x14ac:dyDescent="0.25">
      <c r="A154" s="22">
        <v>6433</v>
      </c>
      <c r="B154" s="30" t="s">
        <v>138</v>
      </c>
      <c r="C154" s="190">
        <v>90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4"/>
    </row>
    <row r="155" spans="1:16" x14ac:dyDescent="0.25">
      <c r="A155" s="22">
        <v>6434</v>
      </c>
      <c r="B155" s="23" t="s">
        <v>139</v>
      </c>
      <c r="C155" s="190">
        <v>91</v>
      </c>
      <c r="D155" s="66">
        <v>0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4"/>
    </row>
    <row r="156" spans="1:16" ht="24" customHeight="1" x14ac:dyDescent="0.25">
      <c r="A156" s="22">
        <v>6435</v>
      </c>
      <c r="B156" s="30" t="s">
        <v>140</v>
      </c>
      <c r="C156" s="190">
        <v>92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4"/>
    </row>
    <row r="157" spans="1:16" ht="24" customHeight="1" x14ac:dyDescent="0.25">
      <c r="A157" s="22">
        <v>6436</v>
      </c>
      <c r="B157" s="30" t="s">
        <v>141</v>
      </c>
      <c r="C157" s="190">
        <v>93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4"/>
    </row>
    <row r="158" spans="1:16" x14ac:dyDescent="0.25">
      <c r="A158" s="22">
        <v>6437</v>
      </c>
      <c r="B158" s="23" t="s">
        <v>142</v>
      </c>
      <c r="C158" s="190">
        <v>94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4"/>
    </row>
    <row r="159" spans="1:16" s="29" customFormat="1" ht="24" customHeight="1" x14ac:dyDescent="0.25">
      <c r="A159" s="22" t="s">
        <v>143</v>
      </c>
      <c r="B159" s="23" t="s">
        <v>144</v>
      </c>
      <c r="C159" s="190">
        <v>95</v>
      </c>
      <c r="D159" s="63">
        <f t="shared" ref="D159:O159" si="56">SUM(D160:D165)</f>
        <v>0</v>
      </c>
      <c r="E159" s="63">
        <f t="shared" si="56"/>
        <v>0</v>
      </c>
      <c r="F159" s="63">
        <f t="shared" si="56"/>
        <v>0</v>
      </c>
      <c r="G159" s="63">
        <f t="shared" si="56"/>
        <v>0</v>
      </c>
      <c r="H159" s="63">
        <f t="shared" si="56"/>
        <v>0</v>
      </c>
      <c r="I159" s="63">
        <f t="shared" si="56"/>
        <v>0</v>
      </c>
      <c r="J159" s="63">
        <f t="shared" si="56"/>
        <v>0</v>
      </c>
      <c r="K159" s="63">
        <f t="shared" si="56"/>
        <v>0</v>
      </c>
      <c r="L159" s="63">
        <f t="shared" si="56"/>
        <v>0</v>
      </c>
      <c r="M159" s="63">
        <f t="shared" si="56"/>
        <v>0</v>
      </c>
      <c r="N159" s="63">
        <f t="shared" si="56"/>
        <v>0</v>
      </c>
      <c r="O159" s="63">
        <f t="shared" si="56"/>
        <v>0</v>
      </c>
      <c r="P159" s="64"/>
    </row>
    <row r="160" spans="1:16" s="29" customFormat="1" ht="24" customHeight="1" x14ac:dyDescent="0.25">
      <c r="A160" s="22" t="s">
        <v>145</v>
      </c>
      <c r="B160" s="23" t="s">
        <v>146</v>
      </c>
      <c r="C160" s="190">
        <v>96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4"/>
    </row>
    <row r="161" spans="1:16" s="29" customFormat="1" ht="24" customHeight="1" x14ac:dyDescent="0.25">
      <c r="A161" s="22" t="s">
        <v>147</v>
      </c>
      <c r="B161" s="23" t="s">
        <v>148</v>
      </c>
      <c r="C161" s="190">
        <v>97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4"/>
    </row>
    <row r="162" spans="1:16" s="29" customFormat="1" ht="24" customHeight="1" x14ac:dyDescent="0.25">
      <c r="A162" s="22" t="s">
        <v>149</v>
      </c>
      <c r="B162" s="23" t="s">
        <v>150</v>
      </c>
      <c r="C162" s="190">
        <v>98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4"/>
    </row>
    <row r="163" spans="1:16" s="29" customFormat="1" ht="24" customHeight="1" x14ac:dyDescent="0.25">
      <c r="A163" s="22" t="s">
        <v>151</v>
      </c>
      <c r="B163" s="23" t="s">
        <v>152</v>
      </c>
      <c r="C163" s="190">
        <v>99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4"/>
    </row>
    <row r="164" spans="1:16" s="29" customFormat="1" ht="24" customHeight="1" x14ac:dyDescent="0.25">
      <c r="A164" s="22" t="s">
        <v>153</v>
      </c>
      <c r="B164" s="23" t="s">
        <v>154</v>
      </c>
      <c r="C164" s="190">
        <v>100</v>
      </c>
      <c r="D164" s="66">
        <v>0</v>
      </c>
      <c r="E164" s="66">
        <v>0</v>
      </c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4"/>
    </row>
    <row r="165" spans="1:16" s="29" customFormat="1" ht="24" customHeight="1" x14ac:dyDescent="0.25">
      <c r="A165" s="22" t="s">
        <v>155</v>
      </c>
      <c r="B165" s="23" t="s">
        <v>156</v>
      </c>
      <c r="C165" s="190">
        <v>101</v>
      </c>
      <c r="D165" s="66">
        <v>0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4"/>
    </row>
    <row r="166" spans="1:16" ht="24" customHeight="1" x14ac:dyDescent="0.25">
      <c r="A166" s="22">
        <v>65</v>
      </c>
      <c r="B166" s="23" t="s">
        <v>157</v>
      </c>
      <c r="C166" s="190">
        <v>102</v>
      </c>
      <c r="D166" s="63">
        <f t="shared" ref="D166:O166" si="57">D167+D173+D185</f>
        <v>0</v>
      </c>
      <c r="E166" s="63">
        <f t="shared" si="57"/>
        <v>0</v>
      </c>
      <c r="F166" s="63">
        <f t="shared" si="57"/>
        <v>0</v>
      </c>
      <c r="G166" s="63">
        <f t="shared" si="57"/>
        <v>0</v>
      </c>
      <c r="H166" s="63">
        <f t="shared" si="57"/>
        <v>0</v>
      </c>
      <c r="I166" s="63">
        <f t="shared" si="57"/>
        <v>0</v>
      </c>
      <c r="J166" s="63">
        <f t="shared" si="57"/>
        <v>0</v>
      </c>
      <c r="K166" s="63">
        <f t="shared" si="57"/>
        <v>0</v>
      </c>
      <c r="L166" s="63">
        <f t="shared" si="57"/>
        <v>0</v>
      </c>
      <c r="M166" s="63">
        <f t="shared" si="57"/>
        <v>0</v>
      </c>
      <c r="N166" s="63">
        <f t="shared" si="57"/>
        <v>0</v>
      </c>
      <c r="O166" s="63">
        <f t="shared" si="57"/>
        <v>0</v>
      </c>
      <c r="P166" s="64"/>
    </row>
    <row r="167" spans="1:16" x14ac:dyDescent="0.25">
      <c r="A167" s="22">
        <v>651</v>
      </c>
      <c r="B167" s="23" t="s">
        <v>158</v>
      </c>
      <c r="C167" s="190">
        <v>103</v>
      </c>
      <c r="D167" s="63">
        <f t="shared" ref="D167:N167" si="58">SUM(D168:D171)</f>
        <v>0</v>
      </c>
      <c r="E167" s="63">
        <f t="shared" si="58"/>
        <v>0</v>
      </c>
      <c r="F167" s="63">
        <f t="shared" si="58"/>
        <v>0</v>
      </c>
      <c r="G167" s="63">
        <f t="shared" si="58"/>
        <v>0</v>
      </c>
      <c r="H167" s="63">
        <f t="shared" si="58"/>
        <v>0</v>
      </c>
      <c r="I167" s="63">
        <f t="shared" si="58"/>
        <v>0</v>
      </c>
      <c r="J167" s="63">
        <f t="shared" si="58"/>
        <v>0</v>
      </c>
      <c r="K167" s="63">
        <f t="shared" ref="K167:L167" si="59">SUM(K168:K171)</f>
        <v>0</v>
      </c>
      <c r="L167" s="63">
        <f t="shared" si="59"/>
        <v>0</v>
      </c>
      <c r="M167" s="63">
        <f t="shared" si="58"/>
        <v>0</v>
      </c>
      <c r="N167" s="63">
        <f t="shared" si="58"/>
        <v>0</v>
      </c>
      <c r="O167" s="63">
        <f t="shared" ref="O167" si="60">SUM(O168:O171)</f>
        <v>0</v>
      </c>
      <c r="P167" s="64"/>
    </row>
    <row r="168" spans="1:16" x14ac:dyDescent="0.25">
      <c r="A168" s="22">
        <v>6511</v>
      </c>
      <c r="B168" s="23" t="s">
        <v>159</v>
      </c>
      <c r="C168" s="190">
        <v>104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4"/>
    </row>
    <row r="169" spans="1:16" x14ac:dyDescent="0.25">
      <c r="A169" s="22">
        <v>6512</v>
      </c>
      <c r="B169" s="23" t="s">
        <v>160</v>
      </c>
      <c r="C169" s="190">
        <v>105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4"/>
    </row>
    <row r="170" spans="1:16" x14ac:dyDescent="0.25">
      <c r="A170" s="22">
        <v>6513</v>
      </c>
      <c r="B170" s="23" t="s">
        <v>161</v>
      </c>
      <c r="C170" s="190">
        <v>106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4"/>
    </row>
    <row r="171" spans="1:16" x14ac:dyDescent="0.25">
      <c r="A171" s="22">
        <v>6514</v>
      </c>
      <c r="B171" s="23" t="s">
        <v>162</v>
      </c>
      <c r="C171" s="190">
        <v>107</v>
      </c>
      <c r="D171" s="66">
        <f t="shared" ref="D171:O171" si="61">SUM(D172)</f>
        <v>0</v>
      </c>
      <c r="E171" s="66">
        <f t="shared" si="61"/>
        <v>0</v>
      </c>
      <c r="F171" s="66">
        <f t="shared" si="61"/>
        <v>0</v>
      </c>
      <c r="G171" s="66">
        <f t="shared" si="61"/>
        <v>0</v>
      </c>
      <c r="H171" s="66">
        <f t="shared" si="61"/>
        <v>0</v>
      </c>
      <c r="I171" s="66">
        <f t="shared" si="61"/>
        <v>0</v>
      </c>
      <c r="J171" s="66">
        <f t="shared" si="61"/>
        <v>0</v>
      </c>
      <c r="K171" s="66">
        <f t="shared" si="61"/>
        <v>0</v>
      </c>
      <c r="L171" s="66">
        <f t="shared" si="61"/>
        <v>0</v>
      </c>
      <c r="M171" s="66">
        <f t="shared" si="61"/>
        <v>0</v>
      </c>
      <c r="N171" s="66">
        <f t="shared" si="61"/>
        <v>0</v>
      </c>
      <c r="O171" s="66">
        <f t="shared" si="61"/>
        <v>0</v>
      </c>
      <c r="P171" s="64"/>
    </row>
    <row r="172" spans="1:16" x14ac:dyDescent="0.25">
      <c r="A172" s="25">
        <v>65148</v>
      </c>
      <c r="B172" s="26" t="s">
        <v>163</v>
      </c>
      <c r="C172" s="190"/>
      <c r="D172" s="67"/>
      <c r="E172" s="67"/>
      <c r="F172" s="69"/>
      <c r="G172" s="71"/>
      <c r="H172" s="65">
        <f>+E172</f>
        <v>0</v>
      </c>
      <c r="I172" s="71"/>
      <c r="J172" s="71"/>
      <c r="K172" s="71"/>
      <c r="L172" s="71"/>
      <c r="M172" s="71"/>
      <c r="N172" s="71"/>
      <c r="O172" s="71"/>
      <c r="P172" s="70"/>
    </row>
    <row r="173" spans="1:16" x14ac:dyDescent="0.25">
      <c r="A173" s="22">
        <v>652</v>
      </c>
      <c r="B173" s="23" t="s">
        <v>164</v>
      </c>
      <c r="C173" s="190">
        <v>108</v>
      </c>
      <c r="D173" s="63">
        <f t="shared" ref="D173:O173" si="62">SUM(D174+D176+D177+D178+D179+D183+D184)</f>
        <v>0</v>
      </c>
      <c r="E173" s="63">
        <f t="shared" si="62"/>
        <v>0</v>
      </c>
      <c r="F173" s="63">
        <f t="shared" si="62"/>
        <v>0</v>
      </c>
      <c r="G173" s="63">
        <f t="shared" si="62"/>
        <v>0</v>
      </c>
      <c r="H173" s="63">
        <f t="shared" si="62"/>
        <v>0</v>
      </c>
      <c r="I173" s="63">
        <f t="shared" si="62"/>
        <v>0</v>
      </c>
      <c r="J173" s="63">
        <f t="shared" si="62"/>
        <v>0</v>
      </c>
      <c r="K173" s="63">
        <f t="shared" si="62"/>
        <v>0</v>
      </c>
      <c r="L173" s="63">
        <f t="shared" si="62"/>
        <v>0</v>
      </c>
      <c r="M173" s="63">
        <f t="shared" si="62"/>
        <v>0</v>
      </c>
      <c r="N173" s="63">
        <f t="shared" si="62"/>
        <v>0</v>
      </c>
      <c r="O173" s="63">
        <f t="shared" si="62"/>
        <v>0</v>
      </c>
      <c r="P173" s="64"/>
    </row>
    <row r="174" spans="1:16" x14ac:dyDescent="0.25">
      <c r="A174" s="22">
        <v>6521</v>
      </c>
      <c r="B174" s="23" t="s">
        <v>165</v>
      </c>
      <c r="C174" s="190">
        <v>109</v>
      </c>
      <c r="D174" s="66">
        <f t="shared" ref="D174:O174" si="63">SUM(D175)</f>
        <v>0</v>
      </c>
      <c r="E174" s="66">
        <f t="shared" si="63"/>
        <v>0</v>
      </c>
      <c r="F174" s="66">
        <f t="shared" si="63"/>
        <v>0</v>
      </c>
      <c r="G174" s="66">
        <f t="shared" si="63"/>
        <v>0</v>
      </c>
      <c r="H174" s="66">
        <f t="shared" si="63"/>
        <v>0</v>
      </c>
      <c r="I174" s="66">
        <f t="shared" si="63"/>
        <v>0</v>
      </c>
      <c r="J174" s="66">
        <f t="shared" si="63"/>
        <v>0</v>
      </c>
      <c r="K174" s="66">
        <f t="shared" si="63"/>
        <v>0</v>
      </c>
      <c r="L174" s="66">
        <f t="shared" si="63"/>
        <v>0</v>
      </c>
      <c r="M174" s="66">
        <f t="shared" si="63"/>
        <v>0</v>
      </c>
      <c r="N174" s="66">
        <f t="shared" si="63"/>
        <v>0</v>
      </c>
      <c r="O174" s="66">
        <f t="shared" si="63"/>
        <v>0</v>
      </c>
      <c r="P174" s="64"/>
    </row>
    <row r="175" spans="1:16" x14ac:dyDescent="0.25">
      <c r="A175" s="25">
        <v>65218</v>
      </c>
      <c r="B175" s="26" t="s">
        <v>166</v>
      </c>
      <c r="C175" s="190"/>
      <c r="D175" s="67"/>
      <c r="E175" s="67"/>
      <c r="F175" s="69"/>
      <c r="G175" s="71"/>
      <c r="H175" s="65">
        <f>+E175</f>
        <v>0</v>
      </c>
      <c r="I175" s="71"/>
      <c r="J175" s="71"/>
      <c r="K175" s="71"/>
      <c r="L175" s="71"/>
      <c r="M175" s="71"/>
      <c r="N175" s="71"/>
      <c r="O175" s="71"/>
      <c r="P175" s="64"/>
    </row>
    <row r="176" spans="1:16" x14ac:dyDescent="0.25">
      <c r="A176" s="22">
        <v>6522</v>
      </c>
      <c r="B176" s="23" t="s">
        <v>167</v>
      </c>
      <c r="C176" s="190">
        <v>110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4"/>
    </row>
    <row r="177" spans="1:16" x14ac:dyDescent="0.25">
      <c r="A177" s="22">
        <v>6524</v>
      </c>
      <c r="B177" s="23" t="s">
        <v>168</v>
      </c>
      <c r="C177" s="190">
        <v>111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4"/>
    </row>
    <row r="178" spans="1:16" x14ac:dyDescent="0.25">
      <c r="A178" s="22">
        <v>6525</v>
      </c>
      <c r="B178" s="23" t="s">
        <v>169</v>
      </c>
      <c r="C178" s="190">
        <v>112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66">
        <v>0</v>
      </c>
      <c r="O178" s="66">
        <v>0</v>
      </c>
      <c r="P178" s="64"/>
    </row>
    <row r="179" spans="1:16" x14ac:dyDescent="0.25">
      <c r="A179" s="22">
        <v>6526</v>
      </c>
      <c r="B179" s="23" t="s">
        <v>170</v>
      </c>
      <c r="C179" s="190">
        <v>113</v>
      </c>
      <c r="D179" s="66">
        <f t="shared" ref="D179:N179" si="64">SUM(D180:D182)</f>
        <v>0</v>
      </c>
      <c r="E179" s="66">
        <f t="shared" si="64"/>
        <v>0</v>
      </c>
      <c r="F179" s="66">
        <f t="shared" si="64"/>
        <v>0</v>
      </c>
      <c r="G179" s="66">
        <f t="shared" si="64"/>
        <v>0</v>
      </c>
      <c r="H179" s="66">
        <f t="shared" si="64"/>
        <v>0</v>
      </c>
      <c r="I179" s="66">
        <f t="shared" si="64"/>
        <v>0</v>
      </c>
      <c r="J179" s="66">
        <f t="shared" si="64"/>
        <v>0</v>
      </c>
      <c r="K179" s="66">
        <f t="shared" si="64"/>
        <v>0</v>
      </c>
      <c r="L179" s="66">
        <f t="shared" si="64"/>
        <v>0</v>
      </c>
      <c r="M179" s="66">
        <f t="shared" si="64"/>
        <v>0</v>
      </c>
      <c r="N179" s="66">
        <f t="shared" si="64"/>
        <v>0</v>
      </c>
      <c r="O179" s="66">
        <f t="shared" ref="O179" si="65">SUM(O180:O182)</f>
        <v>0</v>
      </c>
      <c r="P179" s="64"/>
    </row>
    <row r="180" spans="1:16" x14ac:dyDescent="0.25">
      <c r="A180" s="25">
        <v>65264</v>
      </c>
      <c r="B180" s="26" t="s">
        <v>171</v>
      </c>
      <c r="C180" s="190"/>
      <c r="D180" s="67"/>
      <c r="E180" s="67"/>
      <c r="F180" s="69"/>
      <c r="G180" s="71"/>
      <c r="H180" s="65">
        <f>+E180</f>
        <v>0</v>
      </c>
      <c r="I180" s="71"/>
      <c r="J180" s="71"/>
      <c r="K180" s="71"/>
      <c r="L180" s="71"/>
      <c r="M180" s="71"/>
      <c r="N180" s="71"/>
      <c r="O180" s="71"/>
      <c r="P180" s="64"/>
    </row>
    <row r="181" spans="1:16" x14ac:dyDescent="0.25">
      <c r="A181" s="25" t="s">
        <v>1440</v>
      </c>
      <c r="B181" s="26" t="s">
        <v>172</v>
      </c>
      <c r="C181" s="190"/>
      <c r="D181" s="67"/>
      <c r="E181" s="67"/>
      <c r="F181" s="69"/>
      <c r="G181" s="71"/>
      <c r="H181" s="65">
        <f>+E181</f>
        <v>0</v>
      </c>
      <c r="I181" s="71"/>
      <c r="J181" s="71"/>
      <c r="K181" s="71"/>
      <c r="L181" s="71"/>
      <c r="M181" s="71"/>
      <c r="N181" s="71"/>
      <c r="O181" s="71"/>
      <c r="P181" s="70"/>
    </row>
    <row r="182" spans="1:16" x14ac:dyDescent="0.25">
      <c r="A182" s="25">
        <v>65268</v>
      </c>
      <c r="B182" s="26" t="s">
        <v>173</v>
      </c>
      <c r="C182" s="190"/>
      <c r="D182" s="67"/>
      <c r="E182" s="67"/>
      <c r="F182" s="69"/>
      <c r="G182" s="71"/>
      <c r="H182" s="65">
        <f>+E182</f>
        <v>0</v>
      </c>
      <c r="I182" s="71"/>
      <c r="J182" s="71"/>
      <c r="K182" s="71"/>
      <c r="L182" s="71"/>
      <c r="M182" s="71"/>
      <c r="N182" s="71"/>
      <c r="O182" s="71"/>
      <c r="P182" s="70"/>
    </row>
    <row r="183" spans="1:16" x14ac:dyDescent="0.25">
      <c r="A183" s="22">
        <v>6527</v>
      </c>
      <c r="B183" s="23" t="s">
        <v>174</v>
      </c>
      <c r="C183" s="190">
        <v>114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4"/>
    </row>
    <row r="184" spans="1:16" s="29" customFormat="1" x14ac:dyDescent="0.25">
      <c r="A184" s="22" t="s">
        <v>175</v>
      </c>
      <c r="B184" s="24" t="s">
        <v>176</v>
      </c>
      <c r="C184" s="190">
        <v>115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66">
        <v>0</v>
      </c>
      <c r="O184" s="66">
        <v>0</v>
      </c>
      <c r="P184" s="64"/>
    </row>
    <row r="185" spans="1:16" x14ac:dyDescent="0.25">
      <c r="A185" s="22">
        <v>653</v>
      </c>
      <c r="B185" s="23" t="s">
        <v>177</v>
      </c>
      <c r="C185" s="190">
        <v>116</v>
      </c>
      <c r="D185" s="63">
        <f t="shared" ref="D185:O185" si="66">SUM(D186:D188)</f>
        <v>0</v>
      </c>
      <c r="E185" s="63">
        <f t="shared" si="66"/>
        <v>0</v>
      </c>
      <c r="F185" s="63">
        <f t="shared" si="66"/>
        <v>0</v>
      </c>
      <c r="G185" s="63">
        <f t="shared" si="66"/>
        <v>0</v>
      </c>
      <c r="H185" s="63">
        <f t="shared" si="66"/>
        <v>0</v>
      </c>
      <c r="I185" s="63">
        <f t="shared" si="66"/>
        <v>0</v>
      </c>
      <c r="J185" s="63">
        <f t="shared" si="66"/>
        <v>0</v>
      </c>
      <c r="K185" s="63">
        <f t="shared" si="66"/>
        <v>0</v>
      </c>
      <c r="L185" s="63">
        <f t="shared" si="66"/>
        <v>0</v>
      </c>
      <c r="M185" s="63">
        <f t="shared" si="66"/>
        <v>0</v>
      </c>
      <c r="N185" s="63">
        <f t="shared" si="66"/>
        <v>0</v>
      </c>
      <c r="O185" s="63">
        <f t="shared" si="66"/>
        <v>0</v>
      </c>
      <c r="P185" s="64"/>
    </row>
    <row r="186" spans="1:16" x14ac:dyDescent="0.25">
      <c r="A186" s="22">
        <v>6531</v>
      </c>
      <c r="B186" s="23" t="s">
        <v>178</v>
      </c>
      <c r="C186" s="190">
        <v>117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66">
        <v>0</v>
      </c>
      <c r="O186" s="66">
        <v>0</v>
      </c>
      <c r="P186" s="64"/>
    </row>
    <row r="187" spans="1:16" x14ac:dyDescent="0.25">
      <c r="A187" s="22">
        <v>6532</v>
      </c>
      <c r="B187" s="23" t="s">
        <v>179</v>
      </c>
      <c r="C187" s="190">
        <v>118</v>
      </c>
      <c r="D187" s="66">
        <v>0</v>
      </c>
      <c r="E187" s="66">
        <v>0</v>
      </c>
      <c r="F187" s="66">
        <v>0</v>
      </c>
      <c r="G187" s="66">
        <v>0</v>
      </c>
      <c r="H187" s="66">
        <v>0</v>
      </c>
      <c r="I187" s="66">
        <v>0</v>
      </c>
      <c r="J187" s="66">
        <v>0</v>
      </c>
      <c r="K187" s="66">
        <v>0</v>
      </c>
      <c r="L187" s="66">
        <v>0</v>
      </c>
      <c r="M187" s="66">
        <v>0</v>
      </c>
      <c r="N187" s="66">
        <v>0</v>
      </c>
      <c r="O187" s="66">
        <v>0</v>
      </c>
      <c r="P187" s="64"/>
    </row>
    <row r="188" spans="1:16" x14ac:dyDescent="0.25">
      <c r="A188" s="22">
        <v>6533</v>
      </c>
      <c r="B188" s="23" t="s">
        <v>180</v>
      </c>
      <c r="C188" s="190">
        <v>119</v>
      </c>
      <c r="D188" s="66">
        <v>0</v>
      </c>
      <c r="E188" s="66">
        <v>0</v>
      </c>
      <c r="F188" s="66">
        <v>0</v>
      </c>
      <c r="G188" s="66">
        <v>0</v>
      </c>
      <c r="H188" s="66">
        <v>0</v>
      </c>
      <c r="I188" s="66">
        <v>0</v>
      </c>
      <c r="J188" s="66">
        <v>0</v>
      </c>
      <c r="K188" s="66">
        <v>0</v>
      </c>
      <c r="L188" s="66">
        <v>0</v>
      </c>
      <c r="M188" s="66">
        <v>0</v>
      </c>
      <c r="N188" s="66">
        <v>0</v>
      </c>
      <c r="O188" s="66">
        <v>0</v>
      </c>
      <c r="P188" s="64"/>
    </row>
    <row r="189" spans="1:16" ht="24" customHeight="1" x14ac:dyDescent="0.25">
      <c r="A189" s="22">
        <v>66</v>
      </c>
      <c r="B189" s="30" t="s">
        <v>1366</v>
      </c>
      <c r="C189" s="190">
        <v>120</v>
      </c>
      <c r="D189" s="63">
        <f t="shared" ref="D189:O189" si="67">D190+D196</f>
        <v>0</v>
      </c>
      <c r="E189" s="63">
        <f t="shared" si="67"/>
        <v>0</v>
      </c>
      <c r="F189" s="63">
        <f t="shared" si="67"/>
        <v>0</v>
      </c>
      <c r="G189" s="63">
        <f t="shared" si="67"/>
        <v>0</v>
      </c>
      <c r="H189" s="63">
        <f t="shared" si="67"/>
        <v>0</v>
      </c>
      <c r="I189" s="63">
        <f t="shared" si="67"/>
        <v>0</v>
      </c>
      <c r="J189" s="63">
        <f t="shared" si="67"/>
        <v>0</v>
      </c>
      <c r="K189" s="63">
        <f t="shared" si="67"/>
        <v>0</v>
      </c>
      <c r="L189" s="63">
        <f t="shared" si="67"/>
        <v>0</v>
      </c>
      <c r="M189" s="63">
        <f t="shared" si="67"/>
        <v>0</v>
      </c>
      <c r="N189" s="63">
        <f t="shared" si="67"/>
        <v>0</v>
      </c>
      <c r="O189" s="63">
        <f t="shared" si="67"/>
        <v>0</v>
      </c>
      <c r="P189" s="64"/>
    </row>
    <row r="190" spans="1:16" x14ac:dyDescent="0.25">
      <c r="A190" s="22">
        <v>661</v>
      </c>
      <c r="B190" s="23" t="s">
        <v>181</v>
      </c>
      <c r="C190" s="190">
        <v>121</v>
      </c>
      <c r="D190" s="63">
        <f t="shared" ref="D190:O190" si="68">SUM(D191+D194)</f>
        <v>0</v>
      </c>
      <c r="E190" s="63">
        <f t="shared" si="68"/>
        <v>0</v>
      </c>
      <c r="F190" s="63">
        <f t="shared" si="68"/>
        <v>0</v>
      </c>
      <c r="G190" s="63">
        <f t="shared" si="68"/>
        <v>0</v>
      </c>
      <c r="H190" s="63">
        <f t="shared" si="68"/>
        <v>0</v>
      </c>
      <c r="I190" s="63">
        <f t="shared" si="68"/>
        <v>0</v>
      </c>
      <c r="J190" s="63">
        <f t="shared" si="68"/>
        <v>0</v>
      </c>
      <c r="K190" s="63">
        <f t="shared" si="68"/>
        <v>0</v>
      </c>
      <c r="L190" s="63">
        <f t="shared" si="68"/>
        <v>0</v>
      </c>
      <c r="M190" s="63">
        <f t="shared" si="68"/>
        <v>0</v>
      </c>
      <c r="N190" s="63">
        <f t="shared" si="68"/>
        <v>0</v>
      </c>
      <c r="O190" s="63">
        <f t="shared" si="68"/>
        <v>0</v>
      </c>
      <c r="P190" s="64"/>
    </row>
    <row r="191" spans="1:16" x14ac:dyDescent="0.25">
      <c r="A191" s="22">
        <v>6614</v>
      </c>
      <c r="B191" s="23" t="s">
        <v>182</v>
      </c>
      <c r="C191" s="190">
        <v>122</v>
      </c>
      <c r="D191" s="66">
        <f t="shared" ref="D191:N191" si="69">SUM(D192:D193)</f>
        <v>0</v>
      </c>
      <c r="E191" s="66">
        <f t="shared" si="69"/>
        <v>0</v>
      </c>
      <c r="F191" s="66">
        <f t="shared" si="69"/>
        <v>0</v>
      </c>
      <c r="G191" s="66">
        <f t="shared" si="69"/>
        <v>0</v>
      </c>
      <c r="H191" s="66">
        <f t="shared" si="69"/>
        <v>0</v>
      </c>
      <c r="I191" s="66">
        <f t="shared" si="69"/>
        <v>0</v>
      </c>
      <c r="J191" s="66">
        <f t="shared" si="69"/>
        <v>0</v>
      </c>
      <c r="K191" s="66">
        <f t="shared" ref="K191:L191" si="70">SUM(K192:K193)</f>
        <v>0</v>
      </c>
      <c r="L191" s="66">
        <f t="shared" si="70"/>
        <v>0</v>
      </c>
      <c r="M191" s="66">
        <f t="shared" si="69"/>
        <v>0</v>
      </c>
      <c r="N191" s="66">
        <f t="shared" si="69"/>
        <v>0</v>
      </c>
      <c r="O191" s="66">
        <f t="shared" ref="O191" si="71">SUM(O192:O193)</f>
        <v>0</v>
      </c>
      <c r="P191" s="64"/>
    </row>
    <row r="192" spans="1:16" x14ac:dyDescent="0.25">
      <c r="A192" s="25">
        <v>66141</v>
      </c>
      <c r="B192" s="26" t="s">
        <v>183</v>
      </c>
      <c r="C192" s="190"/>
      <c r="D192" s="67"/>
      <c r="E192" s="67"/>
      <c r="F192" s="69"/>
      <c r="G192" s="65">
        <f>+E192</f>
        <v>0</v>
      </c>
      <c r="H192" s="71"/>
      <c r="I192" s="71"/>
      <c r="J192" s="71"/>
      <c r="K192" s="71"/>
      <c r="L192" s="71"/>
      <c r="M192" s="71"/>
      <c r="N192" s="71"/>
      <c r="O192" s="71"/>
      <c r="P192" s="64"/>
    </row>
    <row r="193" spans="1:16" x14ac:dyDescent="0.25">
      <c r="A193" s="25">
        <v>66142</v>
      </c>
      <c r="B193" s="26" t="s">
        <v>184</v>
      </c>
      <c r="C193" s="190"/>
      <c r="D193" s="67"/>
      <c r="E193" s="67"/>
      <c r="F193" s="69"/>
      <c r="G193" s="65">
        <f>+E193</f>
        <v>0</v>
      </c>
      <c r="H193" s="71"/>
      <c r="I193" s="71"/>
      <c r="J193" s="71"/>
      <c r="K193" s="71"/>
      <c r="L193" s="71"/>
      <c r="M193" s="71"/>
      <c r="N193" s="71"/>
      <c r="O193" s="71"/>
      <c r="P193" s="64"/>
    </row>
    <row r="194" spans="1:16" x14ac:dyDescent="0.25">
      <c r="A194" s="22">
        <v>6615</v>
      </c>
      <c r="B194" s="23" t="s">
        <v>185</v>
      </c>
      <c r="C194" s="190">
        <v>123</v>
      </c>
      <c r="D194" s="66">
        <f t="shared" ref="D194:O194" si="72">SUM(D195)</f>
        <v>0</v>
      </c>
      <c r="E194" s="66">
        <f t="shared" si="72"/>
        <v>0</v>
      </c>
      <c r="F194" s="66">
        <f t="shared" si="72"/>
        <v>0</v>
      </c>
      <c r="G194" s="66">
        <f t="shared" si="72"/>
        <v>0</v>
      </c>
      <c r="H194" s="66">
        <f t="shared" si="72"/>
        <v>0</v>
      </c>
      <c r="I194" s="66">
        <f t="shared" si="72"/>
        <v>0</v>
      </c>
      <c r="J194" s="66">
        <f t="shared" si="72"/>
        <v>0</v>
      </c>
      <c r="K194" s="66">
        <f t="shared" si="72"/>
        <v>0</v>
      </c>
      <c r="L194" s="66">
        <f t="shared" si="72"/>
        <v>0</v>
      </c>
      <c r="M194" s="66">
        <f t="shared" si="72"/>
        <v>0</v>
      </c>
      <c r="N194" s="66">
        <f t="shared" si="72"/>
        <v>0</v>
      </c>
      <c r="O194" s="66">
        <f t="shared" si="72"/>
        <v>0</v>
      </c>
      <c r="P194" s="64"/>
    </row>
    <row r="195" spans="1:16" x14ac:dyDescent="0.25">
      <c r="A195" s="25">
        <v>66151</v>
      </c>
      <c r="B195" s="26" t="s">
        <v>185</v>
      </c>
      <c r="C195" s="190"/>
      <c r="D195" s="67"/>
      <c r="E195" s="67"/>
      <c r="F195" s="69"/>
      <c r="G195" s="65">
        <f t="shared" ref="G195" si="73">+E195</f>
        <v>0</v>
      </c>
      <c r="H195" s="71"/>
      <c r="I195" s="71"/>
      <c r="J195" s="71"/>
      <c r="K195" s="71"/>
      <c r="L195" s="71"/>
      <c r="M195" s="71"/>
      <c r="N195" s="71"/>
      <c r="O195" s="71"/>
      <c r="P195" s="64"/>
    </row>
    <row r="196" spans="1:16" x14ac:dyDescent="0.25">
      <c r="A196" s="22">
        <v>663</v>
      </c>
      <c r="B196" s="24" t="s">
        <v>186</v>
      </c>
      <c r="C196" s="190">
        <v>124</v>
      </c>
      <c r="D196" s="63">
        <f t="shared" ref="D196:O196" si="74">SUM(D197+D202)</f>
        <v>0</v>
      </c>
      <c r="E196" s="63">
        <f t="shared" si="74"/>
        <v>0</v>
      </c>
      <c r="F196" s="63">
        <f t="shared" si="74"/>
        <v>0</v>
      </c>
      <c r="G196" s="63">
        <f t="shared" si="74"/>
        <v>0</v>
      </c>
      <c r="H196" s="63">
        <f t="shared" si="74"/>
        <v>0</v>
      </c>
      <c r="I196" s="63">
        <f t="shared" si="74"/>
        <v>0</v>
      </c>
      <c r="J196" s="63">
        <f t="shared" si="74"/>
        <v>0</v>
      </c>
      <c r="K196" s="63">
        <f t="shared" si="74"/>
        <v>0</v>
      </c>
      <c r="L196" s="63">
        <f t="shared" si="74"/>
        <v>0</v>
      </c>
      <c r="M196" s="63">
        <f t="shared" si="74"/>
        <v>0</v>
      </c>
      <c r="N196" s="63">
        <f t="shared" si="74"/>
        <v>0</v>
      </c>
      <c r="O196" s="63">
        <f t="shared" si="74"/>
        <v>0</v>
      </c>
      <c r="P196" s="64"/>
    </row>
    <row r="197" spans="1:16" x14ac:dyDescent="0.25">
      <c r="A197" s="22">
        <v>6631</v>
      </c>
      <c r="B197" s="23" t="s">
        <v>187</v>
      </c>
      <c r="C197" s="190">
        <v>125</v>
      </c>
      <c r="D197" s="66">
        <f t="shared" ref="D197:N197" si="75">SUM(D198:D201)</f>
        <v>0</v>
      </c>
      <c r="E197" s="66">
        <f t="shared" si="75"/>
        <v>0</v>
      </c>
      <c r="F197" s="66">
        <f t="shared" si="75"/>
        <v>0</v>
      </c>
      <c r="G197" s="66">
        <f t="shared" si="75"/>
        <v>0</v>
      </c>
      <c r="H197" s="66">
        <f t="shared" si="75"/>
        <v>0</v>
      </c>
      <c r="I197" s="66">
        <f t="shared" si="75"/>
        <v>0</v>
      </c>
      <c r="J197" s="66">
        <f t="shared" si="75"/>
        <v>0</v>
      </c>
      <c r="K197" s="66">
        <f t="shared" ref="K197:L197" si="76">SUM(K198:K201)</f>
        <v>0</v>
      </c>
      <c r="L197" s="66">
        <f t="shared" si="76"/>
        <v>0</v>
      </c>
      <c r="M197" s="66">
        <f t="shared" si="75"/>
        <v>0</v>
      </c>
      <c r="N197" s="66">
        <f t="shared" si="75"/>
        <v>0</v>
      </c>
      <c r="O197" s="66">
        <f t="shared" ref="O197" si="77">SUM(O198:O201)</f>
        <v>0</v>
      </c>
      <c r="P197" s="64"/>
    </row>
    <row r="198" spans="1:16" x14ac:dyDescent="0.25">
      <c r="A198" s="25" t="s">
        <v>188</v>
      </c>
      <c r="B198" s="26" t="s">
        <v>189</v>
      </c>
      <c r="C198" s="190"/>
      <c r="D198" s="67"/>
      <c r="E198" s="67"/>
      <c r="F198" s="69"/>
      <c r="G198" s="71"/>
      <c r="H198" s="71"/>
      <c r="I198" s="71"/>
      <c r="J198" s="71"/>
      <c r="K198" s="71"/>
      <c r="L198" s="71"/>
      <c r="M198" s="65">
        <f>+E198</f>
        <v>0</v>
      </c>
      <c r="N198" s="71"/>
      <c r="O198" s="71"/>
      <c r="P198" s="70"/>
    </row>
    <row r="199" spans="1:16" x14ac:dyDescent="0.25">
      <c r="A199" s="25" t="s">
        <v>190</v>
      </c>
      <c r="B199" s="26" t="s">
        <v>191</v>
      </c>
      <c r="C199" s="190"/>
      <c r="D199" s="67"/>
      <c r="E199" s="67"/>
      <c r="F199" s="69"/>
      <c r="G199" s="71"/>
      <c r="H199" s="71"/>
      <c r="I199" s="71"/>
      <c r="J199" s="71"/>
      <c r="K199" s="71"/>
      <c r="L199" s="71"/>
      <c r="M199" s="65">
        <f>+E199</f>
        <v>0</v>
      </c>
      <c r="N199" s="71"/>
      <c r="O199" s="71"/>
      <c r="P199" s="70"/>
    </row>
    <row r="200" spans="1:16" x14ac:dyDescent="0.25">
      <c r="A200" s="25" t="s">
        <v>192</v>
      </c>
      <c r="B200" s="26" t="s">
        <v>193</v>
      </c>
      <c r="C200" s="190"/>
      <c r="D200" s="67"/>
      <c r="E200" s="67"/>
      <c r="F200" s="69"/>
      <c r="G200" s="71"/>
      <c r="H200" s="71"/>
      <c r="I200" s="71"/>
      <c r="J200" s="71"/>
      <c r="K200" s="71"/>
      <c r="L200" s="71"/>
      <c r="M200" s="65">
        <f>+E200</f>
        <v>0</v>
      </c>
      <c r="N200" s="71"/>
      <c r="O200" s="71"/>
      <c r="P200" s="70"/>
    </row>
    <row r="201" spans="1:16" x14ac:dyDescent="0.25">
      <c r="A201" s="25" t="s">
        <v>194</v>
      </c>
      <c r="B201" s="26" t="s">
        <v>195</v>
      </c>
      <c r="C201" s="190"/>
      <c r="D201" s="67"/>
      <c r="E201" s="67"/>
      <c r="F201" s="69"/>
      <c r="G201" s="71"/>
      <c r="H201" s="71"/>
      <c r="I201" s="71"/>
      <c r="J201" s="71"/>
      <c r="K201" s="71"/>
      <c r="L201" s="71"/>
      <c r="M201" s="65">
        <f>+E201</f>
        <v>0</v>
      </c>
      <c r="N201" s="71"/>
      <c r="O201" s="71"/>
      <c r="P201" s="70"/>
    </row>
    <row r="202" spans="1:16" x14ac:dyDescent="0.25">
      <c r="A202" s="22">
        <v>6632</v>
      </c>
      <c r="B202" s="24" t="s">
        <v>196</v>
      </c>
      <c r="C202" s="190">
        <v>126</v>
      </c>
      <c r="D202" s="66">
        <f t="shared" ref="D202:O202" si="78">SUM(D203:D206)</f>
        <v>0</v>
      </c>
      <c r="E202" s="66">
        <f t="shared" si="78"/>
        <v>0</v>
      </c>
      <c r="F202" s="66">
        <f t="shared" si="78"/>
        <v>0</v>
      </c>
      <c r="G202" s="66">
        <f t="shared" si="78"/>
        <v>0</v>
      </c>
      <c r="H202" s="66">
        <f t="shared" si="78"/>
        <v>0</v>
      </c>
      <c r="I202" s="66">
        <f t="shared" si="78"/>
        <v>0</v>
      </c>
      <c r="J202" s="66">
        <f t="shared" si="78"/>
        <v>0</v>
      </c>
      <c r="K202" s="66">
        <f t="shared" si="78"/>
        <v>0</v>
      </c>
      <c r="L202" s="66">
        <f t="shared" si="78"/>
        <v>0</v>
      </c>
      <c r="M202" s="66">
        <f t="shared" si="78"/>
        <v>0</v>
      </c>
      <c r="N202" s="66">
        <f t="shared" si="78"/>
        <v>0</v>
      </c>
      <c r="O202" s="66">
        <f t="shared" si="78"/>
        <v>0</v>
      </c>
      <c r="P202" s="64"/>
    </row>
    <row r="203" spans="1:16" x14ac:dyDescent="0.25">
      <c r="A203" s="25" t="s">
        <v>197</v>
      </c>
      <c r="B203" s="26" t="s">
        <v>198</v>
      </c>
      <c r="C203" s="190"/>
      <c r="D203" s="67"/>
      <c r="E203" s="67"/>
      <c r="F203" s="69"/>
      <c r="G203" s="71"/>
      <c r="H203" s="71"/>
      <c r="I203" s="71"/>
      <c r="J203" s="71"/>
      <c r="K203" s="71"/>
      <c r="L203" s="71"/>
      <c r="M203" s="65">
        <f>+E203</f>
        <v>0</v>
      </c>
      <c r="N203" s="71"/>
      <c r="O203" s="71"/>
      <c r="P203" s="70"/>
    </row>
    <row r="204" spans="1:16" x14ac:dyDescent="0.25">
      <c r="A204" s="25" t="s">
        <v>199</v>
      </c>
      <c r="B204" s="26" t="s">
        <v>200</v>
      </c>
      <c r="C204" s="190"/>
      <c r="D204" s="67"/>
      <c r="E204" s="67"/>
      <c r="F204" s="69"/>
      <c r="G204" s="71"/>
      <c r="H204" s="71"/>
      <c r="I204" s="71"/>
      <c r="J204" s="71"/>
      <c r="K204" s="71"/>
      <c r="L204" s="71"/>
      <c r="M204" s="65">
        <f>+E204</f>
        <v>0</v>
      </c>
      <c r="N204" s="71"/>
      <c r="O204" s="71"/>
      <c r="P204" s="70"/>
    </row>
    <row r="205" spans="1:16" x14ac:dyDescent="0.25">
      <c r="A205" s="25" t="s">
        <v>201</v>
      </c>
      <c r="B205" s="26" t="s">
        <v>202</v>
      </c>
      <c r="C205" s="190"/>
      <c r="D205" s="67"/>
      <c r="E205" s="67"/>
      <c r="F205" s="69"/>
      <c r="G205" s="71"/>
      <c r="H205" s="71"/>
      <c r="I205" s="71"/>
      <c r="J205" s="71"/>
      <c r="K205" s="71"/>
      <c r="L205" s="71"/>
      <c r="M205" s="65">
        <f>+E205</f>
        <v>0</v>
      </c>
      <c r="N205" s="71"/>
      <c r="O205" s="71"/>
      <c r="P205" s="70"/>
    </row>
    <row r="206" spans="1:16" x14ac:dyDescent="0.25">
      <c r="A206" s="25" t="s">
        <v>203</v>
      </c>
      <c r="B206" s="26" t="s">
        <v>204</v>
      </c>
      <c r="C206" s="190"/>
      <c r="D206" s="67"/>
      <c r="E206" s="67"/>
      <c r="F206" s="69"/>
      <c r="G206" s="71"/>
      <c r="H206" s="71"/>
      <c r="I206" s="71"/>
      <c r="J206" s="71"/>
      <c r="K206" s="71"/>
      <c r="L206" s="71"/>
      <c r="M206" s="65">
        <f>+E206</f>
        <v>0</v>
      </c>
      <c r="N206" s="71"/>
      <c r="O206" s="71"/>
      <c r="P206" s="70"/>
    </row>
    <row r="207" spans="1:16" ht="24" customHeight="1" x14ac:dyDescent="0.25">
      <c r="A207" s="22">
        <v>67</v>
      </c>
      <c r="B207" s="23" t="s">
        <v>205</v>
      </c>
      <c r="C207" s="190">
        <v>127</v>
      </c>
      <c r="D207" s="63">
        <f t="shared" ref="D207:O207" si="79">D208+D214</f>
        <v>0</v>
      </c>
      <c r="E207" s="63">
        <f t="shared" si="79"/>
        <v>0</v>
      </c>
      <c r="F207" s="63">
        <f t="shared" si="79"/>
        <v>0</v>
      </c>
      <c r="G207" s="63">
        <f t="shared" si="79"/>
        <v>0</v>
      </c>
      <c r="H207" s="63">
        <f t="shared" si="79"/>
        <v>0</v>
      </c>
      <c r="I207" s="63">
        <f t="shared" si="79"/>
        <v>0</v>
      </c>
      <c r="J207" s="63">
        <f t="shared" si="79"/>
        <v>0</v>
      </c>
      <c r="K207" s="63">
        <f t="shared" si="79"/>
        <v>0</v>
      </c>
      <c r="L207" s="63">
        <f t="shared" si="79"/>
        <v>0</v>
      </c>
      <c r="M207" s="63">
        <f t="shared" si="79"/>
        <v>0</v>
      </c>
      <c r="N207" s="63">
        <f t="shared" si="79"/>
        <v>0</v>
      </c>
      <c r="O207" s="63">
        <f t="shared" si="79"/>
        <v>0</v>
      </c>
      <c r="P207" s="64"/>
    </row>
    <row r="208" spans="1:16" ht="24" customHeight="1" x14ac:dyDescent="0.25">
      <c r="A208" s="22">
        <v>671</v>
      </c>
      <c r="B208" s="30" t="s">
        <v>206</v>
      </c>
      <c r="C208" s="190">
        <v>128</v>
      </c>
      <c r="D208" s="63">
        <f t="shared" ref="D208:O208" si="80">SUM(D209+D211+D213)</f>
        <v>0</v>
      </c>
      <c r="E208" s="63">
        <f t="shared" si="80"/>
        <v>0</v>
      </c>
      <c r="F208" s="63">
        <f t="shared" si="80"/>
        <v>0</v>
      </c>
      <c r="G208" s="63">
        <f t="shared" si="80"/>
        <v>0</v>
      </c>
      <c r="H208" s="63">
        <f t="shared" si="80"/>
        <v>0</v>
      </c>
      <c r="I208" s="63">
        <f t="shared" si="80"/>
        <v>0</v>
      </c>
      <c r="J208" s="63">
        <f t="shared" si="80"/>
        <v>0</v>
      </c>
      <c r="K208" s="63">
        <f t="shared" si="80"/>
        <v>0</v>
      </c>
      <c r="L208" s="63">
        <f t="shared" si="80"/>
        <v>0</v>
      </c>
      <c r="M208" s="63">
        <f t="shared" si="80"/>
        <v>0</v>
      </c>
      <c r="N208" s="63">
        <f t="shared" si="80"/>
        <v>0</v>
      </c>
      <c r="O208" s="63">
        <f t="shared" si="80"/>
        <v>0</v>
      </c>
      <c r="P208" s="64"/>
    </row>
    <row r="209" spans="1:16" x14ac:dyDescent="0.25">
      <c r="A209" s="22">
        <v>6711</v>
      </c>
      <c r="B209" s="23" t="s">
        <v>207</v>
      </c>
      <c r="C209" s="190">
        <v>129</v>
      </c>
      <c r="D209" s="66">
        <f>D210</f>
        <v>0</v>
      </c>
      <c r="E209" s="66">
        <f>E210</f>
        <v>0</v>
      </c>
      <c r="F209" s="66">
        <f>F210</f>
        <v>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4"/>
    </row>
    <row r="210" spans="1:16" x14ac:dyDescent="0.25">
      <c r="A210" s="22" t="s">
        <v>1598</v>
      </c>
      <c r="B210" s="23" t="s">
        <v>207</v>
      </c>
      <c r="C210" s="190"/>
      <c r="D210" s="67"/>
      <c r="E210" s="67"/>
      <c r="F210" s="73">
        <f>E210</f>
        <v>0</v>
      </c>
      <c r="G210" s="66"/>
      <c r="H210" s="66"/>
      <c r="I210" s="66"/>
      <c r="J210" s="66"/>
      <c r="K210" s="66"/>
      <c r="L210" s="66"/>
      <c r="M210" s="66"/>
      <c r="N210" s="66"/>
      <c r="O210" s="66"/>
      <c r="P210" s="64"/>
    </row>
    <row r="211" spans="1:16" ht="24" customHeight="1" x14ac:dyDescent="0.25">
      <c r="A211" s="22">
        <v>6712</v>
      </c>
      <c r="B211" s="23" t="s">
        <v>208</v>
      </c>
      <c r="C211" s="190">
        <v>130</v>
      </c>
      <c r="D211" s="66">
        <f>D212</f>
        <v>0</v>
      </c>
      <c r="E211" s="66">
        <f>E212</f>
        <v>0</v>
      </c>
      <c r="F211" s="66">
        <f>F212</f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4"/>
    </row>
    <row r="212" spans="1:16" ht="24" customHeight="1" x14ac:dyDescent="0.25">
      <c r="A212" s="22" t="s">
        <v>1599</v>
      </c>
      <c r="B212" s="23" t="s">
        <v>208</v>
      </c>
      <c r="C212" s="190"/>
      <c r="D212" s="67"/>
      <c r="E212" s="67"/>
      <c r="F212" s="73">
        <f>E212</f>
        <v>0</v>
      </c>
      <c r="G212" s="66"/>
      <c r="H212" s="66"/>
      <c r="I212" s="66"/>
      <c r="J212" s="66"/>
      <c r="K212" s="66"/>
      <c r="L212" s="66"/>
      <c r="M212" s="66"/>
      <c r="N212" s="66"/>
      <c r="O212" s="66"/>
      <c r="P212" s="64"/>
    </row>
    <row r="213" spans="1:16" s="29" customFormat="1" ht="24" customHeight="1" x14ac:dyDescent="0.25">
      <c r="A213" s="22" t="s">
        <v>209</v>
      </c>
      <c r="B213" s="23" t="s">
        <v>210</v>
      </c>
      <c r="C213" s="190">
        <v>131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66">
        <v>0</v>
      </c>
      <c r="K213" s="66">
        <v>0</v>
      </c>
      <c r="L213" s="66">
        <v>0</v>
      </c>
      <c r="M213" s="66">
        <v>0</v>
      </c>
      <c r="N213" s="66">
        <v>0</v>
      </c>
      <c r="O213" s="66">
        <v>0</v>
      </c>
      <c r="P213" s="64"/>
    </row>
    <row r="214" spans="1:16" s="29" customFormat="1" x14ac:dyDescent="0.25">
      <c r="A214" s="22" t="s">
        <v>211</v>
      </c>
      <c r="B214" s="23" t="s">
        <v>212</v>
      </c>
      <c r="C214" s="190">
        <v>132</v>
      </c>
      <c r="D214" s="63">
        <f t="shared" ref="D214:O214" si="81">D215</f>
        <v>0</v>
      </c>
      <c r="E214" s="63">
        <f t="shared" si="81"/>
        <v>0</v>
      </c>
      <c r="F214" s="63">
        <f t="shared" si="81"/>
        <v>0</v>
      </c>
      <c r="G214" s="63">
        <f t="shared" si="81"/>
        <v>0</v>
      </c>
      <c r="H214" s="63">
        <f t="shared" si="81"/>
        <v>0</v>
      </c>
      <c r="I214" s="63">
        <f t="shared" si="81"/>
        <v>0</v>
      </c>
      <c r="J214" s="63">
        <f t="shared" si="81"/>
        <v>0</v>
      </c>
      <c r="K214" s="63">
        <f t="shared" si="81"/>
        <v>0</v>
      </c>
      <c r="L214" s="63">
        <f t="shared" si="81"/>
        <v>0</v>
      </c>
      <c r="M214" s="63">
        <f t="shared" si="81"/>
        <v>0</v>
      </c>
      <c r="N214" s="63">
        <f t="shared" si="81"/>
        <v>0</v>
      </c>
      <c r="O214" s="63">
        <f t="shared" si="81"/>
        <v>0</v>
      </c>
      <c r="P214" s="64"/>
    </row>
    <row r="215" spans="1:16" s="29" customFormat="1" x14ac:dyDescent="0.25">
      <c r="A215" s="22" t="s">
        <v>213</v>
      </c>
      <c r="B215" s="23" t="s">
        <v>214</v>
      </c>
      <c r="C215" s="190">
        <v>133</v>
      </c>
      <c r="D215" s="67"/>
      <c r="E215" s="67"/>
      <c r="F215" s="72">
        <v>0</v>
      </c>
      <c r="G215" s="72">
        <v>0</v>
      </c>
      <c r="H215" s="73">
        <f>E215</f>
        <v>0</v>
      </c>
      <c r="I215" s="72">
        <v>0</v>
      </c>
      <c r="J215" s="72">
        <v>0</v>
      </c>
      <c r="K215" s="72">
        <v>0</v>
      </c>
      <c r="L215" s="72">
        <v>0</v>
      </c>
      <c r="M215" s="72">
        <v>0</v>
      </c>
      <c r="N215" s="72">
        <v>0</v>
      </c>
      <c r="O215" s="72">
        <v>0</v>
      </c>
      <c r="P215" s="64"/>
    </row>
    <row r="216" spans="1:16" x14ac:dyDescent="0.25">
      <c r="A216" s="22">
        <v>68</v>
      </c>
      <c r="B216" s="23" t="s">
        <v>215</v>
      </c>
      <c r="C216" s="190">
        <v>134</v>
      </c>
      <c r="D216" s="63">
        <f t="shared" ref="D216:O216" si="82">D217+D228</f>
        <v>0</v>
      </c>
      <c r="E216" s="63">
        <f t="shared" si="82"/>
        <v>0</v>
      </c>
      <c r="F216" s="63">
        <f t="shared" si="82"/>
        <v>0</v>
      </c>
      <c r="G216" s="63">
        <f t="shared" si="82"/>
        <v>0</v>
      </c>
      <c r="H216" s="63">
        <f t="shared" si="82"/>
        <v>0</v>
      </c>
      <c r="I216" s="63">
        <f t="shared" si="82"/>
        <v>0</v>
      </c>
      <c r="J216" s="63">
        <f t="shared" si="82"/>
        <v>0</v>
      </c>
      <c r="K216" s="63">
        <f t="shared" si="82"/>
        <v>0</v>
      </c>
      <c r="L216" s="63">
        <f t="shared" si="82"/>
        <v>0</v>
      </c>
      <c r="M216" s="63">
        <f t="shared" si="82"/>
        <v>0</v>
      </c>
      <c r="N216" s="63">
        <f t="shared" si="82"/>
        <v>0</v>
      </c>
      <c r="O216" s="63">
        <f t="shared" si="82"/>
        <v>0</v>
      </c>
      <c r="P216" s="64"/>
    </row>
    <row r="217" spans="1:16" x14ac:dyDescent="0.25">
      <c r="A217" s="22">
        <v>681</v>
      </c>
      <c r="B217" s="23" t="s">
        <v>216</v>
      </c>
      <c r="C217" s="190">
        <v>135</v>
      </c>
      <c r="D217" s="63">
        <f>SUM(D218:D226)</f>
        <v>0</v>
      </c>
      <c r="E217" s="63">
        <f t="shared" ref="E217:O217" si="83">SUM(E218:E226)</f>
        <v>0</v>
      </c>
      <c r="F217" s="63">
        <f t="shared" si="83"/>
        <v>0</v>
      </c>
      <c r="G217" s="63">
        <f t="shared" si="83"/>
        <v>0</v>
      </c>
      <c r="H217" s="63">
        <f t="shared" si="83"/>
        <v>0</v>
      </c>
      <c r="I217" s="63">
        <f t="shared" si="83"/>
        <v>0</v>
      </c>
      <c r="J217" s="63">
        <f t="shared" si="83"/>
        <v>0</v>
      </c>
      <c r="K217" s="63">
        <f t="shared" si="83"/>
        <v>0</v>
      </c>
      <c r="L217" s="63">
        <f t="shared" si="83"/>
        <v>0</v>
      </c>
      <c r="M217" s="63">
        <f t="shared" si="83"/>
        <v>0</v>
      </c>
      <c r="N217" s="63">
        <f t="shared" si="83"/>
        <v>0</v>
      </c>
      <c r="O217" s="63">
        <f t="shared" si="83"/>
        <v>0</v>
      </c>
      <c r="P217" s="64"/>
    </row>
    <row r="218" spans="1:16" x14ac:dyDescent="0.25">
      <c r="A218" s="22">
        <v>6811</v>
      </c>
      <c r="B218" s="23" t="s">
        <v>217</v>
      </c>
      <c r="C218" s="190">
        <v>136</v>
      </c>
      <c r="D218" s="66">
        <v>0</v>
      </c>
      <c r="E218" s="66">
        <v>0</v>
      </c>
      <c r="F218" s="66">
        <v>0</v>
      </c>
      <c r="G218" s="66">
        <v>0</v>
      </c>
      <c r="H218" s="66">
        <v>0</v>
      </c>
      <c r="I218" s="66">
        <v>0</v>
      </c>
      <c r="J218" s="66">
        <v>0</v>
      </c>
      <c r="K218" s="66">
        <v>0</v>
      </c>
      <c r="L218" s="66">
        <v>0</v>
      </c>
      <c r="M218" s="66">
        <v>0</v>
      </c>
      <c r="N218" s="66">
        <v>0</v>
      </c>
      <c r="O218" s="66">
        <v>0</v>
      </c>
      <c r="P218" s="64"/>
    </row>
    <row r="219" spans="1:16" x14ac:dyDescent="0.25">
      <c r="A219" s="22">
        <v>6812</v>
      </c>
      <c r="B219" s="23" t="s">
        <v>218</v>
      </c>
      <c r="C219" s="190">
        <v>137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</v>
      </c>
      <c r="P219" s="64"/>
    </row>
    <row r="220" spans="1:16" x14ac:dyDescent="0.25">
      <c r="A220" s="22">
        <v>6813</v>
      </c>
      <c r="B220" s="23" t="s">
        <v>219</v>
      </c>
      <c r="C220" s="190">
        <v>138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4"/>
    </row>
    <row r="221" spans="1:16" x14ac:dyDescent="0.25">
      <c r="A221" s="22">
        <v>6814</v>
      </c>
      <c r="B221" s="23" t="s">
        <v>220</v>
      </c>
      <c r="C221" s="190">
        <v>139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4"/>
    </row>
    <row r="222" spans="1:16" x14ac:dyDescent="0.25">
      <c r="A222" s="22">
        <v>6815</v>
      </c>
      <c r="B222" s="23" t="s">
        <v>1367</v>
      </c>
      <c r="C222" s="190">
        <v>140</v>
      </c>
      <c r="D222" s="66">
        <v>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>
        <v>0</v>
      </c>
      <c r="L222" s="66">
        <v>0</v>
      </c>
      <c r="M222" s="66">
        <v>0</v>
      </c>
      <c r="N222" s="66">
        <v>0</v>
      </c>
      <c r="O222" s="66">
        <v>0</v>
      </c>
      <c r="P222" s="64"/>
    </row>
    <row r="223" spans="1:16" x14ac:dyDescent="0.25">
      <c r="A223" s="22">
        <v>6816</v>
      </c>
      <c r="B223" s="23" t="s">
        <v>221</v>
      </c>
      <c r="C223" s="190">
        <v>141</v>
      </c>
      <c r="D223" s="66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0</v>
      </c>
      <c r="N223" s="66">
        <v>0</v>
      </c>
      <c r="O223" s="66">
        <v>0</v>
      </c>
      <c r="P223" s="64"/>
    </row>
    <row r="224" spans="1:16" x14ac:dyDescent="0.25">
      <c r="A224" s="22">
        <v>6817</v>
      </c>
      <c r="B224" s="23" t="s">
        <v>222</v>
      </c>
      <c r="C224" s="190">
        <v>142</v>
      </c>
      <c r="D224" s="66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0</v>
      </c>
      <c r="P224" s="64"/>
    </row>
    <row r="225" spans="1:16" x14ac:dyDescent="0.25">
      <c r="A225" s="22">
        <v>6818</v>
      </c>
      <c r="B225" s="23" t="s">
        <v>223</v>
      </c>
      <c r="C225" s="190">
        <v>143</v>
      </c>
      <c r="D225" s="66">
        <v>0</v>
      </c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4"/>
    </row>
    <row r="226" spans="1:16" x14ac:dyDescent="0.25">
      <c r="A226" s="22">
        <v>6819</v>
      </c>
      <c r="B226" s="23" t="s">
        <v>224</v>
      </c>
      <c r="C226" s="190">
        <v>144</v>
      </c>
      <c r="D226" s="66">
        <f>D227</f>
        <v>0</v>
      </c>
      <c r="E226" s="66">
        <f t="shared" ref="E226:O226" si="84">E227</f>
        <v>0</v>
      </c>
      <c r="F226" s="66">
        <f t="shared" si="84"/>
        <v>0</v>
      </c>
      <c r="G226" s="66">
        <f t="shared" si="84"/>
        <v>0</v>
      </c>
      <c r="H226" s="66">
        <f t="shared" si="84"/>
        <v>0</v>
      </c>
      <c r="I226" s="66">
        <f t="shared" si="84"/>
        <v>0</v>
      </c>
      <c r="J226" s="66">
        <f t="shared" si="84"/>
        <v>0</v>
      </c>
      <c r="K226" s="66">
        <f t="shared" si="84"/>
        <v>0</v>
      </c>
      <c r="L226" s="66">
        <f t="shared" si="84"/>
        <v>0</v>
      </c>
      <c r="M226" s="66">
        <f t="shared" si="84"/>
        <v>0</v>
      </c>
      <c r="N226" s="66">
        <f t="shared" si="84"/>
        <v>0</v>
      </c>
      <c r="O226" s="66">
        <f t="shared" si="84"/>
        <v>0</v>
      </c>
      <c r="P226" s="64"/>
    </row>
    <row r="227" spans="1:16" x14ac:dyDescent="0.25">
      <c r="A227" s="22" t="s">
        <v>1441</v>
      </c>
      <c r="B227" s="23" t="s">
        <v>1368</v>
      </c>
      <c r="C227" s="190"/>
      <c r="D227" s="67"/>
      <c r="E227" s="67"/>
      <c r="F227" s="72"/>
      <c r="G227" s="72"/>
      <c r="H227" s="73">
        <f>E227</f>
        <v>0</v>
      </c>
      <c r="I227" s="72"/>
      <c r="J227" s="72"/>
      <c r="K227" s="72"/>
      <c r="L227" s="72"/>
      <c r="M227" s="72"/>
      <c r="N227" s="72"/>
      <c r="O227" s="72"/>
      <c r="P227" s="74"/>
    </row>
    <row r="228" spans="1:16" x14ac:dyDescent="0.25">
      <c r="A228" s="22">
        <v>683</v>
      </c>
      <c r="B228" s="23" t="s">
        <v>225</v>
      </c>
      <c r="C228" s="190">
        <v>145</v>
      </c>
      <c r="D228" s="63">
        <f>D229</f>
        <v>0</v>
      </c>
      <c r="E228" s="63">
        <f>E229</f>
        <v>0</v>
      </c>
      <c r="F228" s="63">
        <f t="shared" ref="F228:O229" si="85">F229</f>
        <v>0</v>
      </c>
      <c r="G228" s="63">
        <f t="shared" si="85"/>
        <v>0</v>
      </c>
      <c r="H228" s="63">
        <f t="shared" si="85"/>
        <v>0</v>
      </c>
      <c r="I228" s="63">
        <f t="shared" si="85"/>
        <v>0</v>
      </c>
      <c r="J228" s="63">
        <f t="shared" si="85"/>
        <v>0</v>
      </c>
      <c r="K228" s="63">
        <f t="shared" si="85"/>
        <v>0</v>
      </c>
      <c r="L228" s="63">
        <f t="shared" si="85"/>
        <v>0</v>
      </c>
      <c r="M228" s="63">
        <f t="shared" si="85"/>
        <v>0</v>
      </c>
      <c r="N228" s="63">
        <f t="shared" si="85"/>
        <v>0</v>
      </c>
      <c r="O228" s="63">
        <f t="shared" si="85"/>
        <v>0</v>
      </c>
      <c r="P228" s="64"/>
    </row>
    <row r="229" spans="1:16" x14ac:dyDescent="0.25">
      <c r="A229" s="22">
        <v>6831</v>
      </c>
      <c r="B229" s="23" t="s">
        <v>226</v>
      </c>
      <c r="C229" s="190">
        <v>146</v>
      </c>
      <c r="D229" s="76">
        <f>D230</f>
        <v>0</v>
      </c>
      <c r="E229" s="76">
        <f>E230</f>
        <v>0</v>
      </c>
      <c r="F229" s="75">
        <f>F230</f>
        <v>0</v>
      </c>
      <c r="G229" s="75">
        <f>G230</f>
        <v>0</v>
      </c>
      <c r="H229" s="76">
        <f>H230</f>
        <v>0</v>
      </c>
      <c r="I229" s="75">
        <f>I230</f>
        <v>0</v>
      </c>
      <c r="J229" s="66">
        <f t="shared" si="85"/>
        <v>0</v>
      </c>
      <c r="K229" s="66">
        <f t="shared" si="85"/>
        <v>0</v>
      </c>
      <c r="L229" s="66">
        <f t="shared" si="85"/>
        <v>0</v>
      </c>
      <c r="M229" s="66">
        <f t="shared" si="85"/>
        <v>0</v>
      </c>
      <c r="N229" s="66">
        <f t="shared" si="85"/>
        <v>0</v>
      </c>
      <c r="O229" s="66">
        <f t="shared" si="85"/>
        <v>0</v>
      </c>
      <c r="P229" s="64"/>
    </row>
    <row r="230" spans="1:16" x14ac:dyDescent="0.25">
      <c r="A230" s="60" t="s">
        <v>1442</v>
      </c>
      <c r="B230" s="61" t="s">
        <v>226</v>
      </c>
      <c r="C230" s="191"/>
      <c r="D230" s="67"/>
      <c r="E230" s="67"/>
      <c r="F230" s="72"/>
      <c r="G230" s="72"/>
      <c r="H230" s="73">
        <f>E230</f>
        <v>0</v>
      </c>
      <c r="I230" s="72"/>
      <c r="J230" s="72"/>
      <c r="K230" s="72"/>
      <c r="L230" s="72"/>
      <c r="M230" s="72"/>
      <c r="N230" s="72"/>
      <c r="O230" s="72"/>
      <c r="P230" s="74"/>
    </row>
    <row r="231" spans="1:16" x14ac:dyDescent="0.25">
      <c r="A231" s="19">
        <v>7</v>
      </c>
      <c r="B231" s="20" t="s">
        <v>227</v>
      </c>
      <c r="C231" s="189">
        <v>281</v>
      </c>
      <c r="D231" s="63">
        <f t="shared" ref="D231:O231" si="86">D232+D248+D297+D301</f>
        <v>0</v>
      </c>
      <c r="E231" s="63">
        <f t="shared" si="86"/>
        <v>0</v>
      </c>
      <c r="F231" s="63">
        <f t="shared" si="86"/>
        <v>0</v>
      </c>
      <c r="G231" s="63">
        <f t="shared" si="86"/>
        <v>0</v>
      </c>
      <c r="H231" s="63">
        <f t="shared" si="86"/>
        <v>0</v>
      </c>
      <c r="I231" s="63">
        <f t="shared" si="86"/>
        <v>0</v>
      </c>
      <c r="J231" s="63">
        <f t="shared" si="86"/>
        <v>0</v>
      </c>
      <c r="K231" s="63">
        <f t="shared" si="86"/>
        <v>0</v>
      </c>
      <c r="L231" s="63">
        <f t="shared" si="86"/>
        <v>0</v>
      </c>
      <c r="M231" s="63">
        <f t="shared" si="86"/>
        <v>0</v>
      </c>
      <c r="N231" s="63">
        <f t="shared" si="86"/>
        <v>0</v>
      </c>
      <c r="O231" s="63">
        <f t="shared" si="86"/>
        <v>0</v>
      </c>
      <c r="P231" s="64"/>
    </row>
    <row r="232" spans="1:16" x14ac:dyDescent="0.25">
      <c r="A232" s="22">
        <v>71</v>
      </c>
      <c r="B232" s="23" t="s">
        <v>228</v>
      </c>
      <c r="C232" s="190">
        <v>282</v>
      </c>
      <c r="D232" s="63">
        <f t="shared" ref="D232:O232" si="87">D233+D239</f>
        <v>0</v>
      </c>
      <c r="E232" s="63">
        <f t="shared" si="87"/>
        <v>0</v>
      </c>
      <c r="F232" s="63">
        <f t="shared" si="87"/>
        <v>0</v>
      </c>
      <c r="G232" s="63">
        <f t="shared" si="87"/>
        <v>0</v>
      </c>
      <c r="H232" s="63">
        <f t="shared" si="87"/>
        <v>0</v>
      </c>
      <c r="I232" s="63">
        <f t="shared" si="87"/>
        <v>0</v>
      </c>
      <c r="J232" s="63">
        <f t="shared" si="87"/>
        <v>0</v>
      </c>
      <c r="K232" s="63">
        <f t="shared" si="87"/>
        <v>0</v>
      </c>
      <c r="L232" s="63">
        <f t="shared" si="87"/>
        <v>0</v>
      </c>
      <c r="M232" s="63">
        <f t="shared" si="87"/>
        <v>0</v>
      </c>
      <c r="N232" s="63">
        <f t="shared" si="87"/>
        <v>0</v>
      </c>
      <c r="O232" s="63">
        <f t="shared" si="87"/>
        <v>0</v>
      </c>
      <c r="P232" s="64"/>
    </row>
    <row r="233" spans="1:16" x14ac:dyDescent="0.25">
      <c r="A233" s="22">
        <v>711</v>
      </c>
      <c r="B233" s="23" t="s">
        <v>229</v>
      </c>
      <c r="C233" s="190">
        <v>283</v>
      </c>
      <c r="D233" s="63">
        <f t="shared" ref="D233:O233" si="88">SUM(D234+D237+D238)</f>
        <v>0</v>
      </c>
      <c r="E233" s="63">
        <f t="shared" si="88"/>
        <v>0</v>
      </c>
      <c r="F233" s="63">
        <f t="shared" si="88"/>
        <v>0</v>
      </c>
      <c r="G233" s="63">
        <f t="shared" si="88"/>
        <v>0</v>
      </c>
      <c r="H233" s="63">
        <f t="shared" si="88"/>
        <v>0</v>
      </c>
      <c r="I233" s="63">
        <f t="shared" si="88"/>
        <v>0</v>
      </c>
      <c r="J233" s="63">
        <f t="shared" si="88"/>
        <v>0</v>
      </c>
      <c r="K233" s="63">
        <f t="shared" si="88"/>
        <v>0</v>
      </c>
      <c r="L233" s="63">
        <f t="shared" si="88"/>
        <v>0</v>
      </c>
      <c r="M233" s="63">
        <f t="shared" si="88"/>
        <v>0</v>
      </c>
      <c r="N233" s="63">
        <f t="shared" si="88"/>
        <v>0</v>
      </c>
      <c r="O233" s="63">
        <f t="shared" si="88"/>
        <v>0</v>
      </c>
      <c r="P233" s="64"/>
    </row>
    <row r="234" spans="1:16" x14ac:dyDescent="0.25">
      <c r="A234" s="22">
        <v>7111</v>
      </c>
      <c r="B234" s="23" t="s">
        <v>230</v>
      </c>
      <c r="C234" s="190">
        <v>284</v>
      </c>
      <c r="D234" s="66">
        <f t="shared" ref="D234:N234" si="89">SUM(D235:D236)</f>
        <v>0</v>
      </c>
      <c r="E234" s="66">
        <f t="shared" si="89"/>
        <v>0</v>
      </c>
      <c r="F234" s="66">
        <f t="shared" si="89"/>
        <v>0</v>
      </c>
      <c r="G234" s="66">
        <f t="shared" si="89"/>
        <v>0</v>
      </c>
      <c r="H234" s="66">
        <f t="shared" si="89"/>
        <v>0</v>
      </c>
      <c r="I234" s="66">
        <f t="shared" si="89"/>
        <v>0</v>
      </c>
      <c r="J234" s="66">
        <f t="shared" si="89"/>
        <v>0</v>
      </c>
      <c r="K234" s="66">
        <f t="shared" si="89"/>
        <v>0</v>
      </c>
      <c r="L234" s="66">
        <f t="shared" si="89"/>
        <v>0</v>
      </c>
      <c r="M234" s="66">
        <f t="shared" si="89"/>
        <v>0</v>
      </c>
      <c r="N234" s="66">
        <f t="shared" si="89"/>
        <v>0</v>
      </c>
      <c r="O234" s="66">
        <f t="shared" ref="O234" si="90">SUM(O235:O236)</f>
        <v>0</v>
      </c>
      <c r="P234" s="64"/>
    </row>
    <row r="235" spans="1:16" x14ac:dyDescent="0.25">
      <c r="A235" s="22" t="s">
        <v>1443</v>
      </c>
      <c r="B235" s="23" t="s">
        <v>231</v>
      </c>
      <c r="C235" s="190"/>
      <c r="D235" s="67"/>
      <c r="E235" s="67"/>
      <c r="F235" s="69"/>
      <c r="G235" s="71"/>
      <c r="H235" s="71"/>
      <c r="I235" s="71"/>
      <c r="J235" s="71"/>
      <c r="K235" s="71"/>
      <c r="L235" s="71"/>
      <c r="M235" s="71"/>
      <c r="N235" s="65">
        <f>+E235</f>
        <v>0</v>
      </c>
      <c r="O235" s="77">
        <f>+F235</f>
        <v>0</v>
      </c>
      <c r="P235" s="64"/>
    </row>
    <row r="236" spans="1:16" x14ac:dyDescent="0.25">
      <c r="A236" s="22" t="s">
        <v>1444</v>
      </c>
      <c r="B236" s="23" t="s">
        <v>232</v>
      </c>
      <c r="C236" s="190"/>
      <c r="D236" s="67"/>
      <c r="E236" s="67"/>
      <c r="F236" s="69"/>
      <c r="G236" s="71"/>
      <c r="H236" s="77"/>
      <c r="I236" s="71"/>
      <c r="J236" s="71"/>
      <c r="K236" s="71"/>
      <c r="L236" s="71"/>
      <c r="M236" s="71"/>
      <c r="N236" s="65">
        <f>+E236</f>
        <v>0</v>
      </c>
      <c r="O236" s="77">
        <f>+F236</f>
        <v>0</v>
      </c>
      <c r="P236" s="64"/>
    </row>
    <row r="237" spans="1:16" x14ac:dyDescent="0.25">
      <c r="A237" s="22">
        <v>7112</v>
      </c>
      <c r="B237" s="23" t="s">
        <v>234</v>
      </c>
      <c r="C237" s="190">
        <v>285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4"/>
    </row>
    <row r="238" spans="1:16" x14ac:dyDescent="0.25">
      <c r="A238" s="22">
        <v>7113</v>
      </c>
      <c r="B238" s="23" t="s">
        <v>235</v>
      </c>
      <c r="C238" s="190">
        <v>286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4"/>
    </row>
    <row r="239" spans="1:16" x14ac:dyDescent="0.25">
      <c r="A239" s="22">
        <v>712</v>
      </c>
      <c r="B239" s="23" t="s">
        <v>236</v>
      </c>
      <c r="C239" s="190">
        <v>287</v>
      </c>
      <c r="D239" s="63">
        <f t="shared" ref="D239:O239" si="91">SUM(D240+D241+D242+D243+D246+D247)</f>
        <v>0</v>
      </c>
      <c r="E239" s="63">
        <f t="shared" si="91"/>
        <v>0</v>
      </c>
      <c r="F239" s="63">
        <f t="shared" si="91"/>
        <v>0</v>
      </c>
      <c r="G239" s="63">
        <f t="shared" si="91"/>
        <v>0</v>
      </c>
      <c r="H239" s="63">
        <f t="shared" si="91"/>
        <v>0</v>
      </c>
      <c r="I239" s="63">
        <f t="shared" si="91"/>
        <v>0</v>
      </c>
      <c r="J239" s="63">
        <f t="shared" si="91"/>
        <v>0</v>
      </c>
      <c r="K239" s="63">
        <f t="shared" si="91"/>
        <v>0</v>
      </c>
      <c r="L239" s="63">
        <f t="shared" si="91"/>
        <v>0</v>
      </c>
      <c r="M239" s="63">
        <f t="shared" si="91"/>
        <v>0</v>
      </c>
      <c r="N239" s="63">
        <f t="shared" si="91"/>
        <v>0</v>
      </c>
      <c r="O239" s="63">
        <f t="shared" si="91"/>
        <v>0</v>
      </c>
      <c r="P239" s="64"/>
    </row>
    <row r="240" spans="1:16" x14ac:dyDescent="0.25">
      <c r="A240" s="22">
        <v>7121</v>
      </c>
      <c r="B240" s="23" t="s">
        <v>237</v>
      </c>
      <c r="C240" s="190">
        <v>288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4"/>
    </row>
    <row r="241" spans="1:16" x14ac:dyDescent="0.25">
      <c r="A241" s="22">
        <v>7122</v>
      </c>
      <c r="B241" s="23" t="s">
        <v>238</v>
      </c>
      <c r="C241" s="190">
        <v>289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0</v>
      </c>
      <c r="O241" s="66">
        <v>0</v>
      </c>
      <c r="P241" s="64"/>
    </row>
    <row r="242" spans="1:16" x14ac:dyDescent="0.25">
      <c r="A242" s="22">
        <v>7123</v>
      </c>
      <c r="B242" s="23" t="s">
        <v>239</v>
      </c>
      <c r="C242" s="190">
        <v>290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4"/>
    </row>
    <row r="243" spans="1:16" x14ac:dyDescent="0.25">
      <c r="A243" s="22">
        <v>7124</v>
      </c>
      <c r="B243" s="23" t="s">
        <v>240</v>
      </c>
      <c r="C243" s="190">
        <v>291</v>
      </c>
      <c r="D243" s="66">
        <f t="shared" ref="D243:N243" si="92">SUM(D244:D245)</f>
        <v>0</v>
      </c>
      <c r="E243" s="66">
        <f t="shared" si="92"/>
        <v>0</v>
      </c>
      <c r="F243" s="66">
        <f t="shared" si="92"/>
        <v>0</v>
      </c>
      <c r="G243" s="66">
        <f t="shared" si="92"/>
        <v>0</v>
      </c>
      <c r="H243" s="66">
        <f t="shared" si="92"/>
        <v>0</v>
      </c>
      <c r="I243" s="66">
        <f t="shared" si="92"/>
        <v>0</v>
      </c>
      <c r="J243" s="66">
        <f t="shared" si="92"/>
        <v>0</v>
      </c>
      <c r="K243" s="66">
        <f t="shared" si="92"/>
        <v>0</v>
      </c>
      <c r="L243" s="66">
        <f t="shared" si="92"/>
        <v>0</v>
      </c>
      <c r="M243" s="66">
        <f t="shared" si="92"/>
        <v>0</v>
      </c>
      <c r="N243" s="66">
        <f t="shared" si="92"/>
        <v>0</v>
      </c>
      <c r="O243" s="66">
        <f t="shared" ref="O243" si="93">SUM(O244:O245)</f>
        <v>0</v>
      </c>
      <c r="P243" s="64"/>
    </row>
    <row r="244" spans="1:16" x14ac:dyDescent="0.25">
      <c r="A244" s="22" t="s">
        <v>1445</v>
      </c>
      <c r="B244" s="23" t="s">
        <v>241</v>
      </c>
      <c r="C244" s="190"/>
      <c r="D244" s="67"/>
      <c r="E244" s="67"/>
      <c r="F244" s="69"/>
      <c r="G244" s="71"/>
      <c r="H244" s="71"/>
      <c r="I244" s="71"/>
      <c r="J244" s="71"/>
      <c r="K244" s="71"/>
      <c r="L244" s="71"/>
      <c r="M244" s="71"/>
      <c r="N244" s="65">
        <f>+E244</f>
        <v>0</v>
      </c>
      <c r="O244" s="77">
        <f>+F244</f>
        <v>0</v>
      </c>
      <c r="P244" s="64"/>
    </row>
    <row r="245" spans="1:16" x14ac:dyDescent="0.25">
      <c r="A245" s="22" t="s">
        <v>1446</v>
      </c>
      <c r="B245" s="23" t="s">
        <v>246</v>
      </c>
      <c r="C245" s="190"/>
      <c r="D245" s="67"/>
      <c r="E245" s="67"/>
      <c r="F245" s="69"/>
      <c r="G245" s="71"/>
      <c r="H245" s="71"/>
      <c r="I245" s="71"/>
      <c r="J245" s="71"/>
      <c r="K245" s="71"/>
      <c r="L245" s="71"/>
      <c r="M245" s="71"/>
      <c r="N245" s="65">
        <f>+E245</f>
        <v>0</v>
      </c>
      <c r="O245" s="77">
        <f>+F245</f>
        <v>0</v>
      </c>
      <c r="P245" s="64"/>
    </row>
    <row r="246" spans="1:16" x14ac:dyDescent="0.25">
      <c r="A246" s="22">
        <v>7125</v>
      </c>
      <c r="B246" s="23" t="s">
        <v>247</v>
      </c>
      <c r="C246" s="190">
        <v>292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4"/>
    </row>
    <row r="247" spans="1:16" x14ac:dyDescent="0.25">
      <c r="A247" s="22">
        <v>7126</v>
      </c>
      <c r="B247" s="23" t="s">
        <v>248</v>
      </c>
      <c r="C247" s="190">
        <v>293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4"/>
    </row>
    <row r="248" spans="1:16" ht="24" customHeight="1" x14ac:dyDescent="0.25">
      <c r="A248" s="22">
        <v>72</v>
      </c>
      <c r="B248" s="23" t="s">
        <v>249</v>
      </c>
      <c r="C248" s="190">
        <v>294</v>
      </c>
      <c r="D248" s="63">
        <f t="shared" ref="D248:O248" si="94">D249+D258+D272+D283+D288+D292</f>
        <v>0</v>
      </c>
      <c r="E248" s="63">
        <f t="shared" si="94"/>
        <v>0</v>
      </c>
      <c r="F248" s="63">
        <f t="shared" si="94"/>
        <v>0</v>
      </c>
      <c r="G248" s="63">
        <f t="shared" si="94"/>
        <v>0</v>
      </c>
      <c r="H248" s="63">
        <f t="shared" si="94"/>
        <v>0</v>
      </c>
      <c r="I248" s="63">
        <f t="shared" si="94"/>
        <v>0</v>
      </c>
      <c r="J248" s="63">
        <f t="shared" si="94"/>
        <v>0</v>
      </c>
      <c r="K248" s="63">
        <f t="shared" si="94"/>
        <v>0</v>
      </c>
      <c r="L248" s="63">
        <f t="shared" si="94"/>
        <v>0</v>
      </c>
      <c r="M248" s="63">
        <f t="shared" si="94"/>
        <v>0</v>
      </c>
      <c r="N248" s="63">
        <f t="shared" si="94"/>
        <v>0</v>
      </c>
      <c r="O248" s="63">
        <f t="shared" si="94"/>
        <v>0</v>
      </c>
      <c r="P248" s="64"/>
    </row>
    <row r="249" spans="1:16" x14ac:dyDescent="0.25">
      <c r="A249" s="22">
        <v>721</v>
      </c>
      <c r="B249" s="23" t="s">
        <v>250</v>
      </c>
      <c r="C249" s="190">
        <v>295</v>
      </c>
      <c r="D249" s="63">
        <f t="shared" ref="D249:O249" si="95">SUM(D250+D253+D256+D257)</f>
        <v>0</v>
      </c>
      <c r="E249" s="63">
        <f t="shared" si="95"/>
        <v>0</v>
      </c>
      <c r="F249" s="63">
        <f t="shared" si="95"/>
        <v>0</v>
      </c>
      <c r="G249" s="63">
        <f t="shared" si="95"/>
        <v>0</v>
      </c>
      <c r="H249" s="63">
        <f t="shared" si="95"/>
        <v>0</v>
      </c>
      <c r="I249" s="63">
        <f t="shared" si="95"/>
        <v>0</v>
      </c>
      <c r="J249" s="63">
        <f t="shared" si="95"/>
        <v>0</v>
      </c>
      <c r="K249" s="63">
        <f t="shared" si="95"/>
        <v>0</v>
      </c>
      <c r="L249" s="63">
        <f t="shared" si="95"/>
        <v>0</v>
      </c>
      <c r="M249" s="63">
        <f t="shared" si="95"/>
        <v>0</v>
      </c>
      <c r="N249" s="63">
        <f t="shared" si="95"/>
        <v>0</v>
      </c>
      <c r="O249" s="63">
        <f t="shared" si="95"/>
        <v>0</v>
      </c>
      <c r="P249" s="64"/>
    </row>
    <row r="250" spans="1:16" x14ac:dyDescent="0.25">
      <c r="A250" s="22">
        <v>7211</v>
      </c>
      <c r="B250" s="23" t="s">
        <v>251</v>
      </c>
      <c r="C250" s="190">
        <v>296</v>
      </c>
      <c r="D250" s="66">
        <f t="shared" ref="D250:N250" si="96">SUM(D251:D252)</f>
        <v>0</v>
      </c>
      <c r="E250" s="66">
        <f t="shared" si="96"/>
        <v>0</v>
      </c>
      <c r="F250" s="66">
        <f t="shared" si="96"/>
        <v>0</v>
      </c>
      <c r="G250" s="66">
        <f t="shared" si="96"/>
        <v>0</v>
      </c>
      <c r="H250" s="66">
        <f t="shared" si="96"/>
        <v>0</v>
      </c>
      <c r="I250" s="66">
        <f t="shared" si="96"/>
        <v>0</v>
      </c>
      <c r="J250" s="66">
        <f t="shared" si="96"/>
        <v>0</v>
      </c>
      <c r="K250" s="66">
        <f t="shared" si="96"/>
        <v>0</v>
      </c>
      <c r="L250" s="66">
        <f t="shared" si="96"/>
        <v>0</v>
      </c>
      <c r="M250" s="66">
        <f t="shared" si="96"/>
        <v>0</v>
      </c>
      <c r="N250" s="66">
        <f t="shared" si="96"/>
        <v>0</v>
      </c>
      <c r="O250" s="66">
        <f t="shared" ref="O250" si="97">SUM(O251:O252)</f>
        <v>0</v>
      </c>
      <c r="P250" s="64"/>
    </row>
    <row r="251" spans="1:16" x14ac:dyDescent="0.25">
      <c r="A251" s="22" t="s">
        <v>1447</v>
      </c>
      <c r="B251" s="23" t="s">
        <v>252</v>
      </c>
      <c r="C251" s="190"/>
      <c r="D251" s="67"/>
      <c r="E251" s="67"/>
      <c r="F251" s="69"/>
      <c r="G251" s="71"/>
      <c r="H251" s="71"/>
      <c r="I251" s="71"/>
      <c r="J251" s="71"/>
      <c r="K251" s="71"/>
      <c r="L251" s="71"/>
      <c r="M251" s="71"/>
      <c r="N251" s="65">
        <f>+E251</f>
        <v>0</v>
      </c>
      <c r="O251" s="77">
        <f>+F251</f>
        <v>0</v>
      </c>
      <c r="P251" s="64"/>
    </row>
    <row r="252" spans="1:16" x14ac:dyDescent="0.25">
      <c r="A252" s="22" t="s">
        <v>1448</v>
      </c>
      <c r="B252" s="23" t="s">
        <v>254</v>
      </c>
      <c r="C252" s="190"/>
      <c r="D252" s="67"/>
      <c r="E252" s="67"/>
      <c r="F252" s="69"/>
      <c r="G252" s="71"/>
      <c r="H252" s="71"/>
      <c r="I252" s="71"/>
      <c r="J252" s="71"/>
      <c r="K252" s="71"/>
      <c r="L252" s="71"/>
      <c r="M252" s="71"/>
      <c r="N252" s="65">
        <f>+E252</f>
        <v>0</v>
      </c>
      <c r="O252" s="77">
        <f>+F252</f>
        <v>0</v>
      </c>
      <c r="P252" s="64"/>
    </row>
    <row r="253" spans="1:16" x14ac:dyDescent="0.25">
      <c r="A253" s="22">
        <v>7212</v>
      </c>
      <c r="B253" s="23" t="s">
        <v>255</v>
      </c>
      <c r="C253" s="190">
        <v>297</v>
      </c>
      <c r="D253" s="66">
        <f t="shared" ref="D253:O253" si="98">SUM(D254:D255)</f>
        <v>0</v>
      </c>
      <c r="E253" s="66">
        <f t="shared" si="98"/>
        <v>0</v>
      </c>
      <c r="F253" s="66">
        <f t="shared" si="98"/>
        <v>0</v>
      </c>
      <c r="G253" s="66">
        <f t="shared" si="98"/>
        <v>0</v>
      </c>
      <c r="H253" s="66">
        <f t="shared" si="98"/>
        <v>0</v>
      </c>
      <c r="I253" s="66">
        <f t="shared" si="98"/>
        <v>0</v>
      </c>
      <c r="J253" s="66">
        <f t="shared" si="98"/>
        <v>0</v>
      </c>
      <c r="K253" s="66">
        <f t="shared" si="98"/>
        <v>0</v>
      </c>
      <c r="L253" s="66">
        <f t="shared" si="98"/>
        <v>0</v>
      </c>
      <c r="M253" s="66">
        <f t="shared" si="98"/>
        <v>0</v>
      </c>
      <c r="N253" s="66">
        <f t="shared" si="98"/>
        <v>0</v>
      </c>
      <c r="O253" s="66">
        <f t="shared" si="98"/>
        <v>0</v>
      </c>
      <c r="P253" s="64"/>
    </row>
    <row r="254" spans="1:16" x14ac:dyDescent="0.25">
      <c r="A254" s="22" t="s">
        <v>1449</v>
      </c>
      <c r="B254" s="23" t="s">
        <v>258</v>
      </c>
      <c r="C254" s="190"/>
      <c r="D254" s="67"/>
      <c r="E254" s="67"/>
      <c r="F254" s="69"/>
      <c r="G254" s="71"/>
      <c r="H254" s="71"/>
      <c r="I254" s="71"/>
      <c r="J254" s="71"/>
      <c r="K254" s="71"/>
      <c r="L254" s="71"/>
      <c r="M254" s="71"/>
      <c r="N254" s="65">
        <f>+E254</f>
        <v>0</v>
      </c>
      <c r="O254" s="77">
        <f>+F254</f>
        <v>0</v>
      </c>
      <c r="P254" s="64"/>
    </row>
    <row r="255" spans="1:16" x14ac:dyDescent="0.25">
      <c r="A255" s="22" t="s">
        <v>1450</v>
      </c>
      <c r="B255" s="23" t="s">
        <v>263</v>
      </c>
      <c r="C255" s="190"/>
      <c r="D255" s="67"/>
      <c r="E255" s="67"/>
      <c r="F255" s="69"/>
      <c r="G255" s="71"/>
      <c r="H255" s="71"/>
      <c r="I255" s="71"/>
      <c r="J255" s="71"/>
      <c r="K255" s="71"/>
      <c r="L255" s="71"/>
      <c r="M255" s="71"/>
      <c r="N255" s="65">
        <f>+E255</f>
        <v>0</v>
      </c>
      <c r="O255" s="77">
        <f>+F255</f>
        <v>0</v>
      </c>
      <c r="P255" s="64"/>
    </row>
    <row r="256" spans="1:16" x14ac:dyDescent="0.25">
      <c r="A256" s="22">
        <v>7213</v>
      </c>
      <c r="B256" s="23" t="s">
        <v>264</v>
      </c>
      <c r="C256" s="190">
        <v>298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4"/>
    </row>
    <row r="257" spans="1:16" x14ac:dyDescent="0.25">
      <c r="A257" s="22">
        <v>7214</v>
      </c>
      <c r="B257" s="23" t="s">
        <v>265</v>
      </c>
      <c r="C257" s="190">
        <v>299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4"/>
    </row>
    <row r="258" spans="1:16" x14ac:dyDescent="0.25">
      <c r="A258" s="22">
        <v>722</v>
      </c>
      <c r="B258" s="23" t="s">
        <v>266</v>
      </c>
      <c r="C258" s="190">
        <v>300</v>
      </c>
      <c r="D258" s="63">
        <f t="shared" ref="D258:O258" si="99">SUM(D259+D263+D264+D265+D266+D267+D269+D271)</f>
        <v>0</v>
      </c>
      <c r="E258" s="63">
        <f t="shared" si="99"/>
        <v>0</v>
      </c>
      <c r="F258" s="63">
        <f t="shared" si="99"/>
        <v>0</v>
      </c>
      <c r="G258" s="63">
        <f t="shared" si="99"/>
        <v>0</v>
      </c>
      <c r="H258" s="63">
        <f t="shared" si="99"/>
        <v>0</v>
      </c>
      <c r="I258" s="63">
        <f t="shared" si="99"/>
        <v>0</v>
      </c>
      <c r="J258" s="63">
        <f t="shared" si="99"/>
        <v>0</v>
      </c>
      <c r="K258" s="63">
        <f t="shared" si="99"/>
        <v>0</v>
      </c>
      <c r="L258" s="63">
        <f t="shared" si="99"/>
        <v>0</v>
      </c>
      <c r="M258" s="63">
        <f t="shared" si="99"/>
        <v>0</v>
      </c>
      <c r="N258" s="63">
        <f t="shared" si="99"/>
        <v>0</v>
      </c>
      <c r="O258" s="63">
        <f t="shared" si="99"/>
        <v>0</v>
      </c>
      <c r="P258" s="64"/>
    </row>
    <row r="259" spans="1:16" x14ac:dyDescent="0.25">
      <c r="A259" s="22">
        <v>7221</v>
      </c>
      <c r="B259" s="23" t="s">
        <v>267</v>
      </c>
      <c r="C259" s="190">
        <v>301</v>
      </c>
      <c r="D259" s="66">
        <f t="shared" ref="D259:N259" si="100">SUM(D260:D262)</f>
        <v>0</v>
      </c>
      <c r="E259" s="66">
        <f t="shared" si="100"/>
        <v>0</v>
      </c>
      <c r="F259" s="66">
        <f t="shared" si="100"/>
        <v>0</v>
      </c>
      <c r="G259" s="66">
        <f t="shared" si="100"/>
        <v>0</v>
      </c>
      <c r="H259" s="66">
        <f t="shared" si="100"/>
        <v>0</v>
      </c>
      <c r="I259" s="66">
        <f t="shared" si="100"/>
        <v>0</v>
      </c>
      <c r="J259" s="66">
        <f t="shared" si="100"/>
        <v>0</v>
      </c>
      <c r="K259" s="66">
        <f t="shared" ref="K259:L259" si="101">SUM(K260:K262)</f>
        <v>0</v>
      </c>
      <c r="L259" s="66">
        <f t="shared" si="101"/>
        <v>0</v>
      </c>
      <c r="M259" s="66">
        <f t="shared" si="100"/>
        <v>0</v>
      </c>
      <c r="N259" s="66">
        <f t="shared" si="100"/>
        <v>0</v>
      </c>
      <c r="O259" s="66">
        <f t="shared" ref="O259" si="102">SUM(O260:O262)</f>
        <v>0</v>
      </c>
      <c r="P259" s="64"/>
    </row>
    <row r="260" spans="1:16" x14ac:dyDescent="0.25">
      <c r="A260" s="22" t="s">
        <v>1451</v>
      </c>
      <c r="B260" s="23" t="s">
        <v>268</v>
      </c>
      <c r="C260" s="190"/>
      <c r="D260" s="67"/>
      <c r="E260" s="67"/>
      <c r="F260" s="69"/>
      <c r="G260" s="71"/>
      <c r="H260" s="71"/>
      <c r="I260" s="71"/>
      <c r="J260" s="71"/>
      <c r="K260" s="71"/>
      <c r="L260" s="71"/>
      <c r="M260" s="71"/>
      <c r="N260" s="65">
        <f t="shared" ref="N260:O262" si="103">+E260</f>
        <v>0</v>
      </c>
      <c r="O260" s="77">
        <f t="shared" si="103"/>
        <v>0</v>
      </c>
      <c r="P260" s="64"/>
    </row>
    <row r="261" spans="1:16" x14ac:dyDescent="0.25">
      <c r="A261" s="22" t="s">
        <v>1452</v>
      </c>
      <c r="B261" s="23" t="s">
        <v>269</v>
      </c>
      <c r="C261" s="190"/>
      <c r="D261" s="67"/>
      <c r="E261" s="67"/>
      <c r="F261" s="69"/>
      <c r="G261" s="71"/>
      <c r="H261" s="71"/>
      <c r="I261" s="71"/>
      <c r="J261" s="71"/>
      <c r="K261" s="71"/>
      <c r="L261" s="71"/>
      <c r="M261" s="71"/>
      <c r="N261" s="65">
        <f t="shared" si="103"/>
        <v>0</v>
      </c>
      <c r="O261" s="77">
        <f t="shared" si="103"/>
        <v>0</v>
      </c>
      <c r="P261" s="64"/>
    </row>
    <row r="262" spans="1:16" x14ac:dyDescent="0.25">
      <c r="A262" s="22" t="s">
        <v>1453</v>
      </c>
      <c r="B262" s="23" t="s">
        <v>270</v>
      </c>
      <c r="C262" s="190"/>
      <c r="D262" s="67"/>
      <c r="E262" s="67"/>
      <c r="F262" s="69"/>
      <c r="G262" s="71"/>
      <c r="H262" s="71"/>
      <c r="I262" s="71"/>
      <c r="J262" s="71"/>
      <c r="K262" s="71"/>
      <c r="L262" s="71"/>
      <c r="M262" s="71"/>
      <c r="N262" s="65">
        <f t="shared" si="103"/>
        <v>0</v>
      </c>
      <c r="O262" s="77">
        <f t="shared" si="103"/>
        <v>0</v>
      </c>
      <c r="P262" s="64"/>
    </row>
    <row r="263" spans="1:16" x14ac:dyDescent="0.25">
      <c r="A263" s="22">
        <v>7222</v>
      </c>
      <c r="B263" s="23" t="s">
        <v>271</v>
      </c>
      <c r="C263" s="190">
        <v>302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4"/>
    </row>
    <row r="264" spans="1:16" x14ac:dyDescent="0.25">
      <c r="A264" s="22">
        <v>7223</v>
      </c>
      <c r="B264" s="23" t="s">
        <v>276</v>
      </c>
      <c r="C264" s="190">
        <v>303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4"/>
    </row>
    <row r="265" spans="1:16" x14ac:dyDescent="0.25">
      <c r="A265" s="22">
        <v>7224</v>
      </c>
      <c r="B265" s="23" t="s">
        <v>283</v>
      </c>
      <c r="C265" s="190">
        <v>304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4"/>
    </row>
    <row r="266" spans="1:16" x14ac:dyDescent="0.25">
      <c r="A266" s="22">
        <v>7225</v>
      </c>
      <c r="B266" s="23" t="s">
        <v>286</v>
      </c>
      <c r="C266" s="190">
        <v>305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4"/>
    </row>
    <row r="267" spans="1:16" x14ac:dyDescent="0.25">
      <c r="A267" s="22">
        <v>7226</v>
      </c>
      <c r="B267" s="23" t="s">
        <v>291</v>
      </c>
      <c r="C267" s="190">
        <v>306</v>
      </c>
      <c r="D267" s="66">
        <f t="shared" ref="D267:O267" si="104">SUM(D268:D268)</f>
        <v>0</v>
      </c>
      <c r="E267" s="66">
        <f t="shared" si="104"/>
        <v>0</v>
      </c>
      <c r="F267" s="66">
        <f t="shared" si="104"/>
        <v>0</v>
      </c>
      <c r="G267" s="66">
        <f t="shared" si="104"/>
        <v>0</v>
      </c>
      <c r="H267" s="66">
        <f t="shared" si="104"/>
        <v>0</v>
      </c>
      <c r="I267" s="66">
        <f t="shared" si="104"/>
        <v>0</v>
      </c>
      <c r="J267" s="66">
        <f t="shared" si="104"/>
        <v>0</v>
      </c>
      <c r="K267" s="66">
        <f t="shared" si="104"/>
        <v>0</v>
      </c>
      <c r="L267" s="66">
        <f t="shared" si="104"/>
        <v>0</v>
      </c>
      <c r="M267" s="66">
        <f t="shared" si="104"/>
        <v>0</v>
      </c>
      <c r="N267" s="66">
        <f t="shared" si="104"/>
        <v>0</v>
      </c>
      <c r="O267" s="66">
        <f t="shared" si="104"/>
        <v>0</v>
      </c>
      <c r="P267" s="64"/>
    </row>
    <row r="268" spans="1:16" x14ac:dyDescent="0.25">
      <c r="A268" s="22" t="s">
        <v>1454</v>
      </c>
      <c r="B268" s="23" t="s">
        <v>293</v>
      </c>
      <c r="C268" s="190"/>
      <c r="D268" s="67"/>
      <c r="E268" s="67"/>
      <c r="F268" s="69"/>
      <c r="G268" s="71"/>
      <c r="H268" s="71"/>
      <c r="I268" s="71"/>
      <c r="J268" s="71"/>
      <c r="K268" s="71"/>
      <c r="L268" s="71"/>
      <c r="M268" s="71"/>
      <c r="N268" s="65">
        <f>+E268</f>
        <v>0</v>
      </c>
      <c r="O268" s="77">
        <f>+F268</f>
        <v>0</v>
      </c>
      <c r="P268" s="64"/>
    </row>
    <row r="269" spans="1:16" x14ac:dyDescent="0.25">
      <c r="A269" s="22">
        <v>7227</v>
      </c>
      <c r="B269" s="23" t="s">
        <v>294</v>
      </c>
      <c r="C269" s="190">
        <v>307</v>
      </c>
      <c r="D269" s="66">
        <f t="shared" ref="D269:O269" si="105">SUM(D270:D270)</f>
        <v>0</v>
      </c>
      <c r="E269" s="66">
        <f t="shared" si="105"/>
        <v>0</v>
      </c>
      <c r="F269" s="66">
        <f t="shared" si="105"/>
        <v>0</v>
      </c>
      <c r="G269" s="66">
        <f t="shared" si="105"/>
        <v>0</v>
      </c>
      <c r="H269" s="66">
        <f t="shared" si="105"/>
        <v>0</v>
      </c>
      <c r="I269" s="66">
        <f t="shared" si="105"/>
        <v>0</v>
      </c>
      <c r="J269" s="66">
        <f t="shared" si="105"/>
        <v>0</v>
      </c>
      <c r="K269" s="66">
        <f t="shared" si="105"/>
        <v>0</v>
      </c>
      <c r="L269" s="66">
        <f t="shared" si="105"/>
        <v>0</v>
      </c>
      <c r="M269" s="66">
        <f t="shared" si="105"/>
        <v>0</v>
      </c>
      <c r="N269" s="66">
        <f t="shared" si="105"/>
        <v>0</v>
      </c>
      <c r="O269" s="66">
        <f t="shared" si="105"/>
        <v>0</v>
      </c>
      <c r="P269" s="64"/>
    </row>
    <row r="270" spans="1:16" x14ac:dyDescent="0.25">
      <c r="A270" s="22" t="s">
        <v>1455</v>
      </c>
      <c r="B270" s="23" t="s">
        <v>297</v>
      </c>
      <c r="C270" s="190"/>
      <c r="D270" s="67"/>
      <c r="E270" s="67"/>
      <c r="F270" s="69"/>
      <c r="G270" s="71"/>
      <c r="H270" s="71"/>
      <c r="I270" s="71"/>
      <c r="J270" s="71"/>
      <c r="K270" s="71"/>
      <c r="L270" s="71"/>
      <c r="M270" s="71"/>
      <c r="N270" s="65">
        <f>+E270</f>
        <v>0</v>
      </c>
      <c r="O270" s="77">
        <f>+F270</f>
        <v>0</v>
      </c>
      <c r="P270" s="64"/>
    </row>
    <row r="271" spans="1:16" s="29" customFormat="1" x14ac:dyDescent="0.25">
      <c r="A271" s="22" t="s">
        <v>298</v>
      </c>
      <c r="B271" s="23" t="s">
        <v>299</v>
      </c>
      <c r="C271" s="190">
        <v>308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4"/>
    </row>
    <row r="272" spans="1:16" x14ac:dyDescent="0.25">
      <c r="A272" s="22">
        <v>723</v>
      </c>
      <c r="B272" s="23" t="s">
        <v>300</v>
      </c>
      <c r="C272" s="190">
        <v>309</v>
      </c>
      <c r="D272" s="63">
        <f t="shared" ref="D272:O272" si="106">SUM(D273+D278+D279+D282)</f>
        <v>0</v>
      </c>
      <c r="E272" s="63">
        <f t="shared" si="106"/>
        <v>0</v>
      </c>
      <c r="F272" s="63">
        <f t="shared" si="106"/>
        <v>0</v>
      </c>
      <c r="G272" s="63">
        <f t="shared" si="106"/>
        <v>0</v>
      </c>
      <c r="H272" s="63">
        <f t="shared" si="106"/>
        <v>0</v>
      </c>
      <c r="I272" s="63">
        <f t="shared" si="106"/>
        <v>0</v>
      </c>
      <c r="J272" s="63">
        <f t="shared" si="106"/>
        <v>0</v>
      </c>
      <c r="K272" s="63">
        <f t="shared" si="106"/>
        <v>0</v>
      </c>
      <c r="L272" s="63">
        <f t="shared" si="106"/>
        <v>0</v>
      </c>
      <c r="M272" s="63">
        <f t="shared" si="106"/>
        <v>0</v>
      </c>
      <c r="N272" s="63">
        <f t="shared" si="106"/>
        <v>0</v>
      </c>
      <c r="O272" s="63">
        <f t="shared" si="106"/>
        <v>0</v>
      </c>
      <c r="P272" s="64"/>
    </row>
    <row r="273" spans="1:16" x14ac:dyDescent="0.25">
      <c r="A273" s="22">
        <v>7231</v>
      </c>
      <c r="B273" s="23" t="s">
        <v>301</v>
      </c>
      <c r="C273" s="190">
        <v>310</v>
      </c>
      <c r="D273" s="66">
        <f t="shared" ref="D273:N273" si="107">SUM(D274:D277)</f>
        <v>0</v>
      </c>
      <c r="E273" s="66">
        <f t="shared" si="107"/>
        <v>0</v>
      </c>
      <c r="F273" s="66">
        <f t="shared" si="107"/>
        <v>0</v>
      </c>
      <c r="G273" s="66">
        <f t="shared" si="107"/>
        <v>0</v>
      </c>
      <c r="H273" s="66">
        <f t="shared" si="107"/>
        <v>0</v>
      </c>
      <c r="I273" s="66">
        <f t="shared" si="107"/>
        <v>0</v>
      </c>
      <c r="J273" s="66">
        <f t="shared" si="107"/>
        <v>0</v>
      </c>
      <c r="K273" s="66">
        <f t="shared" si="107"/>
        <v>0</v>
      </c>
      <c r="L273" s="66">
        <f t="shared" si="107"/>
        <v>0</v>
      </c>
      <c r="M273" s="66">
        <f t="shared" si="107"/>
        <v>0</v>
      </c>
      <c r="N273" s="66">
        <f t="shared" si="107"/>
        <v>0</v>
      </c>
      <c r="O273" s="66">
        <f t="shared" ref="O273" si="108">SUM(O274:O277)</f>
        <v>0</v>
      </c>
      <c r="P273" s="64"/>
    </row>
    <row r="274" spans="1:16" x14ac:dyDescent="0.25">
      <c r="A274" s="22" t="s">
        <v>1456</v>
      </c>
      <c r="B274" s="23" t="s">
        <v>302</v>
      </c>
      <c r="C274" s="190"/>
      <c r="D274" s="67"/>
      <c r="E274" s="67"/>
      <c r="F274" s="69"/>
      <c r="G274" s="71"/>
      <c r="H274" s="71"/>
      <c r="I274" s="71"/>
      <c r="J274" s="71"/>
      <c r="K274" s="71"/>
      <c r="L274" s="71"/>
      <c r="M274" s="71"/>
      <c r="N274" s="65">
        <f t="shared" ref="N274:O277" si="109">+E274</f>
        <v>0</v>
      </c>
      <c r="O274" s="77">
        <f t="shared" si="109"/>
        <v>0</v>
      </c>
      <c r="P274" s="64"/>
    </row>
    <row r="275" spans="1:16" x14ac:dyDescent="0.25">
      <c r="A275" s="22" t="s">
        <v>1457</v>
      </c>
      <c r="B275" s="23" t="s">
        <v>305</v>
      </c>
      <c r="C275" s="190"/>
      <c r="D275" s="67"/>
      <c r="E275" s="67"/>
      <c r="F275" s="69"/>
      <c r="G275" s="71"/>
      <c r="H275" s="71"/>
      <c r="I275" s="71"/>
      <c r="J275" s="71"/>
      <c r="K275" s="71"/>
      <c r="L275" s="71"/>
      <c r="M275" s="71"/>
      <c r="N275" s="65">
        <f t="shared" si="109"/>
        <v>0</v>
      </c>
      <c r="O275" s="77">
        <f t="shared" si="109"/>
        <v>0</v>
      </c>
      <c r="P275" s="64"/>
    </row>
    <row r="276" spans="1:16" x14ac:dyDescent="0.25">
      <c r="A276" s="22" t="s">
        <v>1458</v>
      </c>
      <c r="B276" s="23" t="s">
        <v>306</v>
      </c>
      <c r="C276" s="190"/>
      <c r="D276" s="67"/>
      <c r="E276" s="67"/>
      <c r="F276" s="69"/>
      <c r="G276" s="71"/>
      <c r="H276" s="71"/>
      <c r="I276" s="71"/>
      <c r="J276" s="71"/>
      <c r="K276" s="71"/>
      <c r="L276" s="71"/>
      <c r="M276" s="71"/>
      <c r="N276" s="65">
        <f t="shared" si="109"/>
        <v>0</v>
      </c>
      <c r="O276" s="77">
        <f t="shared" si="109"/>
        <v>0</v>
      </c>
      <c r="P276" s="64"/>
    </row>
    <row r="277" spans="1:16" x14ac:dyDescent="0.25">
      <c r="A277" s="22" t="s">
        <v>1459</v>
      </c>
      <c r="B277" s="23" t="s">
        <v>307</v>
      </c>
      <c r="C277" s="190"/>
      <c r="D277" s="67"/>
      <c r="E277" s="67"/>
      <c r="F277" s="69"/>
      <c r="G277" s="71"/>
      <c r="H277" s="71"/>
      <c r="I277" s="71"/>
      <c r="J277" s="71"/>
      <c r="K277" s="71"/>
      <c r="L277" s="71"/>
      <c r="M277" s="71"/>
      <c r="N277" s="65">
        <f t="shared" si="109"/>
        <v>0</v>
      </c>
      <c r="O277" s="77">
        <f t="shared" si="109"/>
        <v>0</v>
      </c>
      <c r="P277" s="64"/>
    </row>
    <row r="278" spans="1:16" x14ac:dyDescent="0.25">
      <c r="A278" s="22">
        <v>7232</v>
      </c>
      <c r="B278" s="23" t="s">
        <v>311</v>
      </c>
      <c r="C278" s="190">
        <v>311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4"/>
    </row>
    <row r="279" spans="1:16" x14ac:dyDescent="0.25">
      <c r="A279" s="22">
        <v>7233</v>
      </c>
      <c r="B279" s="23" t="s">
        <v>312</v>
      </c>
      <c r="C279" s="190">
        <v>312</v>
      </c>
      <c r="D279" s="66">
        <f t="shared" ref="D279:O279" si="110">SUM(D280:D281)</f>
        <v>0</v>
      </c>
      <c r="E279" s="66">
        <f t="shared" si="110"/>
        <v>0</v>
      </c>
      <c r="F279" s="66">
        <f t="shared" si="110"/>
        <v>0</v>
      </c>
      <c r="G279" s="66">
        <f t="shared" si="110"/>
        <v>0</v>
      </c>
      <c r="H279" s="66">
        <f t="shared" si="110"/>
        <v>0</v>
      </c>
      <c r="I279" s="66">
        <f t="shared" si="110"/>
        <v>0</v>
      </c>
      <c r="J279" s="66">
        <f t="shared" si="110"/>
        <v>0</v>
      </c>
      <c r="K279" s="66">
        <f t="shared" si="110"/>
        <v>0</v>
      </c>
      <c r="L279" s="66">
        <f t="shared" si="110"/>
        <v>0</v>
      </c>
      <c r="M279" s="66">
        <f t="shared" si="110"/>
        <v>0</v>
      </c>
      <c r="N279" s="66">
        <f t="shared" si="110"/>
        <v>0</v>
      </c>
      <c r="O279" s="66">
        <f t="shared" si="110"/>
        <v>0</v>
      </c>
      <c r="P279" s="64"/>
    </row>
    <row r="280" spans="1:16" x14ac:dyDescent="0.25">
      <c r="A280" s="22" t="s">
        <v>1460</v>
      </c>
      <c r="B280" s="23" t="s">
        <v>313</v>
      </c>
      <c r="C280" s="190"/>
      <c r="D280" s="67"/>
      <c r="E280" s="67"/>
      <c r="F280" s="69"/>
      <c r="G280" s="71"/>
      <c r="H280" s="71"/>
      <c r="I280" s="71"/>
      <c r="J280" s="71"/>
      <c r="K280" s="71"/>
      <c r="L280" s="71"/>
      <c r="M280" s="71"/>
      <c r="N280" s="65">
        <f>+E280</f>
        <v>0</v>
      </c>
      <c r="O280" s="77">
        <f>+F280</f>
        <v>0</v>
      </c>
      <c r="P280" s="64"/>
    </row>
    <row r="281" spans="1:16" x14ac:dyDescent="0.25">
      <c r="A281" s="22" t="s">
        <v>1461</v>
      </c>
      <c r="B281" s="23" t="s">
        <v>314</v>
      </c>
      <c r="C281" s="190"/>
      <c r="D281" s="67"/>
      <c r="E281" s="67"/>
      <c r="F281" s="69"/>
      <c r="G281" s="71"/>
      <c r="H281" s="71"/>
      <c r="I281" s="71"/>
      <c r="J281" s="71"/>
      <c r="K281" s="71"/>
      <c r="L281" s="71"/>
      <c r="M281" s="71"/>
      <c r="N281" s="65">
        <f>+E281</f>
        <v>0</v>
      </c>
      <c r="O281" s="77">
        <f>+F281</f>
        <v>0</v>
      </c>
      <c r="P281" s="64"/>
    </row>
    <row r="282" spans="1:16" x14ac:dyDescent="0.25">
      <c r="A282" s="22">
        <v>7234</v>
      </c>
      <c r="B282" s="23" t="s">
        <v>316</v>
      </c>
      <c r="C282" s="190">
        <v>313</v>
      </c>
      <c r="D282" s="66">
        <v>0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4"/>
    </row>
    <row r="283" spans="1:16" ht="24" customHeight="1" x14ac:dyDescent="0.25">
      <c r="A283" s="22">
        <v>724</v>
      </c>
      <c r="B283" s="23" t="s">
        <v>317</v>
      </c>
      <c r="C283" s="190">
        <v>314</v>
      </c>
      <c r="D283" s="63">
        <f t="shared" ref="D283:O283" si="111">SUM(D284+D285+D286+D287)</f>
        <v>0</v>
      </c>
      <c r="E283" s="63">
        <f t="shared" si="111"/>
        <v>0</v>
      </c>
      <c r="F283" s="63">
        <f t="shared" si="111"/>
        <v>0</v>
      </c>
      <c r="G283" s="63">
        <f t="shared" si="111"/>
        <v>0</v>
      </c>
      <c r="H283" s="63">
        <f t="shared" si="111"/>
        <v>0</v>
      </c>
      <c r="I283" s="63">
        <f t="shared" si="111"/>
        <v>0</v>
      </c>
      <c r="J283" s="63">
        <f t="shared" si="111"/>
        <v>0</v>
      </c>
      <c r="K283" s="63">
        <f t="shared" si="111"/>
        <v>0</v>
      </c>
      <c r="L283" s="63">
        <f t="shared" si="111"/>
        <v>0</v>
      </c>
      <c r="M283" s="63">
        <f t="shared" si="111"/>
        <v>0</v>
      </c>
      <c r="N283" s="63">
        <f t="shared" si="111"/>
        <v>0</v>
      </c>
      <c r="O283" s="63">
        <f t="shared" si="111"/>
        <v>0</v>
      </c>
      <c r="P283" s="64"/>
    </row>
    <row r="284" spans="1:16" x14ac:dyDescent="0.25">
      <c r="A284" s="22">
        <v>7241</v>
      </c>
      <c r="B284" s="23" t="s">
        <v>318</v>
      </c>
      <c r="C284" s="190">
        <v>315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4"/>
    </row>
    <row r="285" spans="1:16" x14ac:dyDescent="0.25">
      <c r="A285" s="22">
        <v>7242</v>
      </c>
      <c r="B285" s="23" t="s">
        <v>320</v>
      </c>
      <c r="C285" s="190">
        <v>316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4"/>
    </row>
    <row r="286" spans="1:16" x14ac:dyDescent="0.25">
      <c r="A286" s="22">
        <v>7243</v>
      </c>
      <c r="B286" s="23" t="s">
        <v>321</v>
      </c>
      <c r="C286" s="190">
        <v>317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4"/>
    </row>
    <row r="287" spans="1:16" x14ac:dyDescent="0.25">
      <c r="A287" s="22">
        <v>7244</v>
      </c>
      <c r="B287" s="23" t="s">
        <v>322</v>
      </c>
      <c r="C287" s="190">
        <v>318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4"/>
    </row>
    <row r="288" spans="1:16" x14ac:dyDescent="0.25">
      <c r="A288" s="22">
        <v>725</v>
      </c>
      <c r="B288" s="23" t="s">
        <v>323</v>
      </c>
      <c r="C288" s="190">
        <v>319</v>
      </c>
      <c r="D288" s="63">
        <f t="shared" ref="D288:O288" si="112">SUM(D289+D290)</f>
        <v>0</v>
      </c>
      <c r="E288" s="63">
        <f t="shared" si="112"/>
        <v>0</v>
      </c>
      <c r="F288" s="63">
        <f t="shared" si="112"/>
        <v>0</v>
      </c>
      <c r="G288" s="63">
        <f t="shared" si="112"/>
        <v>0</v>
      </c>
      <c r="H288" s="63">
        <f t="shared" si="112"/>
        <v>0</v>
      </c>
      <c r="I288" s="63">
        <f t="shared" si="112"/>
        <v>0</v>
      </c>
      <c r="J288" s="63">
        <f t="shared" si="112"/>
        <v>0</v>
      </c>
      <c r="K288" s="63">
        <f t="shared" si="112"/>
        <v>0</v>
      </c>
      <c r="L288" s="63">
        <f t="shared" si="112"/>
        <v>0</v>
      </c>
      <c r="M288" s="63">
        <f t="shared" si="112"/>
        <v>0</v>
      </c>
      <c r="N288" s="63">
        <f t="shared" si="112"/>
        <v>0</v>
      </c>
      <c r="O288" s="63">
        <f t="shared" si="112"/>
        <v>0</v>
      </c>
      <c r="P288" s="64"/>
    </row>
    <row r="289" spans="1:16" x14ac:dyDescent="0.25">
      <c r="A289" s="22">
        <v>7251</v>
      </c>
      <c r="B289" s="23" t="s">
        <v>324</v>
      </c>
      <c r="C289" s="190">
        <v>320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4"/>
    </row>
    <row r="290" spans="1:16" x14ac:dyDescent="0.25">
      <c r="A290" s="22">
        <v>7252</v>
      </c>
      <c r="B290" s="23" t="s">
        <v>327</v>
      </c>
      <c r="C290" s="190">
        <v>321</v>
      </c>
      <c r="D290" s="66">
        <f t="shared" ref="D290:O290" si="113">SUM(D291)</f>
        <v>0</v>
      </c>
      <c r="E290" s="66">
        <f t="shared" si="113"/>
        <v>0</v>
      </c>
      <c r="F290" s="66">
        <f t="shared" si="113"/>
        <v>0</v>
      </c>
      <c r="G290" s="66">
        <f t="shared" si="113"/>
        <v>0</v>
      </c>
      <c r="H290" s="66">
        <f t="shared" si="113"/>
        <v>0</v>
      </c>
      <c r="I290" s="66">
        <f t="shared" si="113"/>
        <v>0</v>
      </c>
      <c r="J290" s="66">
        <f t="shared" si="113"/>
        <v>0</v>
      </c>
      <c r="K290" s="66">
        <f t="shared" si="113"/>
        <v>0</v>
      </c>
      <c r="L290" s="66">
        <f t="shared" si="113"/>
        <v>0</v>
      </c>
      <c r="M290" s="66">
        <f t="shared" si="113"/>
        <v>0</v>
      </c>
      <c r="N290" s="66">
        <f t="shared" si="113"/>
        <v>0</v>
      </c>
      <c r="O290" s="66">
        <f t="shared" si="113"/>
        <v>0</v>
      </c>
      <c r="P290" s="64"/>
    </row>
    <row r="291" spans="1:16" x14ac:dyDescent="0.25">
      <c r="A291" s="22" t="s">
        <v>1462</v>
      </c>
      <c r="B291" s="23" t="s">
        <v>327</v>
      </c>
      <c r="C291" s="190"/>
      <c r="D291" s="67"/>
      <c r="E291" s="67"/>
      <c r="F291" s="69"/>
      <c r="G291" s="71"/>
      <c r="H291" s="71"/>
      <c r="I291" s="71"/>
      <c r="J291" s="71"/>
      <c r="K291" s="71"/>
      <c r="L291" s="71"/>
      <c r="M291" s="71"/>
      <c r="N291" s="65">
        <f>+E291</f>
        <v>0</v>
      </c>
      <c r="O291" s="77">
        <f>+F291</f>
        <v>0</v>
      </c>
      <c r="P291" s="64"/>
    </row>
    <row r="292" spans="1:16" x14ac:dyDescent="0.25">
      <c r="A292" s="22">
        <v>726</v>
      </c>
      <c r="B292" s="23" t="s">
        <v>328</v>
      </c>
      <c r="C292" s="190">
        <v>322</v>
      </c>
      <c r="D292" s="63">
        <f t="shared" ref="D292:O292" si="114">SUM(D293+D294+D295+D296)</f>
        <v>0</v>
      </c>
      <c r="E292" s="63">
        <f t="shared" si="114"/>
        <v>0</v>
      </c>
      <c r="F292" s="63">
        <f t="shared" si="114"/>
        <v>0</v>
      </c>
      <c r="G292" s="63">
        <f t="shared" si="114"/>
        <v>0</v>
      </c>
      <c r="H292" s="63">
        <f t="shared" si="114"/>
        <v>0</v>
      </c>
      <c r="I292" s="63">
        <f t="shared" si="114"/>
        <v>0</v>
      </c>
      <c r="J292" s="63">
        <f t="shared" si="114"/>
        <v>0</v>
      </c>
      <c r="K292" s="63">
        <f t="shared" si="114"/>
        <v>0</v>
      </c>
      <c r="L292" s="63">
        <f t="shared" si="114"/>
        <v>0</v>
      </c>
      <c r="M292" s="63">
        <f t="shared" si="114"/>
        <v>0</v>
      </c>
      <c r="N292" s="63">
        <f t="shared" si="114"/>
        <v>0</v>
      </c>
      <c r="O292" s="63">
        <f t="shared" si="114"/>
        <v>0</v>
      </c>
      <c r="P292" s="64"/>
    </row>
    <row r="293" spans="1:16" x14ac:dyDescent="0.25">
      <c r="A293" s="22">
        <v>7261</v>
      </c>
      <c r="B293" s="23" t="s">
        <v>329</v>
      </c>
      <c r="C293" s="190">
        <v>323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4"/>
    </row>
    <row r="294" spans="1:16" x14ac:dyDescent="0.25">
      <c r="A294" s="22">
        <v>7262</v>
      </c>
      <c r="B294" s="23" t="s">
        <v>330</v>
      </c>
      <c r="C294" s="190">
        <v>324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4"/>
    </row>
    <row r="295" spans="1:16" x14ac:dyDescent="0.25">
      <c r="A295" s="22">
        <v>7263</v>
      </c>
      <c r="B295" s="23" t="s">
        <v>332</v>
      </c>
      <c r="C295" s="190">
        <v>325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4"/>
    </row>
    <row r="296" spans="1:16" x14ac:dyDescent="0.25">
      <c r="A296" s="22">
        <v>7264</v>
      </c>
      <c r="B296" s="23" t="s">
        <v>340</v>
      </c>
      <c r="C296" s="190">
        <v>326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4"/>
    </row>
    <row r="297" spans="1:16" x14ac:dyDescent="0.25">
      <c r="A297" s="22">
        <v>73</v>
      </c>
      <c r="B297" s="23" t="s">
        <v>341</v>
      </c>
      <c r="C297" s="190">
        <v>327</v>
      </c>
      <c r="D297" s="63">
        <f t="shared" ref="D297:O297" si="115">D298</f>
        <v>0</v>
      </c>
      <c r="E297" s="63">
        <f t="shared" si="115"/>
        <v>0</v>
      </c>
      <c r="F297" s="63">
        <f t="shared" si="115"/>
        <v>0</v>
      </c>
      <c r="G297" s="63">
        <f t="shared" si="115"/>
        <v>0</v>
      </c>
      <c r="H297" s="63">
        <f t="shared" si="115"/>
        <v>0</v>
      </c>
      <c r="I297" s="63">
        <f t="shared" si="115"/>
        <v>0</v>
      </c>
      <c r="J297" s="63">
        <f t="shared" si="115"/>
        <v>0</v>
      </c>
      <c r="K297" s="63">
        <f t="shared" si="115"/>
        <v>0</v>
      </c>
      <c r="L297" s="63">
        <f t="shared" si="115"/>
        <v>0</v>
      </c>
      <c r="M297" s="63">
        <f t="shared" si="115"/>
        <v>0</v>
      </c>
      <c r="N297" s="63">
        <f t="shared" si="115"/>
        <v>0</v>
      </c>
      <c r="O297" s="63">
        <f t="shared" si="115"/>
        <v>0</v>
      </c>
      <c r="P297" s="64"/>
    </row>
    <row r="298" spans="1:16" ht="24" customHeight="1" x14ac:dyDescent="0.25">
      <c r="A298" s="22">
        <v>731</v>
      </c>
      <c r="B298" s="23" t="s">
        <v>342</v>
      </c>
      <c r="C298" s="190">
        <v>328</v>
      </c>
      <c r="D298" s="63">
        <f t="shared" ref="D298:N298" si="116">SUM(D299:D300)</f>
        <v>0</v>
      </c>
      <c r="E298" s="63">
        <f t="shared" si="116"/>
        <v>0</v>
      </c>
      <c r="F298" s="63">
        <f t="shared" si="116"/>
        <v>0</v>
      </c>
      <c r="G298" s="63">
        <f t="shared" si="116"/>
        <v>0</v>
      </c>
      <c r="H298" s="63">
        <f t="shared" si="116"/>
        <v>0</v>
      </c>
      <c r="I298" s="63">
        <f t="shared" si="116"/>
        <v>0</v>
      </c>
      <c r="J298" s="63">
        <f t="shared" si="116"/>
        <v>0</v>
      </c>
      <c r="K298" s="63">
        <f t="shared" ref="K298:L298" si="117">SUM(K299:K300)</f>
        <v>0</v>
      </c>
      <c r="L298" s="63">
        <f t="shared" si="117"/>
        <v>0</v>
      </c>
      <c r="M298" s="63">
        <f t="shared" si="116"/>
        <v>0</v>
      </c>
      <c r="N298" s="63">
        <f t="shared" si="116"/>
        <v>0</v>
      </c>
      <c r="O298" s="63">
        <f t="shared" ref="O298" si="118">SUM(O299:O300)</f>
        <v>0</v>
      </c>
      <c r="P298" s="64"/>
    </row>
    <row r="299" spans="1:16" x14ac:dyDescent="0.25">
      <c r="A299" s="22">
        <v>7311</v>
      </c>
      <c r="B299" s="23" t="s">
        <v>343</v>
      </c>
      <c r="C299" s="190">
        <v>329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4"/>
    </row>
    <row r="300" spans="1:16" x14ac:dyDescent="0.25">
      <c r="A300" s="22">
        <v>7312</v>
      </c>
      <c r="B300" s="23" t="s">
        <v>344</v>
      </c>
      <c r="C300" s="190">
        <v>330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4"/>
    </row>
    <row r="301" spans="1:16" x14ac:dyDescent="0.25">
      <c r="A301" s="22">
        <v>74</v>
      </c>
      <c r="B301" s="23" t="s">
        <v>352</v>
      </c>
      <c r="C301" s="190">
        <v>331</v>
      </c>
      <c r="D301" s="63">
        <f t="shared" ref="D301:O302" si="119">D302</f>
        <v>0</v>
      </c>
      <c r="E301" s="63">
        <f t="shared" si="119"/>
        <v>0</v>
      </c>
      <c r="F301" s="63">
        <f t="shared" si="119"/>
        <v>0</v>
      </c>
      <c r="G301" s="63">
        <f t="shared" si="119"/>
        <v>0</v>
      </c>
      <c r="H301" s="63">
        <f t="shared" si="119"/>
        <v>0</v>
      </c>
      <c r="I301" s="63">
        <f t="shared" si="119"/>
        <v>0</v>
      </c>
      <c r="J301" s="63">
        <f t="shared" si="119"/>
        <v>0</v>
      </c>
      <c r="K301" s="63">
        <f t="shared" si="119"/>
        <v>0</v>
      </c>
      <c r="L301" s="63">
        <f t="shared" si="119"/>
        <v>0</v>
      </c>
      <c r="M301" s="63">
        <f t="shared" si="119"/>
        <v>0</v>
      </c>
      <c r="N301" s="63">
        <f t="shared" si="119"/>
        <v>0</v>
      </c>
      <c r="O301" s="63">
        <f t="shared" si="119"/>
        <v>0</v>
      </c>
      <c r="P301" s="64"/>
    </row>
    <row r="302" spans="1:16" x14ac:dyDescent="0.25">
      <c r="A302" s="22">
        <v>741</v>
      </c>
      <c r="B302" s="23" t="s">
        <v>353</v>
      </c>
      <c r="C302" s="190">
        <v>332</v>
      </c>
      <c r="D302" s="63">
        <f t="shared" si="119"/>
        <v>0</v>
      </c>
      <c r="E302" s="63">
        <f t="shared" si="119"/>
        <v>0</v>
      </c>
      <c r="F302" s="63">
        <f t="shared" si="119"/>
        <v>0</v>
      </c>
      <c r="G302" s="63">
        <f t="shared" si="119"/>
        <v>0</v>
      </c>
      <c r="H302" s="63">
        <f t="shared" si="119"/>
        <v>0</v>
      </c>
      <c r="I302" s="63">
        <f t="shared" si="119"/>
        <v>0</v>
      </c>
      <c r="J302" s="63">
        <f t="shared" si="119"/>
        <v>0</v>
      </c>
      <c r="K302" s="63">
        <f t="shared" si="119"/>
        <v>0</v>
      </c>
      <c r="L302" s="63">
        <f t="shared" si="119"/>
        <v>0</v>
      </c>
      <c r="M302" s="63">
        <f t="shared" si="119"/>
        <v>0</v>
      </c>
      <c r="N302" s="63">
        <f t="shared" si="119"/>
        <v>0</v>
      </c>
      <c r="O302" s="63">
        <f t="shared" si="119"/>
        <v>0</v>
      </c>
      <c r="P302" s="64"/>
    </row>
    <row r="303" spans="1:16" x14ac:dyDescent="0.25">
      <c r="A303" s="31">
        <v>7411</v>
      </c>
      <c r="B303" s="32" t="s">
        <v>354</v>
      </c>
      <c r="C303" s="192">
        <v>333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4"/>
    </row>
    <row r="304" spans="1:16" x14ac:dyDescent="0.25">
      <c r="A304" s="193" t="s">
        <v>1595</v>
      </c>
      <c r="B304" s="193"/>
      <c r="C304" s="193"/>
      <c r="D304" s="173"/>
      <c r="E304" s="17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5"/>
      <c r="P304" s="162"/>
    </row>
    <row r="305" spans="1:16" x14ac:dyDescent="0.25">
      <c r="A305" s="19">
        <v>8</v>
      </c>
      <c r="B305" s="20" t="s">
        <v>1466</v>
      </c>
      <c r="C305" s="144">
        <v>408</v>
      </c>
      <c r="D305" s="158">
        <f t="shared" ref="D305:O305" si="120">D306+D347+D360+D375+D423</f>
        <v>0</v>
      </c>
      <c r="E305" s="159">
        <f t="shared" si="120"/>
        <v>0</v>
      </c>
      <c r="F305" s="160">
        <f t="shared" si="120"/>
        <v>0</v>
      </c>
      <c r="G305" s="160">
        <f t="shared" si="120"/>
        <v>0</v>
      </c>
      <c r="H305" s="160">
        <f t="shared" si="120"/>
        <v>0</v>
      </c>
      <c r="I305" s="160">
        <f t="shared" si="120"/>
        <v>0</v>
      </c>
      <c r="J305" s="160">
        <f t="shared" si="120"/>
        <v>0</v>
      </c>
      <c r="K305" s="160">
        <f t="shared" si="120"/>
        <v>0</v>
      </c>
      <c r="L305" s="160">
        <f t="shared" si="120"/>
        <v>0</v>
      </c>
      <c r="M305" s="160">
        <f t="shared" si="120"/>
        <v>0</v>
      </c>
      <c r="N305" s="160">
        <f t="shared" si="120"/>
        <v>0</v>
      </c>
      <c r="O305" s="161">
        <f t="shared" si="120"/>
        <v>0</v>
      </c>
      <c r="P305" s="162"/>
    </row>
    <row r="306" spans="1:16" ht="24" x14ac:dyDescent="0.25">
      <c r="A306" s="22">
        <v>81</v>
      </c>
      <c r="B306" s="30" t="s">
        <v>1467</v>
      </c>
      <c r="C306" s="144">
        <v>409</v>
      </c>
      <c r="D306" s="163">
        <f>D307+D312+D317+D321+D323+D330+D335+D343</f>
        <v>0</v>
      </c>
      <c r="E306" s="164">
        <f t="shared" ref="E306:O306" si="121">E307+E312+E317+E321+E323+E330+E335+E343</f>
        <v>0</v>
      </c>
      <c r="F306" s="165">
        <f t="shared" si="121"/>
        <v>0</v>
      </c>
      <c r="G306" s="165">
        <f t="shared" si="121"/>
        <v>0</v>
      </c>
      <c r="H306" s="165">
        <f t="shared" si="121"/>
        <v>0</v>
      </c>
      <c r="I306" s="165">
        <f t="shared" si="121"/>
        <v>0</v>
      </c>
      <c r="J306" s="165">
        <f t="shared" si="121"/>
        <v>0</v>
      </c>
      <c r="K306" s="165">
        <f t="shared" si="121"/>
        <v>0</v>
      </c>
      <c r="L306" s="165">
        <f t="shared" si="121"/>
        <v>0</v>
      </c>
      <c r="M306" s="165">
        <f t="shared" si="121"/>
        <v>0</v>
      </c>
      <c r="N306" s="165">
        <f t="shared" si="121"/>
        <v>0</v>
      </c>
      <c r="O306" s="166">
        <f t="shared" si="121"/>
        <v>0</v>
      </c>
      <c r="P306" s="162"/>
    </row>
    <row r="307" spans="1:16" ht="24" x14ac:dyDescent="0.25">
      <c r="A307" s="22">
        <v>811</v>
      </c>
      <c r="B307" s="23" t="s">
        <v>1468</v>
      </c>
      <c r="C307" s="144">
        <v>410</v>
      </c>
      <c r="D307" s="163">
        <f t="shared" ref="D307:J307" si="122">SUM(D308:D311)</f>
        <v>0</v>
      </c>
      <c r="E307" s="164">
        <f t="shared" si="122"/>
        <v>0</v>
      </c>
      <c r="F307" s="165">
        <f t="shared" si="122"/>
        <v>0</v>
      </c>
      <c r="G307" s="165">
        <f t="shared" si="122"/>
        <v>0</v>
      </c>
      <c r="H307" s="165">
        <f t="shared" si="122"/>
        <v>0</v>
      </c>
      <c r="I307" s="165">
        <f t="shared" si="122"/>
        <v>0</v>
      </c>
      <c r="J307" s="165">
        <f t="shared" si="122"/>
        <v>0</v>
      </c>
      <c r="K307" s="165">
        <f t="shared" ref="K307:O307" si="123">SUM(K308:K311)</f>
        <v>0</v>
      </c>
      <c r="L307" s="165">
        <f t="shared" si="123"/>
        <v>0</v>
      </c>
      <c r="M307" s="165">
        <f t="shared" si="123"/>
        <v>0</v>
      </c>
      <c r="N307" s="165">
        <f t="shared" si="123"/>
        <v>0</v>
      </c>
      <c r="O307" s="166">
        <f t="shared" si="123"/>
        <v>0</v>
      </c>
      <c r="P307" s="162"/>
    </row>
    <row r="308" spans="1:16" x14ac:dyDescent="0.25">
      <c r="A308" s="22">
        <v>8113</v>
      </c>
      <c r="B308" s="23" t="s">
        <v>1469</v>
      </c>
      <c r="C308" s="144">
        <v>411</v>
      </c>
      <c r="D308" s="210">
        <v>0</v>
      </c>
      <c r="E308" s="211">
        <v>0</v>
      </c>
      <c r="F308" s="206">
        <v>0</v>
      </c>
      <c r="G308" s="206">
        <v>0</v>
      </c>
      <c r="H308" s="206">
        <v>0</v>
      </c>
      <c r="I308" s="206">
        <v>0</v>
      </c>
      <c r="J308" s="206">
        <v>0</v>
      </c>
      <c r="K308" s="206">
        <v>0</v>
      </c>
      <c r="L308" s="206">
        <v>0</v>
      </c>
      <c r="M308" s="206">
        <v>0</v>
      </c>
      <c r="N308" s="206">
        <v>0</v>
      </c>
      <c r="O308" s="207">
        <v>0</v>
      </c>
      <c r="P308" s="162"/>
    </row>
    <row r="309" spans="1:16" x14ac:dyDescent="0.25">
      <c r="A309" s="22">
        <v>8114</v>
      </c>
      <c r="B309" s="23" t="s">
        <v>1470</v>
      </c>
      <c r="C309" s="144">
        <v>412</v>
      </c>
      <c r="D309" s="210">
        <v>0</v>
      </c>
      <c r="E309" s="211">
        <v>0</v>
      </c>
      <c r="F309" s="206">
        <v>0</v>
      </c>
      <c r="G309" s="206">
        <v>0</v>
      </c>
      <c r="H309" s="206">
        <v>0</v>
      </c>
      <c r="I309" s="206">
        <v>0</v>
      </c>
      <c r="J309" s="206">
        <v>0</v>
      </c>
      <c r="K309" s="206">
        <v>0</v>
      </c>
      <c r="L309" s="206">
        <v>0</v>
      </c>
      <c r="M309" s="206">
        <v>0</v>
      </c>
      <c r="N309" s="206">
        <v>0</v>
      </c>
      <c r="O309" s="207">
        <v>0</v>
      </c>
      <c r="P309" s="162"/>
    </row>
    <row r="310" spans="1:16" x14ac:dyDescent="0.25">
      <c r="A310" s="22">
        <v>8115</v>
      </c>
      <c r="B310" s="23" t="s">
        <v>1471</v>
      </c>
      <c r="C310" s="144">
        <v>413</v>
      </c>
      <c r="D310" s="210">
        <v>0</v>
      </c>
      <c r="E310" s="211">
        <v>0</v>
      </c>
      <c r="F310" s="206">
        <v>0</v>
      </c>
      <c r="G310" s="206">
        <v>0</v>
      </c>
      <c r="H310" s="206">
        <v>0</v>
      </c>
      <c r="I310" s="206">
        <v>0</v>
      </c>
      <c r="J310" s="206">
        <v>0</v>
      </c>
      <c r="K310" s="206">
        <v>0</v>
      </c>
      <c r="L310" s="206">
        <v>0</v>
      </c>
      <c r="M310" s="206">
        <v>0</v>
      </c>
      <c r="N310" s="206">
        <v>0</v>
      </c>
      <c r="O310" s="207">
        <v>0</v>
      </c>
      <c r="P310" s="162"/>
    </row>
    <row r="311" spans="1:16" x14ac:dyDescent="0.25">
      <c r="A311" s="22">
        <v>8116</v>
      </c>
      <c r="B311" s="23" t="s">
        <v>1472</v>
      </c>
      <c r="C311" s="144">
        <v>414</v>
      </c>
      <c r="D311" s="210">
        <v>0</v>
      </c>
      <c r="E311" s="211">
        <v>0</v>
      </c>
      <c r="F311" s="206">
        <v>0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7">
        <v>0</v>
      </c>
      <c r="P311" s="162"/>
    </row>
    <row r="312" spans="1:16" ht="24" x14ac:dyDescent="0.25">
      <c r="A312" s="22">
        <v>812</v>
      </c>
      <c r="B312" s="23" t="s">
        <v>1473</v>
      </c>
      <c r="C312" s="144">
        <v>415</v>
      </c>
      <c r="D312" s="163">
        <f>SUM(D313+D316)</f>
        <v>0</v>
      </c>
      <c r="E312" s="164">
        <f t="shared" ref="E312:O312" si="124">SUM(E313+E316)</f>
        <v>0</v>
      </c>
      <c r="F312" s="165">
        <f t="shared" si="124"/>
        <v>0</v>
      </c>
      <c r="G312" s="165">
        <f t="shared" si="124"/>
        <v>0</v>
      </c>
      <c r="H312" s="165">
        <f t="shared" si="124"/>
        <v>0</v>
      </c>
      <c r="I312" s="165">
        <f t="shared" si="124"/>
        <v>0</v>
      </c>
      <c r="J312" s="165">
        <f t="shared" si="124"/>
        <v>0</v>
      </c>
      <c r="K312" s="165">
        <f t="shared" si="124"/>
        <v>0</v>
      </c>
      <c r="L312" s="165">
        <f t="shared" si="124"/>
        <v>0</v>
      </c>
      <c r="M312" s="165">
        <f t="shared" si="124"/>
        <v>0</v>
      </c>
      <c r="N312" s="165">
        <f t="shared" si="124"/>
        <v>0</v>
      </c>
      <c r="O312" s="166">
        <f t="shared" si="124"/>
        <v>0</v>
      </c>
      <c r="P312" s="162"/>
    </row>
    <row r="313" spans="1:16" ht="24" x14ac:dyDescent="0.25">
      <c r="A313" s="22">
        <v>8121</v>
      </c>
      <c r="B313" s="23" t="s">
        <v>1474</v>
      </c>
      <c r="C313" s="144">
        <v>416</v>
      </c>
      <c r="D313" s="210">
        <f>+D314+D315</f>
        <v>0</v>
      </c>
      <c r="E313" s="211">
        <f t="shared" ref="E313:O313" si="125">+E314+E315</f>
        <v>0</v>
      </c>
      <c r="F313" s="206">
        <f t="shared" si="125"/>
        <v>0</v>
      </c>
      <c r="G313" s="206">
        <f t="shared" si="125"/>
        <v>0</v>
      </c>
      <c r="H313" s="206">
        <f t="shared" si="125"/>
        <v>0</v>
      </c>
      <c r="I313" s="206">
        <f t="shared" si="125"/>
        <v>0</v>
      </c>
      <c r="J313" s="206">
        <f t="shared" si="125"/>
        <v>0</v>
      </c>
      <c r="K313" s="206">
        <f t="shared" si="125"/>
        <v>0</v>
      </c>
      <c r="L313" s="206">
        <f t="shared" si="125"/>
        <v>0</v>
      </c>
      <c r="M313" s="206">
        <f t="shared" si="125"/>
        <v>0</v>
      </c>
      <c r="N313" s="206">
        <f t="shared" si="125"/>
        <v>0</v>
      </c>
      <c r="O313" s="207">
        <f t="shared" si="125"/>
        <v>0</v>
      </c>
      <c r="P313" s="162"/>
    </row>
    <row r="314" spans="1:16" ht="24" x14ac:dyDescent="0.25">
      <c r="A314" s="22">
        <v>81211</v>
      </c>
      <c r="B314" s="23" t="s">
        <v>1475</v>
      </c>
      <c r="C314" s="144"/>
      <c r="D314" s="67"/>
      <c r="E314" s="67"/>
      <c r="F314" s="167"/>
      <c r="G314" s="168"/>
      <c r="H314" s="168"/>
      <c r="I314" s="168"/>
      <c r="J314" s="168"/>
      <c r="K314" s="168"/>
      <c r="L314" s="168"/>
      <c r="M314" s="168"/>
      <c r="N314" s="168"/>
      <c r="O314" s="169">
        <f>E314</f>
        <v>0</v>
      </c>
      <c r="P314" s="170"/>
    </row>
    <row r="315" spans="1:16" ht="24" x14ac:dyDescent="0.25">
      <c r="A315" s="22" t="s">
        <v>1476</v>
      </c>
      <c r="B315" s="23" t="s">
        <v>1477</v>
      </c>
      <c r="C315" s="190"/>
      <c r="D315" s="67"/>
      <c r="E315" s="67"/>
      <c r="F315" s="172"/>
      <c r="G315" s="168"/>
      <c r="H315" s="168"/>
      <c r="I315" s="168"/>
      <c r="J315" s="168"/>
      <c r="K315" s="168"/>
      <c r="L315" s="168"/>
      <c r="M315" s="168"/>
      <c r="N315" s="168"/>
      <c r="O315" s="169">
        <f>E315</f>
        <v>0</v>
      </c>
      <c r="P315" s="170"/>
    </row>
    <row r="316" spans="1:16" ht="24" x14ac:dyDescent="0.25">
      <c r="A316" s="22">
        <v>8122</v>
      </c>
      <c r="B316" s="23" t="s">
        <v>1478</v>
      </c>
      <c r="C316" s="144">
        <v>417</v>
      </c>
      <c r="D316" s="212">
        <v>0</v>
      </c>
      <c r="E316" s="213">
        <v>0</v>
      </c>
      <c r="F316" s="206">
        <v>0</v>
      </c>
      <c r="G316" s="206">
        <v>0</v>
      </c>
      <c r="H316" s="206">
        <v>0</v>
      </c>
      <c r="I316" s="206">
        <v>0</v>
      </c>
      <c r="J316" s="206">
        <v>0</v>
      </c>
      <c r="K316" s="206">
        <v>0</v>
      </c>
      <c r="L316" s="206">
        <v>0</v>
      </c>
      <c r="M316" s="206">
        <v>0</v>
      </c>
      <c r="N316" s="206">
        <v>0</v>
      </c>
      <c r="O316" s="207">
        <v>0</v>
      </c>
      <c r="P316" s="162"/>
    </row>
    <row r="317" spans="1:16" ht="24" x14ac:dyDescent="0.25">
      <c r="A317" s="22">
        <v>813</v>
      </c>
      <c r="B317" s="23" t="s">
        <v>1479</v>
      </c>
      <c r="C317" s="144">
        <v>418</v>
      </c>
      <c r="D317" s="163">
        <f t="shared" ref="D317:O317" si="126">SUM(D318+D319+D320)</f>
        <v>0</v>
      </c>
      <c r="E317" s="164">
        <f t="shared" si="126"/>
        <v>0</v>
      </c>
      <c r="F317" s="165">
        <f t="shared" si="126"/>
        <v>0</v>
      </c>
      <c r="G317" s="165">
        <f t="shared" si="126"/>
        <v>0</v>
      </c>
      <c r="H317" s="165">
        <f t="shared" si="126"/>
        <v>0</v>
      </c>
      <c r="I317" s="165">
        <f t="shared" si="126"/>
        <v>0</v>
      </c>
      <c r="J317" s="165">
        <f t="shared" si="126"/>
        <v>0</v>
      </c>
      <c r="K317" s="165">
        <f t="shared" si="126"/>
        <v>0</v>
      </c>
      <c r="L317" s="165">
        <f t="shared" si="126"/>
        <v>0</v>
      </c>
      <c r="M317" s="165">
        <f t="shared" si="126"/>
        <v>0</v>
      </c>
      <c r="N317" s="165">
        <f t="shared" si="126"/>
        <v>0</v>
      </c>
      <c r="O317" s="166">
        <f t="shared" si="126"/>
        <v>0</v>
      </c>
      <c r="P317" s="162"/>
    </row>
    <row r="318" spans="1:16" x14ac:dyDescent="0.25">
      <c r="A318" s="22">
        <v>8132</v>
      </c>
      <c r="B318" s="23" t="s">
        <v>1480</v>
      </c>
      <c r="C318" s="144">
        <v>419</v>
      </c>
      <c r="D318" s="210">
        <v>0</v>
      </c>
      <c r="E318" s="211">
        <v>0</v>
      </c>
      <c r="F318" s="206">
        <v>0</v>
      </c>
      <c r="G318" s="206">
        <v>0</v>
      </c>
      <c r="H318" s="206">
        <v>0</v>
      </c>
      <c r="I318" s="206">
        <v>0</v>
      </c>
      <c r="J318" s="206">
        <v>0</v>
      </c>
      <c r="K318" s="206">
        <v>0</v>
      </c>
      <c r="L318" s="206">
        <v>0</v>
      </c>
      <c r="M318" s="206">
        <v>0</v>
      </c>
      <c r="N318" s="206">
        <v>0</v>
      </c>
      <c r="O318" s="207">
        <v>0</v>
      </c>
      <c r="P318" s="162"/>
    </row>
    <row r="319" spans="1:16" x14ac:dyDescent="0.25">
      <c r="A319" s="22">
        <v>8133</v>
      </c>
      <c r="B319" s="23" t="s">
        <v>1481</v>
      </c>
      <c r="C319" s="144">
        <v>420</v>
      </c>
      <c r="D319" s="210">
        <v>0</v>
      </c>
      <c r="E319" s="211">
        <v>0</v>
      </c>
      <c r="F319" s="206">
        <v>0</v>
      </c>
      <c r="G319" s="206">
        <v>0</v>
      </c>
      <c r="H319" s="206">
        <v>0</v>
      </c>
      <c r="I319" s="206">
        <v>0</v>
      </c>
      <c r="J319" s="206">
        <v>0</v>
      </c>
      <c r="K319" s="206">
        <v>0</v>
      </c>
      <c r="L319" s="206">
        <v>0</v>
      </c>
      <c r="M319" s="206">
        <v>0</v>
      </c>
      <c r="N319" s="206">
        <v>0</v>
      </c>
      <c r="O319" s="207">
        <v>0</v>
      </c>
      <c r="P319" s="162"/>
    </row>
    <row r="320" spans="1:16" x14ac:dyDescent="0.25">
      <c r="A320" s="22">
        <v>8134</v>
      </c>
      <c r="B320" s="23" t="s">
        <v>1482</v>
      </c>
      <c r="C320" s="144">
        <v>421</v>
      </c>
      <c r="D320" s="210">
        <v>0</v>
      </c>
      <c r="E320" s="211">
        <v>0</v>
      </c>
      <c r="F320" s="206">
        <v>0</v>
      </c>
      <c r="G320" s="206">
        <v>0</v>
      </c>
      <c r="H320" s="206">
        <v>0</v>
      </c>
      <c r="I320" s="206">
        <v>0</v>
      </c>
      <c r="J320" s="206">
        <v>0</v>
      </c>
      <c r="K320" s="206">
        <v>0</v>
      </c>
      <c r="L320" s="206">
        <v>0</v>
      </c>
      <c r="M320" s="206">
        <v>0</v>
      </c>
      <c r="N320" s="206">
        <v>0</v>
      </c>
      <c r="O320" s="207">
        <v>0</v>
      </c>
      <c r="P320" s="162"/>
    </row>
    <row r="321" spans="1:16" ht="24" x14ac:dyDescent="0.25">
      <c r="A321" s="22">
        <v>814</v>
      </c>
      <c r="B321" s="23" t="s">
        <v>1483</v>
      </c>
      <c r="C321" s="144">
        <v>422</v>
      </c>
      <c r="D321" s="163">
        <f t="shared" ref="D321:O321" si="127">D322</f>
        <v>0</v>
      </c>
      <c r="E321" s="164">
        <f t="shared" si="127"/>
        <v>0</v>
      </c>
      <c r="F321" s="165">
        <f t="shared" si="127"/>
        <v>0</v>
      </c>
      <c r="G321" s="165">
        <f t="shared" si="127"/>
        <v>0</v>
      </c>
      <c r="H321" s="165">
        <f t="shared" si="127"/>
        <v>0</v>
      </c>
      <c r="I321" s="165">
        <f t="shared" si="127"/>
        <v>0</v>
      </c>
      <c r="J321" s="165">
        <f t="shared" si="127"/>
        <v>0</v>
      </c>
      <c r="K321" s="165">
        <f t="shared" si="127"/>
        <v>0</v>
      </c>
      <c r="L321" s="165">
        <f t="shared" si="127"/>
        <v>0</v>
      </c>
      <c r="M321" s="165">
        <f t="shared" si="127"/>
        <v>0</v>
      </c>
      <c r="N321" s="165">
        <f t="shared" si="127"/>
        <v>0</v>
      </c>
      <c r="O321" s="166">
        <f t="shared" si="127"/>
        <v>0</v>
      </c>
      <c r="P321" s="162"/>
    </row>
    <row r="322" spans="1:16" x14ac:dyDescent="0.25">
      <c r="A322" s="22">
        <v>8141</v>
      </c>
      <c r="B322" s="23" t="s">
        <v>1484</v>
      </c>
      <c r="C322" s="144">
        <v>423</v>
      </c>
      <c r="D322" s="210">
        <v>0</v>
      </c>
      <c r="E322" s="211">
        <v>0</v>
      </c>
      <c r="F322" s="206">
        <v>0</v>
      </c>
      <c r="G322" s="206">
        <v>0</v>
      </c>
      <c r="H322" s="206">
        <v>0</v>
      </c>
      <c r="I322" s="206">
        <v>0</v>
      </c>
      <c r="J322" s="206">
        <v>0</v>
      </c>
      <c r="K322" s="206">
        <v>0</v>
      </c>
      <c r="L322" s="206">
        <v>0</v>
      </c>
      <c r="M322" s="206">
        <v>0</v>
      </c>
      <c r="N322" s="206">
        <v>0</v>
      </c>
      <c r="O322" s="207">
        <v>0</v>
      </c>
      <c r="P322" s="162"/>
    </row>
    <row r="323" spans="1:16" ht="24" x14ac:dyDescent="0.25">
      <c r="A323" s="22">
        <v>815</v>
      </c>
      <c r="B323" s="23" t="s">
        <v>1485</v>
      </c>
      <c r="C323" s="144">
        <v>424</v>
      </c>
      <c r="D323" s="163">
        <f t="shared" ref="D323:O323" si="128">SUM(D324+D325+D326+D327+D328+D329)</f>
        <v>0</v>
      </c>
      <c r="E323" s="164">
        <f t="shared" si="128"/>
        <v>0</v>
      </c>
      <c r="F323" s="165">
        <f t="shared" si="128"/>
        <v>0</v>
      </c>
      <c r="G323" s="165">
        <f t="shared" si="128"/>
        <v>0</v>
      </c>
      <c r="H323" s="165">
        <f t="shared" si="128"/>
        <v>0</v>
      </c>
      <c r="I323" s="165">
        <f t="shared" si="128"/>
        <v>0</v>
      </c>
      <c r="J323" s="165">
        <f t="shared" si="128"/>
        <v>0</v>
      </c>
      <c r="K323" s="165">
        <f t="shared" si="128"/>
        <v>0</v>
      </c>
      <c r="L323" s="165">
        <f t="shared" si="128"/>
        <v>0</v>
      </c>
      <c r="M323" s="165">
        <f t="shared" si="128"/>
        <v>0</v>
      </c>
      <c r="N323" s="165">
        <f t="shared" si="128"/>
        <v>0</v>
      </c>
      <c r="O323" s="166">
        <f t="shared" si="128"/>
        <v>0</v>
      </c>
      <c r="P323" s="162"/>
    </row>
    <row r="324" spans="1:16" x14ac:dyDescent="0.25">
      <c r="A324" s="22">
        <v>8153</v>
      </c>
      <c r="B324" s="23" t="s">
        <v>1486</v>
      </c>
      <c r="C324" s="144">
        <v>425</v>
      </c>
      <c r="D324" s="210">
        <v>0</v>
      </c>
      <c r="E324" s="211">
        <v>0</v>
      </c>
      <c r="F324" s="206">
        <v>0</v>
      </c>
      <c r="G324" s="206">
        <v>0</v>
      </c>
      <c r="H324" s="206">
        <v>0</v>
      </c>
      <c r="I324" s="206">
        <v>0</v>
      </c>
      <c r="J324" s="206">
        <v>0</v>
      </c>
      <c r="K324" s="206">
        <v>0</v>
      </c>
      <c r="L324" s="206">
        <v>0</v>
      </c>
      <c r="M324" s="206">
        <v>0</v>
      </c>
      <c r="N324" s="206">
        <v>0</v>
      </c>
      <c r="O324" s="207">
        <v>0</v>
      </c>
      <c r="P324" s="162"/>
    </row>
    <row r="325" spans="1:16" x14ac:dyDescent="0.25">
      <c r="A325" s="22">
        <v>8154</v>
      </c>
      <c r="B325" s="23" t="s">
        <v>1487</v>
      </c>
      <c r="C325" s="144">
        <v>426</v>
      </c>
      <c r="D325" s="210">
        <v>0</v>
      </c>
      <c r="E325" s="211">
        <v>0</v>
      </c>
      <c r="F325" s="206">
        <v>0</v>
      </c>
      <c r="G325" s="206">
        <v>0</v>
      </c>
      <c r="H325" s="206">
        <v>0</v>
      </c>
      <c r="I325" s="206">
        <v>0</v>
      </c>
      <c r="J325" s="206">
        <v>0</v>
      </c>
      <c r="K325" s="206">
        <v>0</v>
      </c>
      <c r="L325" s="206">
        <v>0</v>
      </c>
      <c r="M325" s="206">
        <v>0</v>
      </c>
      <c r="N325" s="206">
        <v>0</v>
      </c>
      <c r="O325" s="207">
        <v>0</v>
      </c>
      <c r="P325" s="162"/>
    </row>
    <row r="326" spans="1:16" ht="24" x14ac:dyDescent="0.25">
      <c r="A326" s="22">
        <v>8155</v>
      </c>
      <c r="B326" s="23" t="s">
        <v>1488</v>
      </c>
      <c r="C326" s="144">
        <v>427</v>
      </c>
      <c r="D326" s="210">
        <v>0</v>
      </c>
      <c r="E326" s="211">
        <v>0</v>
      </c>
      <c r="F326" s="206">
        <v>0</v>
      </c>
      <c r="G326" s="206">
        <v>0</v>
      </c>
      <c r="H326" s="206">
        <v>0</v>
      </c>
      <c r="I326" s="206">
        <v>0</v>
      </c>
      <c r="J326" s="206">
        <v>0</v>
      </c>
      <c r="K326" s="206">
        <v>0</v>
      </c>
      <c r="L326" s="206">
        <v>0</v>
      </c>
      <c r="M326" s="206">
        <v>0</v>
      </c>
      <c r="N326" s="206">
        <v>0</v>
      </c>
      <c r="O326" s="207">
        <v>0</v>
      </c>
      <c r="P326" s="162"/>
    </row>
    <row r="327" spans="1:16" x14ac:dyDescent="0.25">
      <c r="A327" s="22">
        <v>8156</v>
      </c>
      <c r="B327" s="23" t="s">
        <v>1489</v>
      </c>
      <c r="C327" s="144">
        <v>428</v>
      </c>
      <c r="D327" s="210">
        <v>0</v>
      </c>
      <c r="E327" s="211">
        <v>0</v>
      </c>
      <c r="F327" s="206">
        <v>0</v>
      </c>
      <c r="G327" s="206">
        <v>0</v>
      </c>
      <c r="H327" s="206">
        <v>0</v>
      </c>
      <c r="I327" s="206">
        <v>0</v>
      </c>
      <c r="J327" s="206">
        <v>0</v>
      </c>
      <c r="K327" s="206">
        <v>0</v>
      </c>
      <c r="L327" s="206">
        <v>0</v>
      </c>
      <c r="M327" s="206">
        <v>0</v>
      </c>
      <c r="N327" s="206">
        <v>0</v>
      </c>
      <c r="O327" s="207">
        <v>0</v>
      </c>
      <c r="P327" s="162"/>
    </row>
    <row r="328" spans="1:16" x14ac:dyDescent="0.25">
      <c r="A328" s="22">
        <v>8157</v>
      </c>
      <c r="B328" s="23" t="s">
        <v>1490</v>
      </c>
      <c r="C328" s="144">
        <v>429</v>
      </c>
      <c r="D328" s="210">
        <v>0</v>
      </c>
      <c r="E328" s="211">
        <v>0</v>
      </c>
      <c r="F328" s="206">
        <v>0</v>
      </c>
      <c r="G328" s="206">
        <v>0</v>
      </c>
      <c r="H328" s="206">
        <v>0</v>
      </c>
      <c r="I328" s="206">
        <v>0</v>
      </c>
      <c r="J328" s="206">
        <v>0</v>
      </c>
      <c r="K328" s="206">
        <v>0</v>
      </c>
      <c r="L328" s="206">
        <v>0</v>
      </c>
      <c r="M328" s="206">
        <v>0</v>
      </c>
      <c r="N328" s="206">
        <v>0</v>
      </c>
      <c r="O328" s="207">
        <v>0</v>
      </c>
      <c r="P328" s="162"/>
    </row>
    <row r="329" spans="1:16" x14ac:dyDescent="0.25">
      <c r="A329" s="22">
        <v>8158</v>
      </c>
      <c r="B329" s="23" t="s">
        <v>1491</v>
      </c>
      <c r="C329" s="144">
        <v>430</v>
      </c>
      <c r="D329" s="210">
        <v>0</v>
      </c>
      <c r="E329" s="211">
        <v>0</v>
      </c>
      <c r="F329" s="206">
        <v>0</v>
      </c>
      <c r="G329" s="206">
        <v>0</v>
      </c>
      <c r="H329" s="206">
        <v>0</v>
      </c>
      <c r="I329" s="206">
        <v>0</v>
      </c>
      <c r="J329" s="206">
        <v>0</v>
      </c>
      <c r="K329" s="206">
        <v>0</v>
      </c>
      <c r="L329" s="206">
        <v>0</v>
      </c>
      <c r="M329" s="206">
        <v>0</v>
      </c>
      <c r="N329" s="206">
        <v>0</v>
      </c>
      <c r="O329" s="207">
        <v>0</v>
      </c>
      <c r="P329" s="162"/>
    </row>
    <row r="330" spans="1:16" ht="24" x14ac:dyDescent="0.25">
      <c r="A330" s="22">
        <v>816</v>
      </c>
      <c r="B330" s="23" t="s">
        <v>1492</v>
      </c>
      <c r="C330" s="144">
        <v>431</v>
      </c>
      <c r="D330" s="163">
        <f t="shared" ref="D330:J330" si="129">SUM(D331:D334)</f>
        <v>0</v>
      </c>
      <c r="E330" s="164">
        <f t="shared" si="129"/>
        <v>0</v>
      </c>
      <c r="F330" s="165">
        <f t="shared" si="129"/>
        <v>0</v>
      </c>
      <c r="G330" s="165">
        <f t="shared" si="129"/>
        <v>0</v>
      </c>
      <c r="H330" s="165">
        <f t="shared" si="129"/>
        <v>0</v>
      </c>
      <c r="I330" s="165">
        <f t="shared" si="129"/>
        <v>0</v>
      </c>
      <c r="J330" s="165">
        <f t="shared" si="129"/>
        <v>0</v>
      </c>
      <c r="K330" s="165">
        <f t="shared" ref="K330:O330" si="130">SUM(K331:K334)</f>
        <v>0</v>
      </c>
      <c r="L330" s="165">
        <f t="shared" si="130"/>
        <v>0</v>
      </c>
      <c r="M330" s="165">
        <f t="shared" si="130"/>
        <v>0</v>
      </c>
      <c r="N330" s="165">
        <f t="shared" si="130"/>
        <v>0</v>
      </c>
      <c r="O330" s="166">
        <f t="shared" si="130"/>
        <v>0</v>
      </c>
      <c r="P330" s="162"/>
    </row>
    <row r="331" spans="1:16" x14ac:dyDescent="0.25">
      <c r="A331" s="22">
        <v>8163</v>
      </c>
      <c r="B331" s="23" t="s">
        <v>1493</v>
      </c>
      <c r="C331" s="144">
        <v>432</v>
      </c>
      <c r="D331" s="210">
        <v>0</v>
      </c>
      <c r="E331" s="211">
        <v>0</v>
      </c>
      <c r="F331" s="206">
        <v>0</v>
      </c>
      <c r="G331" s="206">
        <v>0</v>
      </c>
      <c r="H331" s="206">
        <v>0</v>
      </c>
      <c r="I331" s="206">
        <v>0</v>
      </c>
      <c r="J331" s="206">
        <v>0</v>
      </c>
      <c r="K331" s="206">
        <v>0</v>
      </c>
      <c r="L331" s="206">
        <v>0</v>
      </c>
      <c r="M331" s="206">
        <v>0</v>
      </c>
      <c r="N331" s="206">
        <v>0</v>
      </c>
      <c r="O331" s="207">
        <v>0</v>
      </c>
      <c r="P331" s="162"/>
    </row>
    <row r="332" spans="1:16" x14ac:dyDescent="0.25">
      <c r="A332" s="22">
        <v>8164</v>
      </c>
      <c r="B332" s="23" t="s">
        <v>1494</v>
      </c>
      <c r="C332" s="144">
        <v>433</v>
      </c>
      <c r="D332" s="210">
        <v>0</v>
      </c>
      <c r="E332" s="211">
        <v>0</v>
      </c>
      <c r="F332" s="206">
        <v>0</v>
      </c>
      <c r="G332" s="206">
        <v>0</v>
      </c>
      <c r="H332" s="206">
        <v>0</v>
      </c>
      <c r="I332" s="206">
        <v>0</v>
      </c>
      <c r="J332" s="206">
        <v>0</v>
      </c>
      <c r="K332" s="206">
        <v>0</v>
      </c>
      <c r="L332" s="206">
        <v>0</v>
      </c>
      <c r="M332" s="206">
        <v>0</v>
      </c>
      <c r="N332" s="206">
        <v>0</v>
      </c>
      <c r="O332" s="207">
        <v>0</v>
      </c>
      <c r="P332" s="162"/>
    </row>
    <row r="333" spans="1:16" x14ac:dyDescent="0.25">
      <c r="A333" s="22">
        <v>8165</v>
      </c>
      <c r="B333" s="23" t="s">
        <v>1495</v>
      </c>
      <c r="C333" s="144">
        <v>434</v>
      </c>
      <c r="D333" s="210">
        <v>0</v>
      </c>
      <c r="E333" s="211">
        <v>0</v>
      </c>
      <c r="F333" s="206">
        <v>0</v>
      </c>
      <c r="G333" s="206">
        <v>0</v>
      </c>
      <c r="H333" s="206">
        <v>0</v>
      </c>
      <c r="I333" s="206">
        <v>0</v>
      </c>
      <c r="J333" s="206">
        <v>0</v>
      </c>
      <c r="K333" s="206">
        <v>0</v>
      </c>
      <c r="L333" s="206">
        <v>0</v>
      </c>
      <c r="M333" s="206">
        <v>0</v>
      </c>
      <c r="N333" s="206">
        <v>0</v>
      </c>
      <c r="O333" s="207">
        <v>0</v>
      </c>
      <c r="P333" s="162"/>
    </row>
    <row r="334" spans="1:16" x14ac:dyDescent="0.25">
      <c r="A334" s="22">
        <v>8166</v>
      </c>
      <c r="B334" s="23" t="s">
        <v>1496</v>
      </c>
      <c r="C334" s="144">
        <v>435</v>
      </c>
      <c r="D334" s="210">
        <v>0</v>
      </c>
      <c r="E334" s="211">
        <v>0</v>
      </c>
      <c r="F334" s="206">
        <v>0</v>
      </c>
      <c r="G334" s="206">
        <v>0</v>
      </c>
      <c r="H334" s="206">
        <v>0</v>
      </c>
      <c r="I334" s="206">
        <v>0</v>
      </c>
      <c r="J334" s="206">
        <v>0</v>
      </c>
      <c r="K334" s="206">
        <v>0</v>
      </c>
      <c r="L334" s="206">
        <v>0</v>
      </c>
      <c r="M334" s="206">
        <v>0</v>
      </c>
      <c r="N334" s="206">
        <v>0</v>
      </c>
      <c r="O334" s="207">
        <v>0</v>
      </c>
      <c r="P334" s="162"/>
    </row>
    <row r="335" spans="1:16" x14ac:dyDescent="0.25">
      <c r="A335" s="22">
        <v>817</v>
      </c>
      <c r="B335" s="23" t="s">
        <v>1497</v>
      </c>
      <c r="C335" s="144">
        <v>436</v>
      </c>
      <c r="D335" s="163">
        <f t="shared" ref="D335:O335" si="131">SUM(D336:D342)</f>
        <v>0</v>
      </c>
      <c r="E335" s="164">
        <f t="shared" si="131"/>
        <v>0</v>
      </c>
      <c r="F335" s="165">
        <f t="shared" si="131"/>
        <v>0</v>
      </c>
      <c r="G335" s="165">
        <f t="shared" si="131"/>
        <v>0</v>
      </c>
      <c r="H335" s="165">
        <f t="shared" si="131"/>
        <v>0</v>
      </c>
      <c r="I335" s="165">
        <f t="shared" si="131"/>
        <v>0</v>
      </c>
      <c r="J335" s="165">
        <f t="shared" si="131"/>
        <v>0</v>
      </c>
      <c r="K335" s="165">
        <f t="shared" si="131"/>
        <v>0</v>
      </c>
      <c r="L335" s="165">
        <f t="shared" si="131"/>
        <v>0</v>
      </c>
      <c r="M335" s="165">
        <f t="shared" si="131"/>
        <v>0</v>
      </c>
      <c r="N335" s="165">
        <f t="shared" si="131"/>
        <v>0</v>
      </c>
      <c r="O335" s="166">
        <f t="shared" si="131"/>
        <v>0</v>
      </c>
      <c r="P335" s="162"/>
    </row>
    <row r="336" spans="1:16" x14ac:dyDescent="0.25">
      <c r="A336" s="22">
        <v>8171</v>
      </c>
      <c r="B336" s="23" t="s">
        <v>1498</v>
      </c>
      <c r="C336" s="144">
        <v>437</v>
      </c>
      <c r="D336" s="210">
        <v>0</v>
      </c>
      <c r="E336" s="211">
        <v>0</v>
      </c>
      <c r="F336" s="206">
        <v>0</v>
      </c>
      <c r="G336" s="206">
        <v>0</v>
      </c>
      <c r="H336" s="206">
        <v>0</v>
      </c>
      <c r="I336" s="206">
        <v>0</v>
      </c>
      <c r="J336" s="206">
        <v>0</v>
      </c>
      <c r="K336" s="206">
        <v>0</v>
      </c>
      <c r="L336" s="206">
        <v>0</v>
      </c>
      <c r="M336" s="206">
        <v>0</v>
      </c>
      <c r="N336" s="206">
        <v>0</v>
      </c>
      <c r="O336" s="207">
        <v>0</v>
      </c>
      <c r="P336" s="162"/>
    </row>
    <row r="337" spans="1:16" x14ac:dyDescent="0.25">
      <c r="A337" s="22">
        <v>8172</v>
      </c>
      <c r="B337" s="23" t="s">
        <v>1499</v>
      </c>
      <c r="C337" s="144">
        <v>438</v>
      </c>
      <c r="D337" s="210">
        <v>0</v>
      </c>
      <c r="E337" s="211">
        <v>0</v>
      </c>
      <c r="F337" s="206">
        <v>0</v>
      </c>
      <c r="G337" s="206">
        <v>0</v>
      </c>
      <c r="H337" s="206">
        <v>0</v>
      </c>
      <c r="I337" s="206">
        <v>0</v>
      </c>
      <c r="J337" s="206">
        <v>0</v>
      </c>
      <c r="K337" s="206">
        <v>0</v>
      </c>
      <c r="L337" s="206">
        <v>0</v>
      </c>
      <c r="M337" s="206">
        <v>0</v>
      </c>
      <c r="N337" s="206">
        <v>0</v>
      </c>
      <c r="O337" s="207">
        <v>0</v>
      </c>
      <c r="P337" s="162"/>
    </row>
    <row r="338" spans="1:16" x14ac:dyDescent="0.25">
      <c r="A338" s="22">
        <v>8173</v>
      </c>
      <c r="B338" s="23" t="s">
        <v>1500</v>
      </c>
      <c r="C338" s="144">
        <v>439</v>
      </c>
      <c r="D338" s="210">
        <v>0</v>
      </c>
      <c r="E338" s="211">
        <v>0</v>
      </c>
      <c r="F338" s="206">
        <v>0</v>
      </c>
      <c r="G338" s="206">
        <v>0</v>
      </c>
      <c r="H338" s="206">
        <v>0</v>
      </c>
      <c r="I338" s="206">
        <v>0</v>
      </c>
      <c r="J338" s="206">
        <v>0</v>
      </c>
      <c r="K338" s="206">
        <v>0</v>
      </c>
      <c r="L338" s="206">
        <v>0</v>
      </c>
      <c r="M338" s="206">
        <v>0</v>
      </c>
      <c r="N338" s="206">
        <v>0</v>
      </c>
      <c r="O338" s="207">
        <v>0</v>
      </c>
      <c r="P338" s="162"/>
    </row>
    <row r="339" spans="1:16" x14ac:dyDescent="0.25">
      <c r="A339" s="22">
        <v>8174</v>
      </c>
      <c r="B339" s="23" t="s">
        <v>1501</v>
      </c>
      <c r="C339" s="144">
        <v>440</v>
      </c>
      <c r="D339" s="210">
        <v>0</v>
      </c>
      <c r="E339" s="211">
        <v>0</v>
      </c>
      <c r="F339" s="206">
        <v>0</v>
      </c>
      <c r="G339" s="206">
        <v>0</v>
      </c>
      <c r="H339" s="206">
        <v>0</v>
      </c>
      <c r="I339" s="206">
        <v>0</v>
      </c>
      <c r="J339" s="206">
        <v>0</v>
      </c>
      <c r="K339" s="206">
        <v>0</v>
      </c>
      <c r="L339" s="206">
        <v>0</v>
      </c>
      <c r="M339" s="206">
        <v>0</v>
      </c>
      <c r="N339" s="206">
        <v>0</v>
      </c>
      <c r="O339" s="207">
        <v>0</v>
      </c>
      <c r="P339" s="162"/>
    </row>
    <row r="340" spans="1:16" x14ac:dyDescent="0.25">
      <c r="A340" s="22">
        <v>8175</v>
      </c>
      <c r="B340" s="23" t="s">
        <v>1502</v>
      </c>
      <c r="C340" s="144">
        <v>441</v>
      </c>
      <c r="D340" s="210">
        <v>0</v>
      </c>
      <c r="E340" s="211">
        <v>0</v>
      </c>
      <c r="F340" s="206">
        <v>0</v>
      </c>
      <c r="G340" s="206">
        <v>0</v>
      </c>
      <c r="H340" s="206">
        <v>0</v>
      </c>
      <c r="I340" s="206">
        <v>0</v>
      </c>
      <c r="J340" s="206">
        <v>0</v>
      </c>
      <c r="K340" s="206">
        <v>0</v>
      </c>
      <c r="L340" s="206">
        <v>0</v>
      </c>
      <c r="M340" s="206">
        <v>0</v>
      </c>
      <c r="N340" s="206">
        <v>0</v>
      </c>
      <c r="O340" s="207">
        <v>0</v>
      </c>
      <c r="P340" s="162"/>
    </row>
    <row r="341" spans="1:16" x14ac:dyDescent="0.25">
      <c r="A341" s="22">
        <v>8176</v>
      </c>
      <c r="B341" s="23" t="s">
        <v>1503</v>
      </c>
      <c r="C341" s="144">
        <v>442</v>
      </c>
      <c r="D341" s="210">
        <v>0</v>
      </c>
      <c r="E341" s="211">
        <v>0</v>
      </c>
      <c r="F341" s="206">
        <v>0</v>
      </c>
      <c r="G341" s="206">
        <v>0</v>
      </c>
      <c r="H341" s="206">
        <v>0</v>
      </c>
      <c r="I341" s="206">
        <v>0</v>
      </c>
      <c r="J341" s="206">
        <v>0</v>
      </c>
      <c r="K341" s="206">
        <v>0</v>
      </c>
      <c r="L341" s="206">
        <v>0</v>
      </c>
      <c r="M341" s="206">
        <v>0</v>
      </c>
      <c r="N341" s="206">
        <v>0</v>
      </c>
      <c r="O341" s="207">
        <v>0</v>
      </c>
      <c r="P341" s="162"/>
    </row>
    <row r="342" spans="1:16" ht="24" x14ac:dyDescent="0.25">
      <c r="A342" s="22">
        <v>8177</v>
      </c>
      <c r="B342" s="23" t="s">
        <v>1504</v>
      </c>
      <c r="C342" s="144">
        <v>443</v>
      </c>
      <c r="D342" s="210">
        <v>0</v>
      </c>
      <c r="E342" s="211">
        <v>0</v>
      </c>
      <c r="F342" s="206">
        <v>0</v>
      </c>
      <c r="G342" s="206">
        <v>0</v>
      </c>
      <c r="H342" s="206">
        <v>0</v>
      </c>
      <c r="I342" s="206">
        <v>0</v>
      </c>
      <c r="J342" s="206">
        <v>0</v>
      </c>
      <c r="K342" s="206">
        <v>0</v>
      </c>
      <c r="L342" s="206">
        <v>0</v>
      </c>
      <c r="M342" s="206">
        <v>0</v>
      </c>
      <c r="N342" s="206">
        <v>0</v>
      </c>
      <c r="O342" s="207">
        <v>0</v>
      </c>
      <c r="P342" s="162"/>
    </row>
    <row r="343" spans="1:16" x14ac:dyDescent="0.25">
      <c r="A343" s="22" t="s">
        <v>1505</v>
      </c>
      <c r="B343" s="23" t="s">
        <v>1506</v>
      </c>
      <c r="C343" s="144">
        <v>444</v>
      </c>
      <c r="D343" s="163">
        <f>SUM(D344+D345+D346)</f>
        <v>0</v>
      </c>
      <c r="E343" s="164">
        <f t="shared" ref="E343:O343" si="132">SUM(E344+E345+E346)</f>
        <v>0</v>
      </c>
      <c r="F343" s="165">
        <f t="shared" si="132"/>
        <v>0</v>
      </c>
      <c r="G343" s="165">
        <f t="shared" si="132"/>
        <v>0</v>
      </c>
      <c r="H343" s="165">
        <f t="shared" si="132"/>
        <v>0</v>
      </c>
      <c r="I343" s="165">
        <f t="shared" si="132"/>
        <v>0</v>
      </c>
      <c r="J343" s="165">
        <f t="shared" si="132"/>
        <v>0</v>
      </c>
      <c r="K343" s="165">
        <f t="shared" si="132"/>
        <v>0</v>
      </c>
      <c r="L343" s="165">
        <f t="shared" si="132"/>
        <v>0</v>
      </c>
      <c r="M343" s="165">
        <f t="shared" si="132"/>
        <v>0</v>
      </c>
      <c r="N343" s="165">
        <f t="shared" si="132"/>
        <v>0</v>
      </c>
      <c r="O343" s="166">
        <f t="shared" si="132"/>
        <v>0</v>
      </c>
      <c r="P343" s="162"/>
    </row>
    <row r="344" spans="1:16" x14ac:dyDescent="0.25">
      <c r="A344" s="22" t="s">
        <v>1507</v>
      </c>
      <c r="B344" s="23" t="s">
        <v>1508</v>
      </c>
      <c r="C344" s="144">
        <v>445</v>
      </c>
      <c r="D344" s="67"/>
      <c r="E344" s="67"/>
      <c r="F344" s="208"/>
      <c r="G344" s="208"/>
      <c r="H344" s="208"/>
      <c r="I344" s="208"/>
      <c r="J344" s="208"/>
      <c r="K344" s="208"/>
      <c r="L344" s="208"/>
      <c r="M344" s="208"/>
      <c r="N344" s="208"/>
      <c r="O344" s="209">
        <f>E344</f>
        <v>0</v>
      </c>
      <c r="P344" s="162"/>
    </row>
    <row r="345" spans="1:16" x14ac:dyDescent="0.25">
      <c r="A345" s="22" t="s">
        <v>1509</v>
      </c>
      <c r="B345" s="23" t="s">
        <v>1510</v>
      </c>
      <c r="C345" s="144">
        <v>446</v>
      </c>
      <c r="D345" s="67"/>
      <c r="E345" s="67"/>
      <c r="F345" s="208"/>
      <c r="G345" s="208"/>
      <c r="H345" s="208"/>
      <c r="I345" s="208"/>
      <c r="J345" s="208"/>
      <c r="K345" s="208"/>
      <c r="L345" s="208"/>
      <c r="M345" s="208"/>
      <c r="N345" s="208"/>
      <c r="O345" s="209">
        <f t="shared" ref="O345:O346" si="133">E345</f>
        <v>0</v>
      </c>
      <c r="P345" s="162"/>
    </row>
    <row r="346" spans="1:16" x14ac:dyDescent="0.25">
      <c r="A346" s="22" t="s">
        <v>1511</v>
      </c>
      <c r="B346" s="23" t="s">
        <v>1512</v>
      </c>
      <c r="C346" s="144">
        <v>447</v>
      </c>
      <c r="D346" s="67"/>
      <c r="E346" s="67"/>
      <c r="F346" s="208"/>
      <c r="G346" s="208"/>
      <c r="H346" s="208"/>
      <c r="I346" s="208"/>
      <c r="J346" s="208"/>
      <c r="K346" s="208"/>
      <c r="L346" s="208"/>
      <c r="M346" s="208"/>
      <c r="N346" s="208"/>
      <c r="O346" s="209">
        <f t="shared" si="133"/>
        <v>0</v>
      </c>
      <c r="P346" s="162"/>
    </row>
    <row r="347" spans="1:16" x14ac:dyDescent="0.25">
      <c r="A347" s="22">
        <v>82</v>
      </c>
      <c r="B347" s="23" t="s">
        <v>1513</v>
      </c>
      <c r="C347" s="144">
        <v>448</v>
      </c>
      <c r="D347" s="163">
        <f t="shared" ref="D347:O347" si="134">D348+D351+D354+D357</f>
        <v>0</v>
      </c>
      <c r="E347" s="164">
        <f t="shared" si="134"/>
        <v>0</v>
      </c>
      <c r="F347" s="165">
        <f t="shared" si="134"/>
        <v>0</v>
      </c>
      <c r="G347" s="165">
        <f t="shared" si="134"/>
        <v>0</v>
      </c>
      <c r="H347" s="165">
        <f t="shared" si="134"/>
        <v>0</v>
      </c>
      <c r="I347" s="165">
        <f t="shared" si="134"/>
        <v>0</v>
      </c>
      <c r="J347" s="165">
        <f t="shared" si="134"/>
        <v>0</v>
      </c>
      <c r="K347" s="165">
        <f t="shared" si="134"/>
        <v>0</v>
      </c>
      <c r="L347" s="165">
        <f t="shared" si="134"/>
        <v>0</v>
      </c>
      <c r="M347" s="165">
        <f t="shared" si="134"/>
        <v>0</v>
      </c>
      <c r="N347" s="165">
        <f t="shared" si="134"/>
        <v>0</v>
      </c>
      <c r="O347" s="166">
        <f t="shared" si="134"/>
        <v>0</v>
      </c>
      <c r="P347" s="162"/>
    </row>
    <row r="348" spans="1:16" x14ac:dyDescent="0.25">
      <c r="A348" s="22">
        <v>821</v>
      </c>
      <c r="B348" s="23" t="s">
        <v>1514</v>
      </c>
      <c r="C348" s="144">
        <v>449</v>
      </c>
      <c r="D348" s="163">
        <f t="shared" ref="D348:J348" si="135">SUM(D349:D350)</f>
        <v>0</v>
      </c>
      <c r="E348" s="164">
        <f t="shared" si="135"/>
        <v>0</v>
      </c>
      <c r="F348" s="165">
        <f t="shared" si="135"/>
        <v>0</v>
      </c>
      <c r="G348" s="165">
        <f t="shared" si="135"/>
        <v>0</v>
      </c>
      <c r="H348" s="165">
        <f t="shared" si="135"/>
        <v>0</v>
      </c>
      <c r="I348" s="165">
        <f t="shared" si="135"/>
        <v>0</v>
      </c>
      <c r="J348" s="165">
        <f t="shared" si="135"/>
        <v>0</v>
      </c>
      <c r="K348" s="165">
        <f t="shared" ref="K348:O348" si="136">SUM(K349:K350)</f>
        <v>0</v>
      </c>
      <c r="L348" s="165">
        <f t="shared" si="136"/>
        <v>0</v>
      </c>
      <c r="M348" s="165">
        <f t="shared" si="136"/>
        <v>0</v>
      </c>
      <c r="N348" s="165">
        <f t="shared" si="136"/>
        <v>0</v>
      </c>
      <c r="O348" s="166">
        <f t="shared" si="136"/>
        <v>0</v>
      </c>
      <c r="P348" s="162"/>
    </row>
    <row r="349" spans="1:16" x14ac:dyDescent="0.25">
      <c r="A349" s="22">
        <v>8211</v>
      </c>
      <c r="B349" s="23" t="s">
        <v>1515</v>
      </c>
      <c r="C349" s="144">
        <v>450</v>
      </c>
      <c r="D349" s="210">
        <v>0</v>
      </c>
      <c r="E349" s="211">
        <v>0</v>
      </c>
      <c r="F349" s="206">
        <v>0</v>
      </c>
      <c r="G349" s="206">
        <v>0</v>
      </c>
      <c r="H349" s="206">
        <v>0</v>
      </c>
      <c r="I349" s="206">
        <v>0</v>
      </c>
      <c r="J349" s="206">
        <v>0</v>
      </c>
      <c r="K349" s="206">
        <v>0</v>
      </c>
      <c r="L349" s="206">
        <v>0</v>
      </c>
      <c r="M349" s="206">
        <v>0</v>
      </c>
      <c r="N349" s="206">
        <v>0</v>
      </c>
      <c r="O349" s="207">
        <v>0</v>
      </c>
      <c r="P349" s="162"/>
    </row>
    <row r="350" spans="1:16" x14ac:dyDescent="0.25">
      <c r="A350" s="22">
        <v>8212</v>
      </c>
      <c r="B350" s="23" t="s">
        <v>1516</v>
      </c>
      <c r="C350" s="144">
        <v>451</v>
      </c>
      <c r="D350" s="210">
        <v>0</v>
      </c>
      <c r="E350" s="211">
        <v>0</v>
      </c>
      <c r="F350" s="206">
        <v>0</v>
      </c>
      <c r="G350" s="206">
        <v>0</v>
      </c>
      <c r="H350" s="206">
        <v>0</v>
      </c>
      <c r="I350" s="206">
        <v>0</v>
      </c>
      <c r="J350" s="206">
        <v>0</v>
      </c>
      <c r="K350" s="206">
        <v>0</v>
      </c>
      <c r="L350" s="206">
        <v>0</v>
      </c>
      <c r="M350" s="206">
        <v>0</v>
      </c>
      <c r="N350" s="206">
        <v>0</v>
      </c>
      <c r="O350" s="207">
        <v>0</v>
      </c>
      <c r="P350" s="162"/>
    </row>
    <row r="351" spans="1:16" x14ac:dyDescent="0.25">
      <c r="A351" s="22">
        <v>822</v>
      </c>
      <c r="B351" s="23" t="s">
        <v>1517</v>
      </c>
      <c r="C351" s="144">
        <v>452</v>
      </c>
      <c r="D351" s="163">
        <f t="shared" ref="D351:O351" si="137">SUM(D352:D353)</f>
        <v>0</v>
      </c>
      <c r="E351" s="164">
        <f t="shared" si="137"/>
        <v>0</v>
      </c>
      <c r="F351" s="165">
        <f t="shared" si="137"/>
        <v>0</v>
      </c>
      <c r="G351" s="165">
        <f t="shared" si="137"/>
        <v>0</v>
      </c>
      <c r="H351" s="165">
        <f t="shared" si="137"/>
        <v>0</v>
      </c>
      <c r="I351" s="165">
        <f t="shared" si="137"/>
        <v>0</v>
      </c>
      <c r="J351" s="165">
        <f t="shared" si="137"/>
        <v>0</v>
      </c>
      <c r="K351" s="165">
        <f t="shared" si="137"/>
        <v>0</v>
      </c>
      <c r="L351" s="165">
        <f t="shared" si="137"/>
        <v>0</v>
      </c>
      <c r="M351" s="165">
        <f t="shared" si="137"/>
        <v>0</v>
      </c>
      <c r="N351" s="165">
        <f t="shared" si="137"/>
        <v>0</v>
      </c>
      <c r="O351" s="166">
        <f t="shared" si="137"/>
        <v>0</v>
      </c>
      <c r="P351" s="162"/>
    </row>
    <row r="352" spans="1:16" x14ac:dyDescent="0.25">
      <c r="A352" s="22">
        <v>8221</v>
      </c>
      <c r="B352" s="23" t="s">
        <v>355</v>
      </c>
      <c r="C352" s="144">
        <v>453</v>
      </c>
      <c r="D352" s="210">
        <v>0</v>
      </c>
      <c r="E352" s="211">
        <v>0</v>
      </c>
      <c r="F352" s="206">
        <v>0</v>
      </c>
      <c r="G352" s="206">
        <v>0</v>
      </c>
      <c r="H352" s="206">
        <v>0</v>
      </c>
      <c r="I352" s="206">
        <v>0</v>
      </c>
      <c r="J352" s="206">
        <v>0</v>
      </c>
      <c r="K352" s="206">
        <v>0</v>
      </c>
      <c r="L352" s="206">
        <v>0</v>
      </c>
      <c r="M352" s="206">
        <v>0</v>
      </c>
      <c r="N352" s="206">
        <v>0</v>
      </c>
      <c r="O352" s="207">
        <v>0</v>
      </c>
      <c r="P352" s="162"/>
    </row>
    <row r="353" spans="1:16" x14ac:dyDescent="0.25">
      <c r="A353" s="22">
        <v>8222</v>
      </c>
      <c r="B353" s="23" t="s">
        <v>356</v>
      </c>
      <c r="C353" s="144">
        <v>454</v>
      </c>
      <c r="D353" s="210">
        <v>0</v>
      </c>
      <c r="E353" s="211">
        <v>0</v>
      </c>
      <c r="F353" s="206">
        <v>0</v>
      </c>
      <c r="G353" s="206">
        <v>0</v>
      </c>
      <c r="H353" s="206">
        <v>0</v>
      </c>
      <c r="I353" s="206">
        <v>0</v>
      </c>
      <c r="J353" s="206">
        <v>0</v>
      </c>
      <c r="K353" s="206">
        <v>0</v>
      </c>
      <c r="L353" s="206">
        <v>0</v>
      </c>
      <c r="M353" s="206">
        <v>0</v>
      </c>
      <c r="N353" s="206">
        <v>0</v>
      </c>
      <c r="O353" s="207">
        <v>0</v>
      </c>
      <c r="P353" s="162"/>
    </row>
    <row r="354" spans="1:16" x14ac:dyDescent="0.25">
      <c r="A354" s="22">
        <v>823</v>
      </c>
      <c r="B354" s="23" t="s">
        <v>1518</v>
      </c>
      <c r="C354" s="144">
        <v>455</v>
      </c>
      <c r="D354" s="163">
        <f t="shared" ref="D354:O354" si="138">SUM(D355:D356)</f>
        <v>0</v>
      </c>
      <c r="E354" s="164">
        <f t="shared" si="138"/>
        <v>0</v>
      </c>
      <c r="F354" s="165">
        <f t="shared" si="138"/>
        <v>0</v>
      </c>
      <c r="G354" s="165">
        <f t="shared" si="138"/>
        <v>0</v>
      </c>
      <c r="H354" s="165">
        <f t="shared" si="138"/>
        <v>0</v>
      </c>
      <c r="I354" s="165">
        <f t="shared" si="138"/>
        <v>0</v>
      </c>
      <c r="J354" s="165">
        <f t="shared" si="138"/>
        <v>0</v>
      </c>
      <c r="K354" s="165">
        <f t="shared" si="138"/>
        <v>0</v>
      </c>
      <c r="L354" s="165">
        <f t="shared" si="138"/>
        <v>0</v>
      </c>
      <c r="M354" s="165">
        <f t="shared" si="138"/>
        <v>0</v>
      </c>
      <c r="N354" s="165">
        <f t="shared" si="138"/>
        <v>0</v>
      </c>
      <c r="O354" s="166">
        <f t="shared" si="138"/>
        <v>0</v>
      </c>
      <c r="P354" s="162"/>
    </row>
    <row r="355" spans="1:16" x14ac:dyDescent="0.25">
      <c r="A355" s="22">
        <v>8231</v>
      </c>
      <c r="B355" s="23" t="s">
        <v>357</v>
      </c>
      <c r="C355" s="144">
        <v>456</v>
      </c>
      <c r="D355" s="210">
        <v>0</v>
      </c>
      <c r="E355" s="211">
        <v>0</v>
      </c>
      <c r="F355" s="206">
        <v>0</v>
      </c>
      <c r="G355" s="206">
        <v>0</v>
      </c>
      <c r="H355" s="206">
        <v>0</v>
      </c>
      <c r="I355" s="206">
        <v>0</v>
      </c>
      <c r="J355" s="206">
        <v>0</v>
      </c>
      <c r="K355" s="206">
        <v>0</v>
      </c>
      <c r="L355" s="206">
        <v>0</v>
      </c>
      <c r="M355" s="206">
        <v>0</v>
      </c>
      <c r="N355" s="206">
        <v>0</v>
      </c>
      <c r="O355" s="207">
        <v>0</v>
      </c>
      <c r="P355" s="162"/>
    </row>
    <row r="356" spans="1:16" x14ac:dyDescent="0.25">
      <c r="A356" s="22">
        <v>8232</v>
      </c>
      <c r="B356" s="23" t="s">
        <v>358</v>
      </c>
      <c r="C356" s="144">
        <v>457</v>
      </c>
      <c r="D356" s="210">
        <v>0</v>
      </c>
      <c r="E356" s="211">
        <v>0</v>
      </c>
      <c r="F356" s="206">
        <v>0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7">
        <v>0</v>
      </c>
      <c r="P356" s="162"/>
    </row>
    <row r="357" spans="1:16" x14ac:dyDescent="0.25">
      <c r="A357" s="22">
        <v>824</v>
      </c>
      <c r="B357" s="23" t="s">
        <v>1519</v>
      </c>
      <c r="C357" s="144">
        <v>458</v>
      </c>
      <c r="D357" s="163">
        <f t="shared" ref="D357:O357" si="139">SUM(D358:D359)</f>
        <v>0</v>
      </c>
      <c r="E357" s="164">
        <f t="shared" si="139"/>
        <v>0</v>
      </c>
      <c r="F357" s="165">
        <f t="shared" si="139"/>
        <v>0</v>
      </c>
      <c r="G357" s="165">
        <f t="shared" si="139"/>
        <v>0</v>
      </c>
      <c r="H357" s="165">
        <f t="shared" si="139"/>
        <v>0</v>
      </c>
      <c r="I357" s="165">
        <f t="shared" si="139"/>
        <v>0</v>
      </c>
      <c r="J357" s="165">
        <f t="shared" si="139"/>
        <v>0</v>
      </c>
      <c r="K357" s="165">
        <f t="shared" si="139"/>
        <v>0</v>
      </c>
      <c r="L357" s="165">
        <f t="shared" si="139"/>
        <v>0</v>
      </c>
      <c r="M357" s="165">
        <f t="shared" si="139"/>
        <v>0</v>
      </c>
      <c r="N357" s="165">
        <f t="shared" si="139"/>
        <v>0</v>
      </c>
      <c r="O357" s="166">
        <f t="shared" si="139"/>
        <v>0</v>
      </c>
      <c r="P357" s="162"/>
    </row>
    <row r="358" spans="1:16" x14ac:dyDescent="0.25">
      <c r="A358" s="22">
        <v>8241</v>
      </c>
      <c r="B358" s="23" t="s">
        <v>1520</v>
      </c>
      <c r="C358" s="144">
        <v>459</v>
      </c>
      <c r="D358" s="210">
        <v>0</v>
      </c>
      <c r="E358" s="211">
        <v>0</v>
      </c>
      <c r="F358" s="206">
        <v>0</v>
      </c>
      <c r="G358" s="206">
        <v>0</v>
      </c>
      <c r="H358" s="206">
        <v>0</v>
      </c>
      <c r="I358" s="206">
        <v>0</v>
      </c>
      <c r="J358" s="206">
        <v>0</v>
      </c>
      <c r="K358" s="206">
        <v>0</v>
      </c>
      <c r="L358" s="206">
        <v>0</v>
      </c>
      <c r="M358" s="206">
        <v>0</v>
      </c>
      <c r="N358" s="206">
        <v>0</v>
      </c>
      <c r="O358" s="207">
        <v>0</v>
      </c>
      <c r="P358" s="162"/>
    </row>
    <row r="359" spans="1:16" x14ac:dyDescent="0.25">
      <c r="A359" s="22">
        <v>8242</v>
      </c>
      <c r="B359" s="23" t="s">
        <v>1521</v>
      </c>
      <c r="C359" s="144">
        <v>460</v>
      </c>
      <c r="D359" s="210">
        <v>0</v>
      </c>
      <c r="E359" s="211">
        <v>0</v>
      </c>
      <c r="F359" s="206">
        <v>0</v>
      </c>
      <c r="G359" s="206">
        <v>0</v>
      </c>
      <c r="H359" s="206">
        <v>0</v>
      </c>
      <c r="I359" s="206">
        <v>0</v>
      </c>
      <c r="J359" s="206">
        <v>0</v>
      </c>
      <c r="K359" s="206">
        <v>0</v>
      </c>
      <c r="L359" s="206">
        <v>0</v>
      </c>
      <c r="M359" s="206">
        <v>0</v>
      </c>
      <c r="N359" s="206">
        <v>0</v>
      </c>
      <c r="O359" s="207">
        <v>0</v>
      </c>
      <c r="P359" s="162"/>
    </row>
    <row r="360" spans="1:16" x14ac:dyDescent="0.25">
      <c r="A360" s="22">
        <v>83</v>
      </c>
      <c r="B360" s="23" t="s">
        <v>1522</v>
      </c>
      <c r="C360" s="144">
        <v>461</v>
      </c>
      <c r="D360" s="163">
        <f>D361+D365+D368+D371</f>
        <v>0</v>
      </c>
      <c r="E360" s="164">
        <f>E361+E365+E368+E371</f>
        <v>0</v>
      </c>
      <c r="F360" s="165">
        <f t="shared" ref="F360:O360" si="140">F361+F365+F368+F371</f>
        <v>0</v>
      </c>
      <c r="G360" s="165">
        <f t="shared" si="140"/>
        <v>0</v>
      </c>
      <c r="H360" s="165">
        <f t="shared" si="140"/>
        <v>0</v>
      </c>
      <c r="I360" s="165">
        <f t="shared" si="140"/>
        <v>0</v>
      </c>
      <c r="J360" s="165">
        <f t="shared" si="140"/>
        <v>0</v>
      </c>
      <c r="K360" s="165">
        <f t="shared" si="140"/>
        <v>0</v>
      </c>
      <c r="L360" s="165">
        <f t="shared" si="140"/>
        <v>0</v>
      </c>
      <c r="M360" s="165">
        <f t="shared" si="140"/>
        <v>0</v>
      </c>
      <c r="N360" s="165">
        <f t="shared" si="140"/>
        <v>0</v>
      </c>
      <c r="O360" s="166">
        <f t="shared" si="140"/>
        <v>0</v>
      </c>
      <c r="P360" s="162"/>
    </row>
    <row r="361" spans="1:16" ht="24" x14ac:dyDescent="0.25">
      <c r="A361" s="22">
        <v>831</v>
      </c>
      <c r="B361" s="23" t="s">
        <v>1523</v>
      </c>
      <c r="C361" s="144">
        <v>462</v>
      </c>
      <c r="D361" s="163">
        <f t="shared" ref="D361:J361" si="141">SUM(D362:D364)</f>
        <v>0</v>
      </c>
      <c r="E361" s="164">
        <f t="shared" si="141"/>
        <v>0</v>
      </c>
      <c r="F361" s="165">
        <f t="shared" si="141"/>
        <v>0</v>
      </c>
      <c r="G361" s="165">
        <f t="shared" si="141"/>
        <v>0</v>
      </c>
      <c r="H361" s="165">
        <f t="shared" si="141"/>
        <v>0</v>
      </c>
      <c r="I361" s="165">
        <f t="shared" si="141"/>
        <v>0</v>
      </c>
      <c r="J361" s="165">
        <f t="shared" si="141"/>
        <v>0</v>
      </c>
      <c r="K361" s="165">
        <f t="shared" ref="K361:O361" si="142">SUM(K362:K364)</f>
        <v>0</v>
      </c>
      <c r="L361" s="165">
        <f t="shared" si="142"/>
        <v>0</v>
      </c>
      <c r="M361" s="165">
        <f t="shared" si="142"/>
        <v>0</v>
      </c>
      <c r="N361" s="165">
        <f t="shared" si="142"/>
        <v>0</v>
      </c>
      <c r="O361" s="166">
        <f t="shared" si="142"/>
        <v>0</v>
      </c>
      <c r="P361" s="162"/>
    </row>
    <row r="362" spans="1:16" x14ac:dyDescent="0.25">
      <c r="A362" s="22">
        <v>8312</v>
      </c>
      <c r="B362" s="23" t="s">
        <v>359</v>
      </c>
      <c r="C362" s="144">
        <v>463</v>
      </c>
      <c r="D362" s="210">
        <v>0</v>
      </c>
      <c r="E362" s="211">
        <v>0</v>
      </c>
      <c r="F362" s="206">
        <v>0</v>
      </c>
      <c r="G362" s="206">
        <v>0</v>
      </c>
      <c r="H362" s="206">
        <v>0</v>
      </c>
      <c r="I362" s="206">
        <v>0</v>
      </c>
      <c r="J362" s="206">
        <v>0</v>
      </c>
      <c r="K362" s="206">
        <v>0</v>
      </c>
      <c r="L362" s="206">
        <v>0</v>
      </c>
      <c r="M362" s="206">
        <v>0</v>
      </c>
      <c r="N362" s="206">
        <v>0</v>
      </c>
      <c r="O362" s="207">
        <v>0</v>
      </c>
      <c r="P362" s="162"/>
    </row>
    <row r="363" spans="1:16" x14ac:dyDescent="0.25">
      <c r="A363" s="22">
        <v>8313</v>
      </c>
      <c r="B363" s="23" t="s">
        <v>360</v>
      </c>
      <c r="C363" s="144">
        <v>464</v>
      </c>
      <c r="D363" s="210">
        <v>0</v>
      </c>
      <c r="E363" s="211">
        <v>0</v>
      </c>
      <c r="F363" s="206">
        <v>0</v>
      </c>
      <c r="G363" s="206">
        <v>0</v>
      </c>
      <c r="H363" s="206">
        <v>0</v>
      </c>
      <c r="I363" s="206">
        <v>0</v>
      </c>
      <c r="J363" s="206">
        <v>0</v>
      </c>
      <c r="K363" s="206">
        <v>0</v>
      </c>
      <c r="L363" s="206">
        <v>0</v>
      </c>
      <c r="M363" s="206">
        <v>0</v>
      </c>
      <c r="N363" s="206">
        <v>0</v>
      </c>
      <c r="O363" s="207">
        <v>0</v>
      </c>
      <c r="P363" s="162"/>
    </row>
    <row r="364" spans="1:16" x14ac:dyDescent="0.25">
      <c r="A364" s="22">
        <v>8314</v>
      </c>
      <c r="B364" s="23" t="s">
        <v>361</v>
      </c>
      <c r="C364" s="144">
        <v>465</v>
      </c>
      <c r="D364" s="210">
        <v>0</v>
      </c>
      <c r="E364" s="211">
        <v>0</v>
      </c>
      <c r="F364" s="206">
        <v>0</v>
      </c>
      <c r="G364" s="206">
        <v>0</v>
      </c>
      <c r="H364" s="206">
        <v>0</v>
      </c>
      <c r="I364" s="206">
        <v>0</v>
      </c>
      <c r="J364" s="206">
        <v>0</v>
      </c>
      <c r="K364" s="206">
        <v>0</v>
      </c>
      <c r="L364" s="206">
        <v>0</v>
      </c>
      <c r="M364" s="206">
        <v>0</v>
      </c>
      <c r="N364" s="206">
        <v>0</v>
      </c>
      <c r="O364" s="207">
        <v>0</v>
      </c>
      <c r="P364" s="162"/>
    </row>
    <row r="365" spans="1:16" ht="24" x14ac:dyDescent="0.25">
      <c r="A365" s="22">
        <v>832</v>
      </c>
      <c r="B365" s="23" t="s">
        <v>1524</v>
      </c>
      <c r="C365" s="144">
        <v>466</v>
      </c>
      <c r="D365" s="163">
        <f>D366</f>
        <v>0</v>
      </c>
      <c r="E365" s="164">
        <f t="shared" ref="E365:O365" si="143">E366</f>
        <v>0</v>
      </c>
      <c r="F365" s="165">
        <f t="shared" si="143"/>
        <v>0</v>
      </c>
      <c r="G365" s="165">
        <f t="shared" si="143"/>
        <v>0</v>
      </c>
      <c r="H365" s="165">
        <f t="shared" si="143"/>
        <v>0</v>
      </c>
      <c r="I365" s="165">
        <f t="shared" si="143"/>
        <v>0</v>
      </c>
      <c r="J365" s="165">
        <f t="shared" si="143"/>
        <v>0</v>
      </c>
      <c r="K365" s="165">
        <f t="shared" si="143"/>
        <v>0</v>
      </c>
      <c r="L365" s="165">
        <f t="shared" si="143"/>
        <v>0</v>
      </c>
      <c r="M365" s="165">
        <f t="shared" si="143"/>
        <v>0</v>
      </c>
      <c r="N365" s="165">
        <f t="shared" si="143"/>
        <v>0</v>
      </c>
      <c r="O365" s="166">
        <f t="shared" si="143"/>
        <v>0</v>
      </c>
      <c r="P365" s="162"/>
    </row>
    <row r="366" spans="1:16" x14ac:dyDescent="0.25">
      <c r="A366" s="22">
        <v>8321</v>
      </c>
      <c r="B366" s="23" t="s">
        <v>362</v>
      </c>
      <c r="C366" s="144">
        <v>467</v>
      </c>
      <c r="D366" s="210">
        <f>+D367</f>
        <v>0</v>
      </c>
      <c r="E366" s="211">
        <f t="shared" ref="E366:O366" si="144">+E367</f>
        <v>0</v>
      </c>
      <c r="F366" s="206">
        <f t="shared" si="144"/>
        <v>0</v>
      </c>
      <c r="G366" s="206">
        <f t="shared" si="144"/>
        <v>0</v>
      </c>
      <c r="H366" s="206">
        <f t="shared" si="144"/>
        <v>0</v>
      </c>
      <c r="I366" s="206">
        <f t="shared" si="144"/>
        <v>0</v>
      </c>
      <c r="J366" s="206">
        <f t="shared" si="144"/>
        <v>0</v>
      </c>
      <c r="K366" s="206">
        <f t="shared" si="144"/>
        <v>0</v>
      </c>
      <c r="L366" s="206">
        <f t="shared" si="144"/>
        <v>0</v>
      </c>
      <c r="M366" s="206">
        <f t="shared" si="144"/>
        <v>0</v>
      </c>
      <c r="N366" s="206">
        <f t="shared" si="144"/>
        <v>0</v>
      </c>
      <c r="O366" s="207">
        <f t="shared" si="144"/>
        <v>0</v>
      </c>
      <c r="P366" s="162"/>
    </row>
    <row r="367" spans="1:16" x14ac:dyDescent="0.25">
      <c r="A367" s="22" t="s">
        <v>1525</v>
      </c>
      <c r="B367" s="23" t="s">
        <v>362</v>
      </c>
      <c r="C367" s="144"/>
      <c r="D367" s="67"/>
      <c r="E367" s="67"/>
      <c r="F367" s="167"/>
      <c r="G367" s="168"/>
      <c r="H367" s="168"/>
      <c r="I367" s="168"/>
      <c r="J367" s="168"/>
      <c r="K367" s="168"/>
      <c r="L367" s="168"/>
      <c r="M367" s="168"/>
      <c r="N367" s="168"/>
      <c r="O367" s="169">
        <f>E367</f>
        <v>0</v>
      </c>
      <c r="P367" s="171"/>
    </row>
    <row r="368" spans="1:16" ht="24" x14ac:dyDescent="0.25">
      <c r="A368" s="22">
        <v>833</v>
      </c>
      <c r="B368" s="23" t="s">
        <v>1526</v>
      </c>
      <c r="C368" s="144">
        <v>468</v>
      </c>
      <c r="D368" s="163">
        <f t="shared" ref="D368:O368" si="145">SUM(D369:D370)</f>
        <v>0</v>
      </c>
      <c r="E368" s="164">
        <f t="shared" si="145"/>
        <v>0</v>
      </c>
      <c r="F368" s="165">
        <f t="shared" si="145"/>
        <v>0</v>
      </c>
      <c r="G368" s="165">
        <f t="shared" si="145"/>
        <v>0</v>
      </c>
      <c r="H368" s="165">
        <f t="shared" si="145"/>
        <v>0</v>
      </c>
      <c r="I368" s="165">
        <f t="shared" si="145"/>
        <v>0</v>
      </c>
      <c r="J368" s="165">
        <f t="shared" si="145"/>
        <v>0</v>
      </c>
      <c r="K368" s="165">
        <f t="shared" si="145"/>
        <v>0</v>
      </c>
      <c r="L368" s="165">
        <f t="shared" si="145"/>
        <v>0</v>
      </c>
      <c r="M368" s="165">
        <f t="shared" si="145"/>
        <v>0</v>
      </c>
      <c r="N368" s="165">
        <f t="shared" si="145"/>
        <v>0</v>
      </c>
      <c r="O368" s="166">
        <f t="shared" si="145"/>
        <v>0</v>
      </c>
      <c r="P368" s="162"/>
    </row>
    <row r="369" spans="1:16" ht="24" x14ac:dyDescent="0.25">
      <c r="A369" s="22">
        <v>8331</v>
      </c>
      <c r="B369" s="23" t="s">
        <v>1527</v>
      </c>
      <c r="C369" s="144">
        <v>469</v>
      </c>
      <c r="D369" s="210">
        <v>0</v>
      </c>
      <c r="E369" s="211">
        <v>0</v>
      </c>
      <c r="F369" s="206">
        <v>0</v>
      </c>
      <c r="G369" s="206">
        <v>0</v>
      </c>
      <c r="H369" s="206">
        <v>0</v>
      </c>
      <c r="I369" s="206">
        <v>0</v>
      </c>
      <c r="J369" s="206">
        <v>0</v>
      </c>
      <c r="K369" s="206">
        <v>0</v>
      </c>
      <c r="L369" s="206">
        <v>0</v>
      </c>
      <c r="M369" s="206">
        <v>0</v>
      </c>
      <c r="N369" s="206">
        <v>0</v>
      </c>
      <c r="O369" s="207">
        <v>0</v>
      </c>
      <c r="P369" s="162"/>
    </row>
    <row r="370" spans="1:16" x14ac:dyDescent="0.25">
      <c r="A370" s="22">
        <v>8332</v>
      </c>
      <c r="B370" s="23" t="s">
        <v>1528</v>
      </c>
      <c r="C370" s="144">
        <v>470</v>
      </c>
      <c r="D370" s="210">
        <v>0</v>
      </c>
      <c r="E370" s="211">
        <v>0</v>
      </c>
      <c r="F370" s="206">
        <v>0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7">
        <v>0</v>
      </c>
      <c r="P370" s="162"/>
    </row>
    <row r="371" spans="1:16" ht="24" x14ac:dyDescent="0.25">
      <c r="A371" s="22">
        <v>834</v>
      </c>
      <c r="B371" s="23" t="s">
        <v>1529</v>
      </c>
      <c r="C371" s="144">
        <v>471</v>
      </c>
      <c r="D371" s="163">
        <f>SUM(D372+D374)</f>
        <v>0</v>
      </c>
      <c r="E371" s="164">
        <f t="shared" ref="E371:O371" si="146">SUM(E372+E374)</f>
        <v>0</v>
      </c>
      <c r="F371" s="165">
        <f t="shared" si="146"/>
        <v>0</v>
      </c>
      <c r="G371" s="165">
        <f t="shared" si="146"/>
        <v>0</v>
      </c>
      <c r="H371" s="165">
        <f t="shared" si="146"/>
        <v>0</v>
      </c>
      <c r="I371" s="165">
        <f t="shared" si="146"/>
        <v>0</v>
      </c>
      <c r="J371" s="165">
        <f t="shared" si="146"/>
        <v>0</v>
      </c>
      <c r="K371" s="165">
        <f t="shared" si="146"/>
        <v>0</v>
      </c>
      <c r="L371" s="165">
        <f t="shared" si="146"/>
        <v>0</v>
      </c>
      <c r="M371" s="165">
        <f t="shared" si="146"/>
        <v>0</v>
      </c>
      <c r="N371" s="165">
        <f t="shared" si="146"/>
        <v>0</v>
      </c>
      <c r="O371" s="166">
        <f t="shared" si="146"/>
        <v>0</v>
      </c>
      <c r="P371" s="162"/>
    </row>
    <row r="372" spans="1:16" x14ac:dyDescent="0.25">
      <c r="A372" s="22">
        <v>8341</v>
      </c>
      <c r="B372" s="23" t="s">
        <v>1530</v>
      </c>
      <c r="C372" s="144">
        <v>472</v>
      </c>
      <c r="D372" s="210">
        <f>+D373</f>
        <v>0</v>
      </c>
      <c r="E372" s="211">
        <f t="shared" ref="E372:O372" si="147">+E373</f>
        <v>0</v>
      </c>
      <c r="F372" s="206">
        <f t="shared" si="147"/>
        <v>0</v>
      </c>
      <c r="G372" s="206">
        <f t="shared" si="147"/>
        <v>0</v>
      </c>
      <c r="H372" s="206">
        <f t="shared" si="147"/>
        <v>0</v>
      </c>
      <c r="I372" s="206">
        <f t="shared" si="147"/>
        <v>0</v>
      </c>
      <c r="J372" s="206">
        <f t="shared" si="147"/>
        <v>0</v>
      </c>
      <c r="K372" s="206">
        <f t="shared" si="147"/>
        <v>0</v>
      </c>
      <c r="L372" s="206">
        <f t="shared" si="147"/>
        <v>0</v>
      </c>
      <c r="M372" s="206">
        <f t="shared" si="147"/>
        <v>0</v>
      </c>
      <c r="N372" s="206">
        <f t="shared" si="147"/>
        <v>0</v>
      </c>
      <c r="O372" s="207">
        <f t="shared" si="147"/>
        <v>0</v>
      </c>
      <c r="P372" s="162"/>
    </row>
    <row r="373" spans="1:16" x14ac:dyDescent="0.25">
      <c r="A373" s="22" t="s">
        <v>1531</v>
      </c>
      <c r="B373" s="23" t="s">
        <v>363</v>
      </c>
      <c r="C373" s="144"/>
      <c r="D373" s="67"/>
      <c r="E373" s="67"/>
      <c r="F373" s="167"/>
      <c r="G373" s="168"/>
      <c r="H373" s="168"/>
      <c r="I373" s="168"/>
      <c r="J373" s="168"/>
      <c r="K373" s="168"/>
      <c r="L373" s="168"/>
      <c r="M373" s="168"/>
      <c r="N373" s="168"/>
      <c r="O373" s="169">
        <f>E373</f>
        <v>0</v>
      </c>
      <c r="P373" s="170"/>
    </row>
    <row r="374" spans="1:16" x14ac:dyDescent="0.25">
      <c r="A374" s="22">
        <v>8342</v>
      </c>
      <c r="B374" s="23" t="s">
        <v>364</v>
      </c>
      <c r="C374" s="144">
        <v>473</v>
      </c>
      <c r="D374" s="210">
        <v>0</v>
      </c>
      <c r="E374" s="211">
        <v>0</v>
      </c>
      <c r="F374" s="206">
        <v>0</v>
      </c>
      <c r="G374" s="206">
        <v>0</v>
      </c>
      <c r="H374" s="206">
        <v>0</v>
      </c>
      <c r="I374" s="206">
        <v>0</v>
      </c>
      <c r="J374" s="206">
        <v>0</v>
      </c>
      <c r="K374" s="206">
        <v>0</v>
      </c>
      <c r="L374" s="206">
        <v>0</v>
      </c>
      <c r="M374" s="206">
        <v>0</v>
      </c>
      <c r="N374" s="206">
        <v>0</v>
      </c>
      <c r="O374" s="207">
        <v>0</v>
      </c>
      <c r="P374" s="162"/>
    </row>
    <row r="375" spans="1:16" x14ac:dyDescent="0.25">
      <c r="A375" s="22">
        <v>84</v>
      </c>
      <c r="B375" s="23" t="s">
        <v>1532</v>
      </c>
      <c r="C375" s="144">
        <v>474</v>
      </c>
      <c r="D375" s="163">
        <f t="shared" ref="D375:O375" si="148">D376+D381+D393+D399+D410+D415</f>
        <v>0</v>
      </c>
      <c r="E375" s="164">
        <f t="shared" si="148"/>
        <v>0</v>
      </c>
      <c r="F375" s="165">
        <f t="shared" si="148"/>
        <v>0</v>
      </c>
      <c r="G375" s="165">
        <f t="shared" si="148"/>
        <v>0</v>
      </c>
      <c r="H375" s="165">
        <f t="shared" si="148"/>
        <v>0</v>
      </c>
      <c r="I375" s="165">
        <f t="shared" si="148"/>
        <v>0</v>
      </c>
      <c r="J375" s="165">
        <f t="shared" si="148"/>
        <v>0</v>
      </c>
      <c r="K375" s="165">
        <f t="shared" si="148"/>
        <v>0</v>
      </c>
      <c r="L375" s="165">
        <f t="shared" si="148"/>
        <v>0</v>
      </c>
      <c r="M375" s="165">
        <f t="shared" si="148"/>
        <v>0</v>
      </c>
      <c r="N375" s="165">
        <f t="shared" si="148"/>
        <v>0</v>
      </c>
      <c r="O375" s="166">
        <f t="shared" si="148"/>
        <v>0</v>
      </c>
      <c r="P375" s="162"/>
    </row>
    <row r="376" spans="1:16" ht="24" x14ac:dyDescent="0.25">
      <c r="A376" s="22">
        <v>841</v>
      </c>
      <c r="B376" s="23" t="s">
        <v>1533</v>
      </c>
      <c r="C376" s="144">
        <v>475</v>
      </c>
      <c r="D376" s="163">
        <f t="shared" ref="D376:J376" si="149">SUM(D377:D380)</f>
        <v>0</v>
      </c>
      <c r="E376" s="164">
        <f t="shared" si="149"/>
        <v>0</v>
      </c>
      <c r="F376" s="165">
        <f t="shared" si="149"/>
        <v>0</v>
      </c>
      <c r="G376" s="165">
        <f t="shared" si="149"/>
        <v>0</v>
      </c>
      <c r="H376" s="165">
        <f t="shared" si="149"/>
        <v>0</v>
      </c>
      <c r="I376" s="165">
        <f t="shared" si="149"/>
        <v>0</v>
      </c>
      <c r="J376" s="165">
        <f t="shared" si="149"/>
        <v>0</v>
      </c>
      <c r="K376" s="165">
        <f t="shared" ref="K376:O376" si="150">SUM(K377:K380)</f>
        <v>0</v>
      </c>
      <c r="L376" s="165">
        <f t="shared" si="150"/>
        <v>0</v>
      </c>
      <c r="M376" s="165">
        <f t="shared" si="150"/>
        <v>0</v>
      </c>
      <c r="N376" s="165">
        <f t="shared" si="150"/>
        <v>0</v>
      </c>
      <c r="O376" s="166">
        <f t="shared" si="150"/>
        <v>0</v>
      </c>
      <c r="P376" s="162"/>
    </row>
    <row r="377" spans="1:16" x14ac:dyDescent="0.25">
      <c r="A377" s="22">
        <v>8413</v>
      </c>
      <c r="B377" s="23" t="s">
        <v>1534</v>
      </c>
      <c r="C377" s="144">
        <v>476</v>
      </c>
      <c r="D377" s="210">
        <v>0</v>
      </c>
      <c r="E377" s="211">
        <v>0</v>
      </c>
      <c r="F377" s="206">
        <v>0</v>
      </c>
      <c r="G377" s="206">
        <v>0</v>
      </c>
      <c r="H377" s="206">
        <v>0</v>
      </c>
      <c r="I377" s="206">
        <v>0</v>
      </c>
      <c r="J377" s="206">
        <v>0</v>
      </c>
      <c r="K377" s="206">
        <v>0</v>
      </c>
      <c r="L377" s="206">
        <v>0</v>
      </c>
      <c r="M377" s="206">
        <v>0</v>
      </c>
      <c r="N377" s="206">
        <v>0</v>
      </c>
      <c r="O377" s="207">
        <v>0</v>
      </c>
      <c r="P377" s="162"/>
    </row>
    <row r="378" spans="1:16" x14ac:dyDescent="0.25">
      <c r="A378" s="22">
        <v>8414</v>
      </c>
      <c r="B378" s="23" t="s">
        <v>1535</v>
      </c>
      <c r="C378" s="144">
        <v>477</v>
      </c>
      <c r="D378" s="210">
        <v>0</v>
      </c>
      <c r="E378" s="211">
        <v>0</v>
      </c>
      <c r="F378" s="206">
        <v>0</v>
      </c>
      <c r="G378" s="206">
        <v>0</v>
      </c>
      <c r="H378" s="206">
        <v>0</v>
      </c>
      <c r="I378" s="206">
        <v>0</v>
      </c>
      <c r="J378" s="206">
        <v>0</v>
      </c>
      <c r="K378" s="206">
        <v>0</v>
      </c>
      <c r="L378" s="206">
        <v>0</v>
      </c>
      <c r="M378" s="206">
        <v>0</v>
      </c>
      <c r="N378" s="206">
        <v>0</v>
      </c>
      <c r="O378" s="207">
        <v>0</v>
      </c>
      <c r="P378" s="162"/>
    </row>
    <row r="379" spans="1:16" x14ac:dyDescent="0.25">
      <c r="A379" s="22">
        <v>8415</v>
      </c>
      <c r="B379" s="23" t="s">
        <v>1536</v>
      </c>
      <c r="C379" s="144">
        <v>478</v>
      </c>
      <c r="D379" s="210">
        <v>0</v>
      </c>
      <c r="E379" s="211">
        <v>0</v>
      </c>
      <c r="F379" s="206">
        <v>0</v>
      </c>
      <c r="G379" s="206">
        <v>0</v>
      </c>
      <c r="H379" s="206">
        <v>0</v>
      </c>
      <c r="I379" s="206">
        <v>0</v>
      </c>
      <c r="J379" s="206">
        <v>0</v>
      </c>
      <c r="K379" s="206">
        <v>0</v>
      </c>
      <c r="L379" s="206">
        <v>0</v>
      </c>
      <c r="M379" s="206">
        <v>0</v>
      </c>
      <c r="N379" s="206">
        <v>0</v>
      </c>
      <c r="O379" s="207">
        <v>0</v>
      </c>
      <c r="P379" s="162"/>
    </row>
    <row r="380" spans="1:16" x14ac:dyDescent="0.25">
      <c r="A380" s="22">
        <v>8416</v>
      </c>
      <c r="B380" s="23" t="s">
        <v>1537</v>
      </c>
      <c r="C380" s="144">
        <v>479</v>
      </c>
      <c r="D380" s="210">
        <v>0</v>
      </c>
      <c r="E380" s="211">
        <v>0</v>
      </c>
      <c r="F380" s="206">
        <v>0</v>
      </c>
      <c r="G380" s="206">
        <v>0</v>
      </c>
      <c r="H380" s="206">
        <v>0</v>
      </c>
      <c r="I380" s="206">
        <v>0</v>
      </c>
      <c r="J380" s="206">
        <v>0</v>
      </c>
      <c r="K380" s="206">
        <v>0</v>
      </c>
      <c r="L380" s="206">
        <v>0</v>
      </c>
      <c r="M380" s="206">
        <v>0</v>
      </c>
      <c r="N380" s="206">
        <v>0</v>
      </c>
      <c r="O380" s="207">
        <v>0</v>
      </c>
      <c r="P380" s="162"/>
    </row>
    <row r="381" spans="1:16" ht="24" x14ac:dyDescent="0.25">
      <c r="A381" s="22">
        <v>842</v>
      </c>
      <c r="B381" s="23" t="s">
        <v>1538</v>
      </c>
      <c r="C381" s="144">
        <v>480</v>
      </c>
      <c r="D381" s="163">
        <f>SUM(D382+D387+D388)</f>
        <v>0</v>
      </c>
      <c r="E381" s="164">
        <f t="shared" ref="E381:O381" si="151">SUM(E382+E387+E388)</f>
        <v>0</v>
      </c>
      <c r="F381" s="165">
        <f t="shared" si="151"/>
        <v>0</v>
      </c>
      <c r="G381" s="165">
        <f t="shared" si="151"/>
        <v>0</v>
      </c>
      <c r="H381" s="165">
        <f t="shared" si="151"/>
        <v>0</v>
      </c>
      <c r="I381" s="165">
        <f t="shared" si="151"/>
        <v>0</v>
      </c>
      <c r="J381" s="165">
        <f t="shared" si="151"/>
        <v>0</v>
      </c>
      <c r="K381" s="165">
        <f t="shared" si="151"/>
        <v>0</v>
      </c>
      <c r="L381" s="165">
        <f t="shared" si="151"/>
        <v>0</v>
      </c>
      <c r="M381" s="165">
        <f t="shared" si="151"/>
        <v>0</v>
      </c>
      <c r="N381" s="165">
        <f t="shared" si="151"/>
        <v>0</v>
      </c>
      <c r="O381" s="166">
        <f t="shared" si="151"/>
        <v>0</v>
      </c>
      <c r="P381" s="162"/>
    </row>
    <row r="382" spans="1:16" x14ac:dyDescent="0.25">
      <c r="A382" s="22">
        <v>8422</v>
      </c>
      <c r="B382" s="23" t="s">
        <v>1539</v>
      </c>
      <c r="C382" s="144">
        <v>481</v>
      </c>
      <c r="D382" s="210">
        <f>SUM(D383:D386)</f>
        <v>0</v>
      </c>
      <c r="E382" s="211">
        <f t="shared" ref="E382:O382" si="152">SUM(E383:E386)</f>
        <v>0</v>
      </c>
      <c r="F382" s="206">
        <f t="shared" si="152"/>
        <v>0</v>
      </c>
      <c r="G382" s="206">
        <f t="shared" si="152"/>
        <v>0</v>
      </c>
      <c r="H382" s="206">
        <f t="shared" si="152"/>
        <v>0</v>
      </c>
      <c r="I382" s="206">
        <f t="shared" si="152"/>
        <v>0</v>
      </c>
      <c r="J382" s="206">
        <f t="shared" si="152"/>
        <v>0</v>
      </c>
      <c r="K382" s="206">
        <f t="shared" si="152"/>
        <v>0</v>
      </c>
      <c r="L382" s="206">
        <f t="shared" si="152"/>
        <v>0</v>
      </c>
      <c r="M382" s="206">
        <f t="shared" si="152"/>
        <v>0</v>
      </c>
      <c r="N382" s="206">
        <f t="shared" si="152"/>
        <v>0</v>
      </c>
      <c r="O382" s="207">
        <f t="shared" si="152"/>
        <v>0</v>
      </c>
      <c r="P382" s="162"/>
    </row>
    <row r="383" spans="1:16" x14ac:dyDescent="0.25">
      <c r="A383" s="22">
        <v>84221</v>
      </c>
      <c r="B383" s="23" t="s">
        <v>1540</v>
      </c>
      <c r="C383" s="144"/>
      <c r="D383" s="67"/>
      <c r="E383" s="67"/>
      <c r="F383" s="167"/>
      <c r="G383" s="168"/>
      <c r="H383" s="168"/>
      <c r="I383" s="168"/>
      <c r="J383" s="168"/>
      <c r="K383" s="168"/>
      <c r="L383" s="168"/>
      <c r="M383" s="168"/>
      <c r="N383" s="168"/>
      <c r="O383" s="169">
        <f>E383</f>
        <v>0</v>
      </c>
      <c r="P383" s="170"/>
    </row>
    <row r="384" spans="1:16" x14ac:dyDescent="0.25">
      <c r="A384" s="22">
        <v>84222</v>
      </c>
      <c r="B384" s="23" t="s">
        <v>1541</v>
      </c>
      <c r="C384" s="190"/>
      <c r="D384" s="67"/>
      <c r="E384" s="67"/>
      <c r="F384" s="172"/>
      <c r="G384" s="168"/>
      <c r="H384" s="168"/>
      <c r="I384" s="168"/>
      <c r="J384" s="168"/>
      <c r="K384" s="168"/>
      <c r="L384" s="168"/>
      <c r="M384" s="168"/>
      <c r="N384" s="168"/>
      <c r="O384" s="169">
        <f t="shared" ref="O384:O386" si="153">E384</f>
        <v>0</v>
      </c>
      <c r="P384" s="170"/>
    </row>
    <row r="385" spans="1:16" x14ac:dyDescent="0.25">
      <c r="A385" s="22">
        <v>84223</v>
      </c>
      <c r="B385" s="23" t="s">
        <v>1542</v>
      </c>
      <c r="C385" s="144"/>
      <c r="D385" s="67"/>
      <c r="E385" s="67"/>
      <c r="F385" s="167"/>
      <c r="G385" s="168"/>
      <c r="H385" s="168"/>
      <c r="I385" s="168"/>
      <c r="J385" s="168"/>
      <c r="K385" s="168"/>
      <c r="L385" s="168"/>
      <c r="M385" s="168"/>
      <c r="N385" s="168"/>
      <c r="O385" s="169">
        <f t="shared" si="153"/>
        <v>0</v>
      </c>
      <c r="P385" s="170"/>
    </row>
    <row r="386" spans="1:16" x14ac:dyDescent="0.25">
      <c r="A386" s="22">
        <v>84224</v>
      </c>
      <c r="B386" s="23" t="s">
        <v>1543</v>
      </c>
      <c r="C386" s="144"/>
      <c r="D386" s="67"/>
      <c r="E386" s="67"/>
      <c r="F386" s="167"/>
      <c r="G386" s="168"/>
      <c r="H386" s="168"/>
      <c r="I386" s="168"/>
      <c r="J386" s="168"/>
      <c r="K386" s="168"/>
      <c r="L386" s="168"/>
      <c r="M386" s="168"/>
      <c r="N386" s="168"/>
      <c r="O386" s="169">
        <f t="shared" si="153"/>
        <v>0</v>
      </c>
      <c r="P386" s="170"/>
    </row>
    <row r="387" spans="1:16" x14ac:dyDescent="0.25">
      <c r="A387" s="22">
        <v>8423</v>
      </c>
      <c r="B387" s="23" t="s">
        <v>1544</v>
      </c>
      <c r="C387" s="144">
        <v>482</v>
      </c>
      <c r="D387" s="210">
        <v>0</v>
      </c>
      <c r="E387" s="211">
        <v>0</v>
      </c>
      <c r="F387" s="206">
        <v>0</v>
      </c>
      <c r="G387" s="206">
        <v>0</v>
      </c>
      <c r="H387" s="206">
        <v>0</v>
      </c>
      <c r="I387" s="206">
        <v>0</v>
      </c>
      <c r="J387" s="206">
        <v>0</v>
      </c>
      <c r="K387" s="206">
        <v>0</v>
      </c>
      <c r="L387" s="206">
        <v>0</v>
      </c>
      <c r="M387" s="206">
        <v>0</v>
      </c>
      <c r="N387" s="206">
        <v>0</v>
      </c>
      <c r="O387" s="207">
        <v>0</v>
      </c>
      <c r="P387" s="162"/>
    </row>
    <row r="388" spans="1:16" x14ac:dyDescent="0.25">
      <c r="A388" s="22">
        <v>8424</v>
      </c>
      <c r="B388" s="23" t="s">
        <v>1545</v>
      </c>
      <c r="C388" s="144">
        <v>483</v>
      </c>
      <c r="D388" s="210">
        <f>SUM(D389:D392)</f>
        <v>0</v>
      </c>
      <c r="E388" s="211">
        <f t="shared" ref="E388:O388" si="154">SUM(E389:E392)</f>
        <v>0</v>
      </c>
      <c r="F388" s="206">
        <f t="shared" si="154"/>
        <v>0</v>
      </c>
      <c r="G388" s="206">
        <f t="shared" si="154"/>
        <v>0</v>
      </c>
      <c r="H388" s="206">
        <f t="shared" si="154"/>
        <v>0</v>
      </c>
      <c r="I388" s="206">
        <f t="shared" si="154"/>
        <v>0</v>
      </c>
      <c r="J388" s="206">
        <f t="shared" si="154"/>
        <v>0</v>
      </c>
      <c r="K388" s="206">
        <f t="shared" si="154"/>
        <v>0</v>
      </c>
      <c r="L388" s="206">
        <f t="shared" si="154"/>
        <v>0</v>
      </c>
      <c r="M388" s="206">
        <f t="shared" si="154"/>
        <v>0</v>
      </c>
      <c r="N388" s="206">
        <f t="shared" si="154"/>
        <v>0</v>
      </c>
      <c r="O388" s="207">
        <f t="shared" si="154"/>
        <v>0</v>
      </c>
      <c r="P388" s="162"/>
    </row>
    <row r="389" spans="1:16" x14ac:dyDescent="0.25">
      <c r="A389" s="22">
        <v>84241</v>
      </c>
      <c r="B389" s="23" t="s">
        <v>1546</v>
      </c>
      <c r="C389" s="144"/>
      <c r="D389" s="67"/>
      <c r="E389" s="67"/>
      <c r="F389" s="167"/>
      <c r="G389" s="168"/>
      <c r="H389" s="168"/>
      <c r="I389" s="168"/>
      <c r="J389" s="168"/>
      <c r="K389" s="168"/>
      <c r="L389" s="168"/>
      <c r="M389" s="168"/>
      <c r="N389" s="168"/>
      <c r="O389" s="169">
        <f>E389</f>
        <v>0</v>
      </c>
      <c r="P389" s="170"/>
    </row>
    <row r="390" spans="1:16" x14ac:dyDescent="0.25">
      <c r="A390" s="22">
        <v>84242</v>
      </c>
      <c r="B390" s="23" t="s">
        <v>1547</v>
      </c>
      <c r="C390" s="144"/>
      <c r="D390" s="67"/>
      <c r="E390" s="67"/>
      <c r="F390" s="167"/>
      <c r="G390" s="168"/>
      <c r="H390" s="168"/>
      <c r="I390" s="168"/>
      <c r="J390" s="168"/>
      <c r="K390" s="168"/>
      <c r="L390" s="168"/>
      <c r="M390" s="168"/>
      <c r="N390" s="168"/>
      <c r="O390" s="169">
        <f t="shared" ref="O390:O392" si="155">E390</f>
        <v>0</v>
      </c>
      <c r="P390" s="170"/>
    </row>
    <row r="391" spans="1:16" x14ac:dyDescent="0.25">
      <c r="A391" s="22">
        <v>84243</v>
      </c>
      <c r="B391" s="23" t="s">
        <v>1548</v>
      </c>
      <c r="C391" s="144"/>
      <c r="D391" s="67"/>
      <c r="E391" s="67"/>
      <c r="F391" s="167"/>
      <c r="G391" s="168"/>
      <c r="H391" s="168"/>
      <c r="I391" s="168"/>
      <c r="J391" s="168"/>
      <c r="K391" s="168"/>
      <c r="L391" s="168"/>
      <c r="M391" s="168"/>
      <c r="N391" s="168"/>
      <c r="O391" s="169">
        <f t="shared" si="155"/>
        <v>0</v>
      </c>
      <c r="P391" s="170"/>
    </row>
    <row r="392" spans="1:16" x14ac:dyDescent="0.25">
      <c r="A392" s="22">
        <v>84244</v>
      </c>
      <c r="B392" s="23" t="s">
        <v>1549</v>
      </c>
      <c r="C392" s="144"/>
      <c r="D392" s="67"/>
      <c r="E392" s="67"/>
      <c r="F392" s="167"/>
      <c r="G392" s="168"/>
      <c r="H392" s="168"/>
      <c r="I392" s="168"/>
      <c r="J392" s="168"/>
      <c r="K392" s="168"/>
      <c r="L392" s="168"/>
      <c r="M392" s="168"/>
      <c r="N392" s="168"/>
      <c r="O392" s="169">
        <f t="shared" si="155"/>
        <v>0</v>
      </c>
      <c r="P392" s="170"/>
    </row>
    <row r="393" spans="1:16" x14ac:dyDescent="0.25">
      <c r="A393" s="22">
        <v>843</v>
      </c>
      <c r="B393" s="23" t="s">
        <v>1550</v>
      </c>
      <c r="C393" s="144">
        <v>484</v>
      </c>
      <c r="D393" s="163">
        <f>D394</f>
        <v>0</v>
      </c>
      <c r="E393" s="164">
        <f t="shared" ref="E393:O393" si="156">E394</f>
        <v>0</v>
      </c>
      <c r="F393" s="165">
        <f t="shared" si="156"/>
        <v>0</v>
      </c>
      <c r="G393" s="165">
        <f t="shared" si="156"/>
        <v>0</v>
      </c>
      <c r="H393" s="165">
        <f t="shared" si="156"/>
        <v>0</v>
      </c>
      <c r="I393" s="165">
        <f t="shared" si="156"/>
        <v>0</v>
      </c>
      <c r="J393" s="165">
        <f t="shared" si="156"/>
        <v>0</v>
      </c>
      <c r="K393" s="165">
        <f t="shared" si="156"/>
        <v>0</v>
      </c>
      <c r="L393" s="165">
        <f t="shared" si="156"/>
        <v>0</v>
      </c>
      <c r="M393" s="165">
        <f t="shared" si="156"/>
        <v>0</v>
      </c>
      <c r="N393" s="165">
        <f t="shared" si="156"/>
        <v>0</v>
      </c>
      <c r="O393" s="166">
        <f t="shared" si="156"/>
        <v>0</v>
      </c>
      <c r="P393" s="162"/>
    </row>
    <row r="394" spans="1:16" x14ac:dyDescent="0.25">
      <c r="A394" s="22">
        <v>8431</v>
      </c>
      <c r="B394" s="23" t="s">
        <v>1551</v>
      </c>
      <c r="C394" s="144">
        <v>485</v>
      </c>
      <c r="D394" s="210">
        <f>SUM(D395:D398)</f>
        <v>0</v>
      </c>
      <c r="E394" s="211">
        <f t="shared" ref="E394:O394" si="157">SUM(E395:E398)</f>
        <v>0</v>
      </c>
      <c r="F394" s="206">
        <f t="shared" si="157"/>
        <v>0</v>
      </c>
      <c r="G394" s="206">
        <f t="shared" si="157"/>
        <v>0</v>
      </c>
      <c r="H394" s="206">
        <f t="shared" si="157"/>
        <v>0</v>
      </c>
      <c r="I394" s="206">
        <f t="shared" si="157"/>
        <v>0</v>
      </c>
      <c r="J394" s="206">
        <f t="shared" si="157"/>
        <v>0</v>
      </c>
      <c r="K394" s="206">
        <f t="shared" si="157"/>
        <v>0</v>
      </c>
      <c r="L394" s="206">
        <f t="shared" si="157"/>
        <v>0</v>
      </c>
      <c r="M394" s="206">
        <f t="shared" si="157"/>
        <v>0</v>
      </c>
      <c r="N394" s="206">
        <f t="shared" si="157"/>
        <v>0</v>
      </c>
      <c r="O394" s="207">
        <f t="shared" si="157"/>
        <v>0</v>
      </c>
      <c r="P394" s="162"/>
    </row>
    <row r="395" spans="1:16" x14ac:dyDescent="0.25">
      <c r="A395" s="22" t="s">
        <v>1552</v>
      </c>
      <c r="B395" s="23" t="s">
        <v>1553</v>
      </c>
      <c r="C395" s="144"/>
      <c r="D395" s="67"/>
      <c r="E395" s="67"/>
      <c r="F395" s="167"/>
      <c r="G395" s="168"/>
      <c r="H395" s="168"/>
      <c r="I395" s="168"/>
      <c r="J395" s="168"/>
      <c r="K395" s="168"/>
      <c r="L395" s="168"/>
      <c r="M395" s="168"/>
      <c r="N395" s="168"/>
      <c r="O395" s="169">
        <f>E395</f>
        <v>0</v>
      </c>
      <c r="P395" s="170"/>
    </row>
    <row r="396" spans="1:16" x14ac:dyDescent="0.25">
      <c r="A396" s="22" t="s">
        <v>1554</v>
      </c>
      <c r="B396" s="23" t="s">
        <v>1555</v>
      </c>
      <c r="C396" s="144"/>
      <c r="D396" s="67"/>
      <c r="E396" s="67"/>
      <c r="F396" s="167"/>
      <c r="G396" s="168"/>
      <c r="H396" s="168"/>
      <c r="I396" s="168"/>
      <c r="J396" s="168"/>
      <c r="K396" s="168"/>
      <c r="L396" s="168"/>
      <c r="M396" s="168"/>
      <c r="N396" s="168"/>
      <c r="O396" s="169">
        <f t="shared" ref="O396:O398" si="158">E396</f>
        <v>0</v>
      </c>
      <c r="P396" s="170"/>
    </row>
    <row r="397" spans="1:16" x14ac:dyDescent="0.25">
      <c r="A397" s="22">
        <v>84313</v>
      </c>
      <c r="B397" s="23" t="s">
        <v>1556</v>
      </c>
      <c r="C397" s="144"/>
      <c r="D397" s="67"/>
      <c r="E397" s="67"/>
      <c r="F397" s="167"/>
      <c r="G397" s="168"/>
      <c r="H397" s="168"/>
      <c r="I397" s="168"/>
      <c r="J397" s="168"/>
      <c r="K397" s="168"/>
      <c r="L397" s="168"/>
      <c r="M397" s="168"/>
      <c r="N397" s="168"/>
      <c r="O397" s="169">
        <f t="shared" si="158"/>
        <v>0</v>
      </c>
      <c r="P397" s="170"/>
    </row>
    <row r="398" spans="1:16" x14ac:dyDescent="0.25">
      <c r="A398" s="22">
        <v>84314</v>
      </c>
      <c r="B398" s="23" t="s">
        <v>1557</v>
      </c>
      <c r="C398" s="144"/>
      <c r="D398" s="67"/>
      <c r="E398" s="67"/>
      <c r="F398" s="167"/>
      <c r="G398" s="168"/>
      <c r="H398" s="168"/>
      <c r="I398" s="168"/>
      <c r="J398" s="168"/>
      <c r="K398" s="168"/>
      <c r="L398" s="168"/>
      <c r="M398" s="168"/>
      <c r="N398" s="168"/>
      <c r="O398" s="169">
        <f t="shared" si="158"/>
        <v>0</v>
      </c>
      <c r="P398" s="170"/>
    </row>
    <row r="399" spans="1:16" ht="24" x14ac:dyDescent="0.25">
      <c r="A399" s="22">
        <v>844</v>
      </c>
      <c r="B399" s="23" t="s">
        <v>1558</v>
      </c>
      <c r="C399" s="144">
        <v>486</v>
      </c>
      <c r="D399" s="163">
        <f>SUM(D400+D405+D406+D407+D408+D409)</f>
        <v>0</v>
      </c>
      <c r="E399" s="164">
        <f t="shared" ref="E399:O399" si="159">SUM(E400+E405+E406+E407+E408+E409)</f>
        <v>0</v>
      </c>
      <c r="F399" s="165">
        <f t="shared" si="159"/>
        <v>0</v>
      </c>
      <c r="G399" s="165">
        <f t="shared" si="159"/>
        <v>0</v>
      </c>
      <c r="H399" s="165">
        <f t="shared" si="159"/>
        <v>0</v>
      </c>
      <c r="I399" s="165">
        <f t="shared" si="159"/>
        <v>0</v>
      </c>
      <c r="J399" s="165">
        <f t="shared" si="159"/>
        <v>0</v>
      </c>
      <c r="K399" s="165">
        <f t="shared" si="159"/>
        <v>0</v>
      </c>
      <c r="L399" s="165">
        <f t="shared" si="159"/>
        <v>0</v>
      </c>
      <c r="M399" s="165">
        <f t="shared" si="159"/>
        <v>0</v>
      </c>
      <c r="N399" s="165">
        <f t="shared" si="159"/>
        <v>0</v>
      </c>
      <c r="O399" s="166">
        <f t="shared" si="159"/>
        <v>0</v>
      </c>
      <c r="P399" s="162"/>
    </row>
    <row r="400" spans="1:16" x14ac:dyDescent="0.25">
      <c r="A400" s="22">
        <v>8443</v>
      </c>
      <c r="B400" s="23" t="s">
        <v>1559</v>
      </c>
      <c r="C400" s="144">
        <v>487</v>
      </c>
      <c r="D400" s="210">
        <f>SUM(D401:D404)</f>
        <v>0</v>
      </c>
      <c r="E400" s="211">
        <f t="shared" ref="E400:O400" si="160">SUM(E401:E404)</f>
        <v>0</v>
      </c>
      <c r="F400" s="206">
        <f t="shared" si="160"/>
        <v>0</v>
      </c>
      <c r="G400" s="206">
        <f t="shared" si="160"/>
        <v>0</v>
      </c>
      <c r="H400" s="206">
        <f t="shared" si="160"/>
        <v>0</v>
      </c>
      <c r="I400" s="206">
        <f t="shared" si="160"/>
        <v>0</v>
      </c>
      <c r="J400" s="206">
        <f t="shared" si="160"/>
        <v>0</v>
      </c>
      <c r="K400" s="206">
        <f t="shared" si="160"/>
        <v>0</v>
      </c>
      <c r="L400" s="206">
        <f t="shared" si="160"/>
        <v>0</v>
      </c>
      <c r="M400" s="206">
        <f t="shared" si="160"/>
        <v>0</v>
      </c>
      <c r="N400" s="206">
        <f t="shared" si="160"/>
        <v>0</v>
      </c>
      <c r="O400" s="207">
        <f t="shared" si="160"/>
        <v>0</v>
      </c>
      <c r="P400" s="162"/>
    </row>
    <row r="401" spans="1:16" x14ac:dyDescent="0.25">
      <c r="A401" s="22">
        <v>84431</v>
      </c>
      <c r="B401" s="23" t="s">
        <v>1560</v>
      </c>
      <c r="C401" s="144"/>
      <c r="D401" s="67"/>
      <c r="E401" s="67"/>
      <c r="F401" s="167"/>
      <c r="G401" s="168"/>
      <c r="H401" s="168"/>
      <c r="I401" s="168"/>
      <c r="J401" s="168"/>
      <c r="K401" s="168"/>
      <c r="L401" s="168"/>
      <c r="M401" s="168"/>
      <c r="N401" s="168"/>
      <c r="O401" s="169">
        <f>E401</f>
        <v>0</v>
      </c>
      <c r="P401" s="170"/>
    </row>
    <row r="402" spans="1:16" x14ac:dyDescent="0.25">
      <c r="A402" s="22">
        <v>84432</v>
      </c>
      <c r="B402" s="23" t="s">
        <v>1561</v>
      </c>
      <c r="C402" s="190"/>
      <c r="D402" s="67"/>
      <c r="E402" s="67"/>
      <c r="F402" s="172"/>
      <c r="G402" s="168"/>
      <c r="H402" s="168"/>
      <c r="I402" s="168"/>
      <c r="J402" s="168"/>
      <c r="K402" s="168"/>
      <c r="L402" s="168"/>
      <c r="M402" s="168"/>
      <c r="N402" s="168"/>
      <c r="O402" s="169">
        <f t="shared" ref="O402:O404" si="161">E402</f>
        <v>0</v>
      </c>
      <c r="P402" s="170"/>
    </row>
    <row r="403" spans="1:16" x14ac:dyDescent="0.25">
      <c r="A403" s="22">
        <v>84433</v>
      </c>
      <c r="B403" s="23" t="s">
        <v>1562</v>
      </c>
      <c r="C403" s="190"/>
      <c r="D403" s="67"/>
      <c r="E403" s="67"/>
      <c r="F403" s="172"/>
      <c r="G403" s="168"/>
      <c r="H403" s="168"/>
      <c r="I403" s="168"/>
      <c r="J403" s="168"/>
      <c r="K403" s="168"/>
      <c r="L403" s="168"/>
      <c r="M403" s="168"/>
      <c r="N403" s="168"/>
      <c r="O403" s="169">
        <f t="shared" si="161"/>
        <v>0</v>
      </c>
      <c r="P403" s="170"/>
    </row>
    <row r="404" spans="1:16" ht="24" x14ac:dyDescent="0.25">
      <c r="A404" s="22">
        <v>84434</v>
      </c>
      <c r="B404" s="23" t="s">
        <v>1563</v>
      </c>
      <c r="C404" s="144"/>
      <c r="D404" s="67"/>
      <c r="E404" s="67"/>
      <c r="F404" s="167"/>
      <c r="G404" s="168"/>
      <c r="H404" s="168"/>
      <c r="I404" s="168"/>
      <c r="J404" s="168"/>
      <c r="K404" s="168"/>
      <c r="L404" s="168"/>
      <c r="M404" s="168"/>
      <c r="N404" s="168"/>
      <c r="O404" s="169">
        <f t="shared" si="161"/>
        <v>0</v>
      </c>
      <c r="P404" s="170"/>
    </row>
    <row r="405" spans="1:16" x14ac:dyDescent="0.25">
      <c r="A405" s="22">
        <v>8444</v>
      </c>
      <c r="B405" s="23" t="s">
        <v>1564</v>
      </c>
      <c r="C405" s="144">
        <v>488</v>
      </c>
      <c r="D405" s="210">
        <v>0</v>
      </c>
      <c r="E405" s="211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0</v>
      </c>
      <c r="K405" s="206">
        <v>0</v>
      </c>
      <c r="L405" s="206">
        <v>0</v>
      </c>
      <c r="M405" s="206">
        <v>0</v>
      </c>
      <c r="N405" s="206">
        <v>0</v>
      </c>
      <c r="O405" s="207">
        <v>0</v>
      </c>
      <c r="P405" s="162"/>
    </row>
    <row r="406" spans="1:16" x14ac:dyDescent="0.25">
      <c r="A406" s="22">
        <v>8445</v>
      </c>
      <c r="B406" s="23" t="s">
        <v>1565</v>
      </c>
      <c r="C406" s="144">
        <v>489</v>
      </c>
      <c r="D406" s="210">
        <v>0</v>
      </c>
      <c r="E406" s="211">
        <v>0</v>
      </c>
      <c r="F406" s="206">
        <v>0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7">
        <v>0</v>
      </c>
      <c r="P406" s="162"/>
    </row>
    <row r="407" spans="1:16" x14ac:dyDescent="0.25">
      <c r="A407" s="22">
        <v>8446</v>
      </c>
      <c r="B407" s="23" t="s">
        <v>1566</v>
      </c>
      <c r="C407" s="144">
        <v>490</v>
      </c>
      <c r="D407" s="210">
        <v>0</v>
      </c>
      <c r="E407" s="211">
        <v>0</v>
      </c>
      <c r="F407" s="206">
        <v>0</v>
      </c>
      <c r="G407" s="206">
        <v>0</v>
      </c>
      <c r="H407" s="206">
        <v>0</v>
      </c>
      <c r="I407" s="206">
        <v>0</v>
      </c>
      <c r="J407" s="206">
        <v>0</v>
      </c>
      <c r="K407" s="206">
        <v>0</v>
      </c>
      <c r="L407" s="206">
        <v>0</v>
      </c>
      <c r="M407" s="206">
        <v>0</v>
      </c>
      <c r="N407" s="206">
        <v>0</v>
      </c>
      <c r="O407" s="207">
        <v>0</v>
      </c>
      <c r="P407" s="162"/>
    </row>
    <row r="408" spans="1:16" x14ac:dyDescent="0.25">
      <c r="A408" s="22">
        <v>8447</v>
      </c>
      <c r="B408" s="23" t="s">
        <v>1567</v>
      </c>
      <c r="C408" s="144">
        <v>491</v>
      </c>
      <c r="D408" s="210">
        <v>0</v>
      </c>
      <c r="E408" s="211">
        <v>0</v>
      </c>
      <c r="F408" s="206">
        <v>0</v>
      </c>
      <c r="G408" s="206">
        <v>0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7">
        <v>0</v>
      </c>
      <c r="P408" s="162"/>
    </row>
    <row r="409" spans="1:16" x14ac:dyDescent="0.25">
      <c r="A409" s="22">
        <v>8448</v>
      </c>
      <c r="B409" s="23" t="s">
        <v>1568</v>
      </c>
      <c r="C409" s="144">
        <v>492</v>
      </c>
      <c r="D409" s="210">
        <v>0</v>
      </c>
      <c r="E409" s="211">
        <v>0</v>
      </c>
      <c r="F409" s="206">
        <v>0</v>
      </c>
      <c r="G409" s="206">
        <v>0</v>
      </c>
      <c r="H409" s="206">
        <v>0</v>
      </c>
      <c r="I409" s="206">
        <v>0</v>
      </c>
      <c r="J409" s="206">
        <v>0</v>
      </c>
      <c r="K409" s="206">
        <v>0</v>
      </c>
      <c r="L409" s="206">
        <v>0</v>
      </c>
      <c r="M409" s="206">
        <v>0</v>
      </c>
      <c r="N409" s="206">
        <v>0</v>
      </c>
      <c r="O409" s="207">
        <v>0</v>
      </c>
      <c r="P409" s="162"/>
    </row>
    <row r="410" spans="1:16" ht="24" x14ac:dyDescent="0.25">
      <c r="A410" s="22">
        <v>845</v>
      </c>
      <c r="B410" s="23" t="s">
        <v>1569</v>
      </c>
      <c r="C410" s="144">
        <v>493</v>
      </c>
      <c r="D410" s="163">
        <f t="shared" ref="D410:O410" si="162">SUM(D411:D414)</f>
        <v>0</v>
      </c>
      <c r="E410" s="164">
        <f t="shared" si="162"/>
        <v>0</v>
      </c>
      <c r="F410" s="165">
        <f t="shared" si="162"/>
        <v>0</v>
      </c>
      <c r="G410" s="165">
        <f t="shared" si="162"/>
        <v>0</v>
      </c>
      <c r="H410" s="165">
        <f t="shared" si="162"/>
        <v>0</v>
      </c>
      <c r="I410" s="165">
        <f t="shared" si="162"/>
        <v>0</v>
      </c>
      <c r="J410" s="165">
        <f t="shared" si="162"/>
        <v>0</v>
      </c>
      <c r="K410" s="165">
        <f t="shared" si="162"/>
        <v>0</v>
      </c>
      <c r="L410" s="165">
        <f t="shared" si="162"/>
        <v>0</v>
      </c>
      <c r="M410" s="165">
        <f t="shared" si="162"/>
        <v>0</v>
      </c>
      <c r="N410" s="165">
        <f t="shared" si="162"/>
        <v>0</v>
      </c>
      <c r="O410" s="166">
        <f t="shared" si="162"/>
        <v>0</v>
      </c>
      <c r="P410" s="162"/>
    </row>
    <row r="411" spans="1:16" x14ac:dyDescent="0.25">
      <c r="A411" s="22">
        <v>8453</v>
      </c>
      <c r="B411" s="23" t="s">
        <v>1570</v>
      </c>
      <c r="C411" s="144">
        <v>494</v>
      </c>
      <c r="D411" s="210">
        <v>0</v>
      </c>
      <c r="E411" s="211">
        <v>0</v>
      </c>
      <c r="F411" s="206">
        <v>0</v>
      </c>
      <c r="G411" s="206">
        <v>0</v>
      </c>
      <c r="H411" s="206">
        <v>0</v>
      </c>
      <c r="I411" s="206">
        <v>0</v>
      </c>
      <c r="J411" s="206">
        <v>0</v>
      </c>
      <c r="K411" s="206">
        <v>0</v>
      </c>
      <c r="L411" s="206">
        <v>0</v>
      </c>
      <c r="M411" s="206">
        <v>0</v>
      </c>
      <c r="N411" s="206">
        <v>0</v>
      </c>
      <c r="O411" s="207">
        <v>0</v>
      </c>
      <c r="P411" s="162"/>
    </row>
    <row r="412" spans="1:16" x14ac:dyDescent="0.25">
      <c r="A412" s="22">
        <v>8454</v>
      </c>
      <c r="B412" s="23" t="s">
        <v>1571</v>
      </c>
      <c r="C412" s="144">
        <v>495</v>
      </c>
      <c r="D412" s="210">
        <v>0</v>
      </c>
      <c r="E412" s="211">
        <v>0</v>
      </c>
      <c r="F412" s="206">
        <v>0</v>
      </c>
      <c r="G412" s="206">
        <v>0</v>
      </c>
      <c r="H412" s="206">
        <v>0</v>
      </c>
      <c r="I412" s="206">
        <v>0</v>
      </c>
      <c r="J412" s="206">
        <v>0</v>
      </c>
      <c r="K412" s="206">
        <v>0</v>
      </c>
      <c r="L412" s="206">
        <v>0</v>
      </c>
      <c r="M412" s="206">
        <v>0</v>
      </c>
      <c r="N412" s="206">
        <v>0</v>
      </c>
      <c r="O412" s="207">
        <v>0</v>
      </c>
      <c r="P412" s="162"/>
    </row>
    <row r="413" spans="1:16" x14ac:dyDescent="0.25">
      <c r="A413" s="22">
        <v>8455</v>
      </c>
      <c r="B413" s="23" t="s">
        <v>1572</v>
      </c>
      <c r="C413" s="144">
        <v>496</v>
      </c>
      <c r="D413" s="210">
        <v>0</v>
      </c>
      <c r="E413" s="211">
        <v>0</v>
      </c>
      <c r="F413" s="206">
        <v>0</v>
      </c>
      <c r="G413" s="206">
        <v>0</v>
      </c>
      <c r="H413" s="206">
        <v>0</v>
      </c>
      <c r="I413" s="206">
        <v>0</v>
      </c>
      <c r="J413" s="206">
        <v>0</v>
      </c>
      <c r="K413" s="206">
        <v>0</v>
      </c>
      <c r="L413" s="206">
        <v>0</v>
      </c>
      <c r="M413" s="206">
        <v>0</v>
      </c>
      <c r="N413" s="206">
        <v>0</v>
      </c>
      <c r="O413" s="207">
        <v>0</v>
      </c>
      <c r="P413" s="162"/>
    </row>
    <row r="414" spans="1:16" x14ac:dyDescent="0.25">
      <c r="A414" s="22">
        <v>8456</v>
      </c>
      <c r="B414" s="23" t="s">
        <v>1573</v>
      </c>
      <c r="C414" s="144">
        <v>497</v>
      </c>
      <c r="D414" s="210">
        <v>0</v>
      </c>
      <c r="E414" s="211">
        <v>0</v>
      </c>
      <c r="F414" s="206">
        <v>0</v>
      </c>
      <c r="G414" s="206">
        <v>0</v>
      </c>
      <c r="H414" s="206">
        <v>0</v>
      </c>
      <c r="I414" s="206">
        <v>0</v>
      </c>
      <c r="J414" s="206">
        <v>0</v>
      </c>
      <c r="K414" s="206">
        <v>0</v>
      </c>
      <c r="L414" s="206">
        <v>0</v>
      </c>
      <c r="M414" s="206">
        <v>0</v>
      </c>
      <c r="N414" s="206">
        <v>0</v>
      </c>
      <c r="O414" s="207">
        <v>0</v>
      </c>
      <c r="P414" s="162"/>
    </row>
    <row r="415" spans="1:16" x14ac:dyDescent="0.25">
      <c r="A415" s="22">
        <v>847</v>
      </c>
      <c r="B415" s="23" t="s">
        <v>1574</v>
      </c>
      <c r="C415" s="144">
        <v>498</v>
      </c>
      <c r="D415" s="163">
        <f t="shared" ref="D415:O415" si="163">SUM(D416:D422)</f>
        <v>0</v>
      </c>
      <c r="E415" s="164">
        <f t="shared" si="163"/>
        <v>0</v>
      </c>
      <c r="F415" s="165">
        <f t="shared" si="163"/>
        <v>0</v>
      </c>
      <c r="G415" s="165">
        <f t="shared" si="163"/>
        <v>0</v>
      </c>
      <c r="H415" s="165">
        <f t="shared" si="163"/>
        <v>0</v>
      </c>
      <c r="I415" s="165">
        <f t="shared" si="163"/>
        <v>0</v>
      </c>
      <c r="J415" s="165">
        <f t="shared" si="163"/>
        <v>0</v>
      </c>
      <c r="K415" s="165">
        <f t="shared" si="163"/>
        <v>0</v>
      </c>
      <c r="L415" s="165">
        <f t="shared" si="163"/>
        <v>0</v>
      </c>
      <c r="M415" s="165">
        <f t="shared" si="163"/>
        <v>0</v>
      </c>
      <c r="N415" s="165">
        <f t="shared" si="163"/>
        <v>0</v>
      </c>
      <c r="O415" s="166">
        <f t="shared" si="163"/>
        <v>0</v>
      </c>
      <c r="P415" s="162"/>
    </row>
    <row r="416" spans="1:16" x14ac:dyDescent="0.25">
      <c r="A416" s="22">
        <v>8471</v>
      </c>
      <c r="B416" s="23" t="s">
        <v>1575</v>
      </c>
      <c r="C416" s="144">
        <v>499</v>
      </c>
      <c r="D416" s="210">
        <v>0</v>
      </c>
      <c r="E416" s="211">
        <v>0</v>
      </c>
      <c r="F416" s="206">
        <v>0</v>
      </c>
      <c r="G416" s="206">
        <v>0</v>
      </c>
      <c r="H416" s="206">
        <v>0</v>
      </c>
      <c r="I416" s="206">
        <v>0</v>
      </c>
      <c r="J416" s="206">
        <v>0</v>
      </c>
      <c r="K416" s="206">
        <v>0</v>
      </c>
      <c r="L416" s="206">
        <v>0</v>
      </c>
      <c r="M416" s="206">
        <v>0</v>
      </c>
      <c r="N416" s="206">
        <v>0</v>
      </c>
      <c r="O416" s="207">
        <v>0</v>
      </c>
      <c r="P416" s="162"/>
    </row>
    <row r="417" spans="1:16" x14ac:dyDescent="0.25">
      <c r="A417" s="22">
        <v>8472</v>
      </c>
      <c r="B417" s="23" t="s">
        <v>1576</v>
      </c>
      <c r="C417" s="144">
        <v>500</v>
      </c>
      <c r="D417" s="210">
        <v>0</v>
      </c>
      <c r="E417" s="211">
        <v>0</v>
      </c>
      <c r="F417" s="206">
        <v>0</v>
      </c>
      <c r="G417" s="206">
        <v>0</v>
      </c>
      <c r="H417" s="206">
        <v>0</v>
      </c>
      <c r="I417" s="206">
        <v>0</v>
      </c>
      <c r="J417" s="206">
        <v>0</v>
      </c>
      <c r="K417" s="206">
        <v>0</v>
      </c>
      <c r="L417" s="206">
        <v>0</v>
      </c>
      <c r="M417" s="206">
        <v>0</v>
      </c>
      <c r="N417" s="206">
        <v>0</v>
      </c>
      <c r="O417" s="207">
        <v>0</v>
      </c>
      <c r="P417" s="162"/>
    </row>
    <row r="418" spans="1:16" x14ac:dyDescent="0.25">
      <c r="A418" s="22">
        <v>8473</v>
      </c>
      <c r="B418" s="23" t="s">
        <v>1577</v>
      </c>
      <c r="C418" s="144">
        <v>501</v>
      </c>
      <c r="D418" s="210">
        <v>0</v>
      </c>
      <c r="E418" s="211">
        <v>0</v>
      </c>
      <c r="F418" s="206">
        <v>0</v>
      </c>
      <c r="G418" s="206">
        <v>0</v>
      </c>
      <c r="H418" s="206">
        <v>0</v>
      </c>
      <c r="I418" s="206">
        <v>0</v>
      </c>
      <c r="J418" s="206">
        <v>0</v>
      </c>
      <c r="K418" s="206">
        <v>0</v>
      </c>
      <c r="L418" s="206">
        <v>0</v>
      </c>
      <c r="M418" s="206">
        <v>0</v>
      </c>
      <c r="N418" s="206">
        <v>0</v>
      </c>
      <c r="O418" s="207">
        <v>0</v>
      </c>
      <c r="P418" s="162"/>
    </row>
    <row r="419" spans="1:16" x14ac:dyDescent="0.25">
      <c r="A419" s="22">
        <v>8474</v>
      </c>
      <c r="B419" s="23" t="s">
        <v>1578</v>
      </c>
      <c r="C419" s="144">
        <v>502</v>
      </c>
      <c r="D419" s="210">
        <v>0</v>
      </c>
      <c r="E419" s="211">
        <v>0</v>
      </c>
      <c r="F419" s="206">
        <v>0</v>
      </c>
      <c r="G419" s="206">
        <v>0</v>
      </c>
      <c r="H419" s="206">
        <v>0</v>
      </c>
      <c r="I419" s="206">
        <v>0</v>
      </c>
      <c r="J419" s="206">
        <v>0</v>
      </c>
      <c r="K419" s="206">
        <v>0</v>
      </c>
      <c r="L419" s="206">
        <v>0</v>
      </c>
      <c r="M419" s="206">
        <v>0</v>
      </c>
      <c r="N419" s="206">
        <v>0</v>
      </c>
      <c r="O419" s="207">
        <v>0</v>
      </c>
      <c r="P419" s="162"/>
    </row>
    <row r="420" spans="1:16" x14ac:dyDescent="0.25">
      <c r="A420" s="22">
        <v>8475</v>
      </c>
      <c r="B420" s="23" t="s">
        <v>1579</v>
      </c>
      <c r="C420" s="144">
        <v>503</v>
      </c>
      <c r="D420" s="210">
        <v>0</v>
      </c>
      <c r="E420" s="211">
        <v>0</v>
      </c>
      <c r="F420" s="206">
        <v>0</v>
      </c>
      <c r="G420" s="206">
        <v>0</v>
      </c>
      <c r="H420" s="206">
        <v>0</v>
      </c>
      <c r="I420" s="206">
        <v>0</v>
      </c>
      <c r="J420" s="206">
        <v>0</v>
      </c>
      <c r="K420" s="206">
        <v>0</v>
      </c>
      <c r="L420" s="206">
        <v>0</v>
      </c>
      <c r="M420" s="206">
        <v>0</v>
      </c>
      <c r="N420" s="206">
        <v>0</v>
      </c>
      <c r="O420" s="207">
        <v>0</v>
      </c>
      <c r="P420" s="162"/>
    </row>
    <row r="421" spans="1:16" x14ac:dyDescent="0.25">
      <c r="A421" s="22">
        <v>8476</v>
      </c>
      <c r="B421" s="23" t="s">
        <v>1580</v>
      </c>
      <c r="C421" s="144">
        <v>504</v>
      </c>
      <c r="D421" s="210">
        <v>0</v>
      </c>
      <c r="E421" s="211">
        <v>0</v>
      </c>
      <c r="F421" s="206">
        <v>0</v>
      </c>
      <c r="G421" s="206">
        <v>0</v>
      </c>
      <c r="H421" s="206">
        <v>0</v>
      </c>
      <c r="I421" s="206">
        <v>0</v>
      </c>
      <c r="J421" s="206">
        <v>0</v>
      </c>
      <c r="K421" s="206">
        <v>0</v>
      </c>
      <c r="L421" s="206">
        <v>0</v>
      </c>
      <c r="M421" s="206">
        <v>0</v>
      </c>
      <c r="N421" s="206">
        <v>0</v>
      </c>
      <c r="O421" s="207">
        <v>0</v>
      </c>
      <c r="P421" s="162"/>
    </row>
    <row r="422" spans="1:16" ht="24" x14ac:dyDescent="0.25">
      <c r="A422" s="22" t="s">
        <v>1581</v>
      </c>
      <c r="B422" s="23" t="s">
        <v>1582</v>
      </c>
      <c r="C422" s="144">
        <v>505</v>
      </c>
      <c r="D422" s="210">
        <v>0</v>
      </c>
      <c r="E422" s="211">
        <v>0</v>
      </c>
      <c r="F422" s="206">
        <v>0</v>
      </c>
      <c r="G422" s="206">
        <v>0</v>
      </c>
      <c r="H422" s="206">
        <v>0</v>
      </c>
      <c r="I422" s="206">
        <v>0</v>
      </c>
      <c r="J422" s="206">
        <v>0</v>
      </c>
      <c r="K422" s="206">
        <v>0</v>
      </c>
      <c r="L422" s="206">
        <v>0</v>
      </c>
      <c r="M422" s="206">
        <v>0</v>
      </c>
      <c r="N422" s="206">
        <v>0</v>
      </c>
      <c r="O422" s="207">
        <v>0</v>
      </c>
      <c r="P422" s="162"/>
    </row>
    <row r="423" spans="1:16" x14ac:dyDescent="0.25">
      <c r="A423" s="22">
        <v>85</v>
      </c>
      <c r="B423" s="23" t="s">
        <v>1583</v>
      </c>
      <c r="C423" s="144">
        <v>506</v>
      </c>
      <c r="D423" s="163">
        <f t="shared" ref="D423:O423" si="164">D424+D427+D430+D433</f>
        <v>0</v>
      </c>
      <c r="E423" s="164">
        <f t="shared" si="164"/>
        <v>0</v>
      </c>
      <c r="F423" s="165">
        <f t="shared" si="164"/>
        <v>0</v>
      </c>
      <c r="G423" s="165">
        <f t="shared" si="164"/>
        <v>0</v>
      </c>
      <c r="H423" s="165">
        <f t="shared" si="164"/>
        <v>0</v>
      </c>
      <c r="I423" s="165">
        <f t="shared" si="164"/>
        <v>0</v>
      </c>
      <c r="J423" s="165">
        <f t="shared" si="164"/>
        <v>0</v>
      </c>
      <c r="K423" s="165">
        <f t="shared" si="164"/>
        <v>0</v>
      </c>
      <c r="L423" s="165">
        <f t="shared" si="164"/>
        <v>0</v>
      </c>
      <c r="M423" s="165">
        <f t="shared" si="164"/>
        <v>0</v>
      </c>
      <c r="N423" s="165">
        <f t="shared" si="164"/>
        <v>0</v>
      </c>
      <c r="O423" s="166">
        <f t="shared" si="164"/>
        <v>0</v>
      </c>
      <c r="P423" s="162"/>
    </row>
    <row r="424" spans="1:16" x14ac:dyDescent="0.25">
      <c r="A424" s="22">
        <v>851</v>
      </c>
      <c r="B424" s="23" t="s">
        <v>1584</v>
      </c>
      <c r="C424" s="144">
        <v>507</v>
      </c>
      <c r="D424" s="163">
        <f t="shared" ref="D424:J424" si="165">SUM(D425:D426)</f>
        <v>0</v>
      </c>
      <c r="E424" s="164">
        <f t="shared" si="165"/>
        <v>0</v>
      </c>
      <c r="F424" s="165">
        <f t="shared" si="165"/>
        <v>0</v>
      </c>
      <c r="G424" s="165">
        <f t="shared" si="165"/>
        <v>0</v>
      </c>
      <c r="H424" s="165">
        <f t="shared" si="165"/>
        <v>0</v>
      </c>
      <c r="I424" s="165">
        <f t="shared" si="165"/>
        <v>0</v>
      </c>
      <c r="J424" s="165">
        <f t="shared" si="165"/>
        <v>0</v>
      </c>
      <c r="K424" s="165">
        <f t="shared" ref="K424:O424" si="166">SUM(K425:K426)</f>
        <v>0</v>
      </c>
      <c r="L424" s="165">
        <f t="shared" si="166"/>
        <v>0</v>
      </c>
      <c r="M424" s="165">
        <f t="shared" si="166"/>
        <v>0</v>
      </c>
      <c r="N424" s="165">
        <f t="shared" si="166"/>
        <v>0</v>
      </c>
      <c r="O424" s="166">
        <f t="shared" si="166"/>
        <v>0</v>
      </c>
      <c r="P424" s="162"/>
    </row>
    <row r="425" spans="1:16" x14ac:dyDescent="0.25">
      <c r="A425" s="22">
        <v>8511</v>
      </c>
      <c r="B425" s="23" t="s">
        <v>1585</v>
      </c>
      <c r="C425" s="144">
        <v>508</v>
      </c>
      <c r="D425" s="210">
        <v>0</v>
      </c>
      <c r="E425" s="211">
        <v>0</v>
      </c>
      <c r="F425" s="206">
        <v>0</v>
      </c>
      <c r="G425" s="206">
        <v>0</v>
      </c>
      <c r="H425" s="206">
        <v>0</v>
      </c>
      <c r="I425" s="206">
        <v>0</v>
      </c>
      <c r="J425" s="206">
        <v>0</v>
      </c>
      <c r="K425" s="206">
        <v>0</v>
      </c>
      <c r="L425" s="206">
        <v>0</v>
      </c>
      <c r="M425" s="206">
        <v>0</v>
      </c>
      <c r="N425" s="206">
        <v>0</v>
      </c>
      <c r="O425" s="207">
        <v>0</v>
      </c>
      <c r="P425" s="162"/>
    </row>
    <row r="426" spans="1:16" x14ac:dyDescent="0.25">
      <c r="A426" s="22">
        <v>8512</v>
      </c>
      <c r="B426" s="23" t="s">
        <v>1586</v>
      </c>
      <c r="C426" s="144">
        <v>509</v>
      </c>
      <c r="D426" s="210">
        <v>0</v>
      </c>
      <c r="E426" s="211">
        <v>0</v>
      </c>
      <c r="F426" s="206">
        <v>0</v>
      </c>
      <c r="G426" s="206">
        <v>0</v>
      </c>
      <c r="H426" s="206">
        <v>0</v>
      </c>
      <c r="I426" s="206">
        <v>0</v>
      </c>
      <c r="J426" s="206">
        <v>0</v>
      </c>
      <c r="K426" s="206">
        <v>0</v>
      </c>
      <c r="L426" s="206">
        <v>0</v>
      </c>
      <c r="M426" s="206">
        <v>0</v>
      </c>
      <c r="N426" s="206">
        <v>0</v>
      </c>
      <c r="O426" s="207">
        <v>0</v>
      </c>
      <c r="P426" s="162"/>
    </row>
    <row r="427" spans="1:16" x14ac:dyDescent="0.25">
      <c r="A427" s="22">
        <v>852</v>
      </c>
      <c r="B427" s="23" t="s">
        <v>1587</v>
      </c>
      <c r="C427" s="144">
        <v>510</v>
      </c>
      <c r="D427" s="163">
        <f t="shared" ref="D427:O427" si="167">SUM(D428:D429)</f>
        <v>0</v>
      </c>
      <c r="E427" s="164">
        <f t="shared" si="167"/>
        <v>0</v>
      </c>
      <c r="F427" s="165">
        <f t="shared" si="167"/>
        <v>0</v>
      </c>
      <c r="G427" s="165">
        <f t="shared" si="167"/>
        <v>0</v>
      </c>
      <c r="H427" s="165">
        <f t="shared" si="167"/>
        <v>0</v>
      </c>
      <c r="I427" s="165">
        <f t="shared" si="167"/>
        <v>0</v>
      </c>
      <c r="J427" s="165">
        <f t="shared" si="167"/>
        <v>0</v>
      </c>
      <c r="K427" s="165">
        <f t="shared" si="167"/>
        <v>0</v>
      </c>
      <c r="L427" s="165">
        <f t="shared" si="167"/>
        <v>0</v>
      </c>
      <c r="M427" s="165">
        <f t="shared" si="167"/>
        <v>0</v>
      </c>
      <c r="N427" s="165">
        <f t="shared" si="167"/>
        <v>0</v>
      </c>
      <c r="O427" s="166">
        <f t="shared" si="167"/>
        <v>0</v>
      </c>
      <c r="P427" s="162"/>
    </row>
    <row r="428" spans="1:16" x14ac:dyDescent="0.25">
      <c r="A428" s="22">
        <v>8521</v>
      </c>
      <c r="B428" s="23" t="s">
        <v>1588</v>
      </c>
      <c r="C428" s="144">
        <v>511</v>
      </c>
      <c r="D428" s="210">
        <v>0</v>
      </c>
      <c r="E428" s="211">
        <v>0</v>
      </c>
      <c r="F428" s="206">
        <v>0</v>
      </c>
      <c r="G428" s="206">
        <v>0</v>
      </c>
      <c r="H428" s="206">
        <v>0</v>
      </c>
      <c r="I428" s="206">
        <v>0</v>
      </c>
      <c r="J428" s="206">
        <v>0</v>
      </c>
      <c r="K428" s="206">
        <v>0</v>
      </c>
      <c r="L428" s="206">
        <v>0</v>
      </c>
      <c r="M428" s="206">
        <v>0</v>
      </c>
      <c r="N428" s="206">
        <v>0</v>
      </c>
      <c r="O428" s="207">
        <v>0</v>
      </c>
      <c r="P428" s="162"/>
    </row>
    <row r="429" spans="1:16" x14ac:dyDescent="0.25">
      <c r="A429" s="22">
        <v>8522</v>
      </c>
      <c r="B429" s="23" t="s">
        <v>1589</v>
      </c>
      <c r="C429" s="144">
        <v>512</v>
      </c>
      <c r="D429" s="210">
        <v>0</v>
      </c>
      <c r="E429" s="211">
        <v>0</v>
      </c>
      <c r="F429" s="206">
        <v>0</v>
      </c>
      <c r="G429" s="206">
        <v>0</v>
      </c>
      <c r="H429" s="206">
        <v>0</v>
      </c>
      <c r="I429" s="206">
        <v>0</v>
      </c>
      <c r="J429" s="206">
        <v>0</v>
      </c>
      <c r="K429" s="206">
        <v>0</v>
      </c>
      <c r="L429" s="206">
        <v>0</v>
      </c>
      <c r="M429" s="206">
        <v>0</v>
      </c>
      <c r="N429" s="206">
        <v>0</v>
      </c>
      <c r="O429" s="207">
        <v>0</v>
      </c>
      <c r="P429" s="162"/>
    </row>
    <row r="430" spans="1:16" x14ac:dyDescent="0.25">
      <c r="A430" s="22">
        <v>853</v>
      </c>
      <c r="B430" s="23" t="s">
        <v>1590</v>
      </c>
      <c r="C430" s="144">
        <v>513</v>
      </c>
      <c r="D430" s="163">
        <f t="shared" ref="D430:O430" si="168">SUM(D431:D432)</f>
        <v>0</v>
      </c>
      <c r="E430" s="164">
        <f t="shared" si="168"/>
        <v>0</v>
      </c>
      <c r="F430" s="165">
        <f t="shared" si="168"/>
        <v>0</v>
      </c>
      <c r="G430" s="165">
        <f t="shared" si="168"/>
        <v>0</v>
      </c>
      <c r="H430" s="165">
        <f t="shared" si="168"/>
        <v>0</v>
      </c>
      <c r="I430" s="165">
        <f t="shared" si="168"/>
        <v>0</v>
      </c>
      <c r="J430" s="165">
        <f t="shared" si="168"/>
        <v>0</v>
      </c>
      <c r="K430" s="165">
        <f t="shared" si="168"/>
        <v>0</v>
      </c>
      <c r="L430" s="165">
        <f t="shared" si="168"/>
        <v>0</v>
      </c>
      <c r="M430" s="165">
        <f t="shared" si="168"/>
        <v>0</v>
      </c>
      <c r="N430" s="165">
        <f t="shared" si="168"/>
        <v>0</v>
      </c>
      <c r="O430" s="166">
        <f t="shared" si="168"/>
        <v>0</v>
      </c>
      <c r="P430" s="162"/>
    </row>
    <row r="431" spans="1:16" x14ac:dyDescent="0.25">
      <c r="A431" s="22">
        <v>8531</v>
      </c>
      <c r="B431" s="23" t="s">
        <v>1591</v>
      </c>
      <c r="C431" s="144">
        <v>514</v>
      </c>
      <c r="D431" s="210">
        <v>0</v>
      </c>
      <c r="E431" s="211">
        <v>0</v>
      </c>
      <c r="F431" s="206">
        <v>0</v>
      </c>
      <c r="G431" s="206">
        <v>0</v>
      </c>
      <c r="H431" s="206">
        <v>0</v>
      </c>
      <c r="I431" s="206">
        <v>0</v>
      </c>
      <c r="J431" s="206">
        <v>0</v>
      </c>
      <c r="K431" s="206">
        <v>0</v>
      </c>
      <c r="L431" s="206">
        <v>0</v>
      </c>
      <c r="M431" s="206">
        <v>0</v>
      </c>
      <c r="N431" s="206">
        <v>0</v>
      </c>
      <c r="O431" s="207">
        <v>0</v>
      </c>
      <c r="P431" s="162"/>
    </row>
    <row r="432" spans="1:16" x14ac:dyDescent="0.25">
      <c r="A432" s="22">
        <v>8532</v>
      </c>
      <c r="B432" s="23" t="s">
        <v>1592</v>
      </c>
      <c r="C432" s="144">
        <v>515</v>
      </c>
      <c r="D432" s="210">
        <v>0</v>
      </c>
      <c r="E432" s="211">
        <v>0</v>
      </c>
      <c r="F432" s="206">
        <v>0</v>
      </c>
      <c r="G432" s="206">
        <v>0</v>
      </c>
      <c r="H432" s="206">
        <v>0</v>
      </c>
      <c r="I432" s="206">
        <v>0</v>
      </c>
      <c r="J432" s="206">
        <v>0</v>
      </c>
      <c r="K432" s="206">
        <v>0</v>
      </c>
      <c r="L432" s="206">
        <v>0</v>
      </c>
      <c r="M432" s="206">
        <v>0</v>
      </c>
      <c r="N432" s="206">
        <v>0</v>
      </c>
      <c r="O432" s="207">
        <v>0</v>
      </c>
      <c r="P432" s="162"/>
    </row>
    <row r="433" spans="1:16" x14ac:dyDescent="0.25">
      <c r="A433" s="22">
        <v>854</v>
      </c>
      <c r="B433" s="23" t="s">
        <v>1593</v>
      </c>
      <c r="C433" s="144">
        <v>516</v>
      </c>
      <c r="D433" s="163">
        <f t="shared" ref="D433:O433" si="169">SUM(D434:D435)</f>
        <v>0</v>
      </c>
      <c r="E433" s="164">
        <f t="shared" si="169"/>
        <v>0</v>
      </c>
      <c r="F433" s="165">
        <f t="shared" si="169"/>
        <v>0</v>
      </c>
      <c r="G433" s="165">
        <f t="shared" si="169"/>
        <v>0</v>
      </c>
      <c r="H433" s="165">
        <f t="shared" si="169"/>
        <v>0</v>
      </c>
      <c r="I433" s="165">
        <f t="shared" si="169"/>
        <v>0</v>
      </c>
      <c r="J433" s="165">
        <f t="shared" si="169"/>
        <v>0</v>
      </c>
      <c r="K433" s="165">
        <f t="shared" si="169"/>
        <v>0</v>
      </c>
      <c r="L433" s="165">
        <f t="shared" si="169"/>
        <v>0</v>
      </c>
      <c r="M433" s="165">
        <f t="shared" si="169"/>
        <v>0</v>
      </c>
      <c r="N433" s="165">
        <f t="shared" si="169"/>
        <v>0</v>
      </c>
      <c r="O433" s="166">
        <f t="shared" si="169"/>
        <v>0</v>
      </c>
      <c r="P433" s="162"/>
    </row>
    <row r="434" spans="1:16" x14ac:dyDescent="0.25">
      <c r="A434" s="22">
        <v>8541</v>
      </c>
      <c r="B434" s="23" t="s">
        <v>1594</v>
      </c>
      <c r="C434" s="144">
        <v>517</v>
      </c>
      <c r="D434" s="210">
        <v>0</v>
      </c>
      <c r="E434" s="211">
        <v>0</v>
      </c>
      <c r="F434" s="206">
        <v>0</v>
      </c>
      <c r="G434" s="206">
        <v>0</v>
      </c>
      <c r="H434" s="206">
        <v>0</v>
      </c>
      <c r="I434" s="206">
        <v>0</v>
      </c>
      <c r="J434" s="206">
        <v>0</v>
      </c>
      <c r="K434" s="206">
        <v>0</v>
      </c>
      <c r="L434" s="206">
        <v>0</v>
      </c>
      <c r="M434" s="206">
        <v>0</v>
      </c>
      <c r="N434" s="206">
        <v>0</v>
      </c>
      <c r="O434" s="207">
        <v>0</v>
      </c>
      <c r="P434" s="162"/>
    </row>
    <row r="435" spans="1:16" x14ac:dyDescent="0.25">
      <c r="A435" s="22">
        <v>8542</v>
      </c>
      <c r="B435" s="23" t="s">
        <v>365</v>
      </c>
      <c r="C435" s="144">
        <v>518</v>
      </c>
      <c r="D435" s="210">
        <v>0</v>
      </c>
      <c r="E435" s="211">
        <v>0</v>
      </c>
      <c r="F435" s="206">
        <v>0</v>
      </c>
      <c r="G435" s="206">
        <v>0</v>
      </c>
      <c r="H435" s="206">
        <v>0</v>
      </c>
      <c r="I435" s="206">
        <v>0</v>
      </c>
      <c r="J435" s="206">
        <v>0</v>
      </c>
      <c r="K435" s="206">
        <v>0</v>
      </c>
      <c r="L435" s="206">
        <v>0</v>
      </c>
      <c r="M435" s="206">
        <v>0</v>
      </c>
      <c r="N435" s="206">
        <v>0</v>
      </c>
      <c r="O435" s="207">
        <v>0</v>
      </c>
      <c r="P435" s="162"/>
    </row>
    <row r="436" spans="1:16" x14ac:dyDescent="0.25">
      <c r="A436" s="33" t="s">
        <v>366</v>
      </c>
      <c r="B436" s="26" t="s">
        <v>367</v>
      </c>
      <c r="C436" s="190">
        <v>631</v>
      </c>
      <c r="D436" s="63">
        <f>D14+D231+D305</f>
        <v>0</v>
      </c>
      <c r="E436" s="63">
        <f>E14+E231+E305</f>
        <v>0</v>
      </c>
      <c r="F436" s="63">
        <f>F14+F231</f>
        <v>0</v>
      </c>
      <c r="G436" s="63">
        <f t="shared" ref="G436:N436" si="170">G14+G231</f>
        <v>0</v>
      </c>
      <c r="H436" s="63">
        <f t="shared" si="170"/>
        <v>0</v>
      </c>
      <c r="I436" s="63">
        <f t="shared" si="170"/>
        <v>0</v>
      </c>
      <c r="J436" s="63">
        <f t="shared" si="170"/>
        <v>0</v>
      </c>
      <c r="K436" s="63">
        <f t="shared" si="170"/>
        <v>0</v>
      </c>
      <c r="L436" s="63">
        <f t="shared" si="170"/>
        <v>0</v>
      </c>
      <c r="M436" s="63">
        <f t="shared" si="170"/>
        <v>0</v>
      </c>
      <c r="N436" s="63">
        <f t="shared" si="170"/>
        <v>0</v>
      </c>
      <c r="O436" s="63">
        <f>O305</f>
        <v>0</v>
      </c>
      <c r="P436" s="64"/>
    </row>
    <row r="437" spans="1:16" x14ac:dyDescent="0.25">
      <c r="A437" s="33" t="s">
        <v>368</v>
      </c>
      <c r="B437" s="26" t="s">
        <v>1604</v>
      </c>
      <c r="C437" s="190"/>
      <c r="D437" s="63">
        <f>D14+D231+D305</f>
        <v>0</v>
      </c>
      <c r="E437" s="78"/>
      <c r="F437" s="63">
        <f>D210+D212</f>
        <v>0</v>
      </c>
      <c r="G437" s="63">
        <f>D130+D132+D133+D135+D137+D139+D148+D150+D192+D193+D195</f>
        <v>0</v>
      </c>
      <c r="H437" s="63">
        <f>D141+D172+D175+D180+D181+D182+D215+D227+D230</f>
        <v>0</v>
      </c>
      <c r="I437" s="63">
        <f>D76+D77+D78+D79+D83+D84+D85+D111+D112+D113+D115+D116+D117+D124+D126+D110</f>
        <v>0</v>
      </c>
      <c r="J437" s="63">
        <f>D63+D64+D66+D67+D70+D72+D91+D92+D93+D95+D96+D97+D103+D104+D106+D107+D120+D122</f>
        <v>0</v>
      </c>
      <c r="K437" s="63">
        <f>D74+D81</f>
        <v>0</v>
      </c>
      <c r="L437" s="63">
        <f>D75+D82</f>
        <v>0</v>
      </c>
      <c r="M437" s="63">
        <f>D198+D199+D200+D201+D203+D205+D204+D206</f>
        <v>0</v>
      </c>
      <c r="N437" s="63">
        <f>D235+D236+D244+D245+D251+D252+D254+D255+D260+D261+D262+D268+D270+D274+D275+D276+D277+D280+D281+D291</f>
        <v>0</v>
      </c>
      <c r="O437" s="63">
        <f>D314+D315+D344+D345+D346+D367+D373+D383+D384+D385+D386+D389+D390+D391+D392+D395+D396+D398+D397+D401+D402+D403+D404</f>
        <v>0</v>
      </c>
      <c r="P437" s="64"/>
    </row>
    <row r="438" spans="1:16" x14ac:dyDescent="0.25">
      <c r="A438" s="33" t="s">
        <v>369</v>
      </c>
      <c r="B438" s="26" t="s">
        <v>370</v>
      </c>
      <c r="C438" s="144">
        <v>632</v>
      </c>
      <c r="D438" s="175"/>
      <c r="E438" s="175">
        <f>+'BAZNA rashodi i izdaci'!D779</f>
        <v>0</v>
      </c>
      <c r="F438" s="175">
        <f>'BAZNA rashodi i izdaci'!E779+'BAZNA rashodi i izdaci'!L779+'BAZNA rashodi i izdaci'!T779</f>
        <v>0</v>
      </c>
      <c r="G438" s="175">
        <f>'BAZNA rashodi i izdaci'!F779+'BAZNA rashodi i izdaci'!M779+'BAZNA rashodi i izdaci'!U779</f>
        <v>0</v>
      </c>
      <c r="H438" s="175">
        <f>'BAZNA rashodi i izdaci'!G779+'BAZNA rashodi i izdaci'!N779+'BAZNA rashodi i izdaci'!V779</f>
        <v>0</v>
      </c>
      <c r="I438" s="175">
        <f>'BAZNA rashodi i izdaci'!W779</f>
        <v>0</v>
      </c>
      <c r="J438" s="175">
        <f>'BAZNA rashodi i izdaci'!H779+'BAZNA rashodi i izdaci'!O779+'BAZNA rashodi i izdaci'!X779</f>
        <v>0</v>
      </c>
      <c r="K438" s="175">
        <f>'BAZNA rashodi i izdaci'!P779+'BAZNA rashodi i izdaci'!Y779</f>
        <v>0</v>
      </c>
      <c r="L438" s="175">
        <f>'BAZNA rashodi i izdaci'!Q779+'BAZNA rashodi i izdaci'!Z779</f>
        <v>0</v>
      </c>
      <c r="M438" s="175">
        <f>'BAZNA rashodi i izdaci'!I779+'BAZNA rashodi i izdaci'!R779+'BAZNA rashodi i izdaci'!AA779</f>
        <v>0</v>
      </c>
      <c r="N438" s="175">
        <f>'BAZNA rashodi i izdaci'!J779+'BAZNA rashodi i izdaci'!S779</f>
        <v>0</v>
      </c>
      <c r="O438" s="175">
        <f>'BAZNA rashodi i izdaci'!K779</f>
        <v>0</v>
      </c>
      <c r="P438" s="176"/>
    </row>
    <row r="439" spans="1:16" x14ac:dyDescent="0.25">
      <c r="A439" s="33" t="s">
        <v>371</v>
      </c>
      <c r="B439" s="26" t="s">
        <v>372</v>
      </c>
      <c r="C439" s="144"/>
      <c r="D439" s="177"/>
      <c r="E439" s="177">
        <f t="shared" ref="E439" si="171">+E436-E438</f>
        <v>0</v>
      </c>
      <c r="F439" s="177">
        <f>+F436-F438</f>
        <v>0</v>
      </c>
      <c r="G439" s="177">
        <f t="shared" ref="G439:O439" si="172">+G436-G438</f>
        <v>0</v>
      </c>
      <c r="H439" s="177">
        <f t="shared" si="172"/>
        <v>0</v>
      </c>
      <c r="I439" s="177">
        <f t="shared" si="172"/>
        <v>0</v>
      </c>
      <c r="J439" s="177">
        <f t="shared" si="172"/>
        <v>0</v>
      </c>
      <c r="K439" s="177">
        <f t="shared" si="172"/>
        <v>0</v>
      </c>
      <c r="L439" s="177">
        <f t="shared" si="172"/>
        <v>0</v>
      </c>
      <c r="M439" s="177">
        <f t="shared" si="172"/>
        <v>0</v>
      </c>
      <c r="N439" s="177">
        <f t="shared" si="172"/>
        <v>0</v>
      </c>
      <c r="O439" s="177">
        <f t="shared" si="172"/>
        <v>0</v>
      </c>
      <c r="P439" s="178"/>
    </row>
    <row r="442" spans="1:16" s="34" customFormat="1" x14ac:dyDescent="0.25">
      <c r="P442" s="35"/>
    </row>
    <row r="443" spans="1:16" s="34" customFormat="1" ht="15.75" customHeight="1" thickBot="1" x14ac:dyDescent="0.3">
      <c r="B443" s="36" t="s">
        <v>1361</v>
      </c>
      <c r="P443" s="35"/>
    </row>
    <row r="444" spans="1:16" s="34" customFormat="1" x14ac:dyDescent="0.25">
      <c r="P444" s="35"/>
    </row>
    <row r="445" spans="1:16" s="34" customFormat="1" ht="15.75" customHeight="1" thickBot="1" x14ac:dyDescent="0.3">
      <c r="B445" s="36" t="s">
        <v>1360</v>
      </c>
      <c r="E445" s="34" t="s">
        <v>373</v>
      </c>
      <c r="P445" s="35"/>
    </row>
    <row r="446" spans="1:16" s="34" customFormat="1" x14ac:dyDescent="0.25">
      <c r="P446" s="35"/>
    </row>
    <row r="447" spans="1:16" s="34" customFormat="1" ht="15.75" customHeight="1" thickBot="1" x14ac:dyDescent="0.3">
      <c r="B447" s="36" t="s">
        <v>1362</v>
      </c>
      <c r="D447" s="36"/>
      <c r="E447" s="36"/>
      <c r="F447" s="36"/>
      <c r="G447" s="36"/>
      <c r="P447" s="35"/>
    </row>
    <row r="448" spans="1:16" s="34" customFormat="1" x14ac:dyDescent="0.25">
      <c r="P448" s="35"/>
    </row>
    <row r="449" spans="2:16" s="34" customFormat="1" ht="15.75" customHeight="1" thickBot="1" x14ac:dyDescent="0.3">
      <c r="B449" s="36" t="s">
        <v>1363</v>
      </c>
      <c r="E449" s="37" t="s">
        <v>374</v>
      </c>
      <c r="F449" s="34" t="s">
        <v>375</v>
      </c>
      <c r="P449" s="35"/>
    </row>
    <row r="450" spans="2:16" s="34" customFormat="1" x14ac:dyDescent="0.25">
      <c r="P450" s="35"/>
    </row>
    <row r="451" spans="2:16" s="34" customFormat="1" x14ac:dyDescent="0.25">
      <c r="P451" s="35"/>
    </row>
    <row r="452" spans="2:16" s="34" customFormat="1" x14ac:dyDescent="0.25">
      <c r="P452" s="35"/>
    </row>
    <row r="453" spans="2:16" s="34" customFormat="1" x14ac:dyDescent="0.25">
      <c r="P453" s="35"/>
    </row>
    <row r="454" spans="2:16" s="34" customFormat="1" x14ac:dyDescent="0.25">
      <c r="P454" s="35"/>
    </row>
    <row r="455" spans="2:16" s="34" customFormat="1" x14ac:dyDescent="0.25">
      <c r="P455" s="35"/>
    </row>
    <row r="456" spans="2:16" s="34" customFormat="1" x14ac:dyDescent="0.25">
      <c r="P456" s="35"/>
    </row>
    <row r="457" spans="2:16" s="34" customFormat="1" x14ac:dyDescent="0.25">
      <c r="P457" s="35"/>
    </row>
  </sheetData>
  <sheetProtection algorithmName="SHA-512" hashValue="I3lHGEEPXV/1I1HcM+8czzdPEHseY5gZH+4//sJFMU5wqPDnsycpy5YB4PNO+7iYoODl7zwyAzBwEvstjzxooQ==" saltValue="/wMFfCuK7y0HHmINryQLU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">
    <mergeCell ref="A1:E1"/>
  </mergeCells>
  <dataValidations count="2">
    <dataValidation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D108:O116"/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F176:F179 F173:F174 F151:F171 F102:O102 F86:F90 F68:F69 F94 I14:O72 F149 G139:O139 F271:F273 F194 F202 F71 F131 F136 F183:F191 F237:F243 F246:F250 F256:F259 F278:F279 F282:F290 G148:O225 F269 F263:F267 F253 F226:O226 P65 P68:P69 P71 P86:P90 P94 P98:P103 P108:P112 F227:F234 P142:P147 P149 P151:P171 P173:P180 P202 P387:P388 P393:P394 F65 F127 P14:P62 F196:F197 G74:O79 G130:O133 P399:P400 F134:O134 F138:O138 G135:O137 P127:P138 F128:O129 G106:O107 F80:P80 G126:O127 P183:P197 G81:O101 G103:O104 F98:F101 F103 F73:P73 F60:F62 G60:H72 F14:H59 P114 F147:O147 D60:E60 G120:O120 G122:O122 G124:O124 G141:O146 G227:O303 F142:F146 F292:F303 P405:P435 F427:O435 G313:O316 G400:O409 F322:F366 F405:F409 F393:F394 F387:F388 F382 F316 F313 F400 F105:P105 F368:F380 F207:F225 F416:F424 F436:P439 F305:O312 F317:O321 F381:O381 G416:O426 F399:O399 F410:O415 G382:O398 G322:O380 F140:P140 P207:P313 P316:P366 P368:P372 P374:P382 G117:O117">
      <formula1>9999999999</formula1>
    </dataValidation>
  </dataValidations>
  <pageMargins left="0.38" right="0.23" top="0.35433070866142002" bottom="0.35433070866142002" header="0.31496062992126" footer="0.31496062992126"/>
  <pageSetup paperSize="9" scale="52" fitToHeight="0" orientation="landscape" r:id="rId1"/>
  <headerFooter alignWithMargins="0">
    <oddFooter>Stranica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7"/>
  <sheetViews>
    <sheetView zoomScale="79" zoomScaleNormal="79" workbookViewId="0">
      <pane xSplit="2" ySplit="12" topLeftCell="C207" activePane="bottomRight" state="frozen"/>
      <selection pane="topRight" activeCell="C1" sqref="C1"/>
      <selection pane="bottomLeft" activeCell="A13" sqref="A13"/>
      <selection pane="bottomRight" activeCell="E120" sqref="E120"/>
    </sheetView>
  </sheetViews>
  <sheetFormatPr defaultColWidth="9.140625" defaultRowHeight="15" x14ac:dyDescent="0.25"/>
  <cols>
    <col min="1" max="1" width="12.85546875" style="6" customWidth="1"/>
    <col min="2" max="2" width="66.85546875" style="6" customWidth="1"/>
    <col min="3" max="3" width="4.7109375" style="6" customWidth="1"/>
    <col min="4" max="15" width="12.7109375" style="6" customWidth="1"/>
    <col min="16" max="16" width="30.5703125" style="7" customWidth="1"/>
    <col min="17" max="17" width="24.5703125" style="6" customWidth="1"/>
    <col min="18" max="16384" width="9.140625" style="6"/>
  </cols>
  <sheetData>
    <row r="1" spans="1:17" ht="18" customHeight="1" x14ac:dyDescent="0.25">
      <c r="A1" s="343" t="s">
        <v>1365</v>
      </c>
      <c r="B1" s="343"/>
      <c r="C1" s="343"/>
      <c r="D1" s="343"/>
      <c r="E1" s="343"/>
      <c r="F1" s="5"/>
    </row>
    <row r="2" spans="1:17" ht="18" customHeight="1" x14ac:dyDescent="0.25">
      <c r="A2" s="8"/>
      <c r="B2" s="9"/>
      <c r="C2" s="10"/>
      <c r="D2" s="10"/>
      <c r="E2" s="10"/>
      <c r="F2" s="8"/>
      <c r="G2" s="10"/>
      <c r="H2" s="10"/>
      <c r="I2" s="10"/>
      <c r="J2" s="10"/>
      <c r="K2" s="10"/>
      <c r="L2" s="10"/>
      <c r="M2" s="10"/>
      <c r="N2" s="10"/>
      <c r="O2" s="10"/>
    </row>
    <row r="3" spans="1:17" ht="18" customHeight="1" x14ac:dyDescent="0.25">
      <c r="A3" s="11" t="s">
        <v>0</v>
      </c>
      <c r="B3" s="273" t="s">
        <v>1605</v>
      </c>
      <c r="C3" s="10"/>
      <c r="D3" s="11" t="s">
        <v>1</v>
      </c>
      <c r="E3" s="13" t="s">
        <v>1696</v>
      </c>
      <c r="F3" s="8"/>
      <c r="G3" s="10"/>
      <c r="H3" s="10"/>
      <c r="I3" s="10"/>
      <c r="J3" s="10"/>
      <c r="K3" s="10"/>
      <c r="L3" s="10"/>
      <c r="M3" s="10"/>
      <c r="N3" s="10"/>
      <c r="O3" s="10"/>
    </row>
    <row r="4" spans="1:17" ht="18" customHeight="1" x14ac:dyDescent="0.25">
      <c r="A4" s="8"/>
      <c r="B4" s="14"/>
      <c r="C4" s="10"/>
      <c r="D4" s="10"/>
      <c r="E4" s="15"/>
      <c r="F4" s="8"/>
      <c r="G4" s="10"/>
      <c r="H4" s="10"/>
      <c r="I4" s="10"/>
      <c r="J4" s="10"/>
      <c r="K4" s="10"/>
      <c r="L4" s="10"/>
      <c r="M4" s="10"/>
      <c r="N4" s="10"/>
      <c r="O4" s="10"/>
    </row>
    <row r="5" spans="1:17" ht="22.5" customHeight="1" x14ac:dyDescent="0.25">
      <c r="A5" s="16" t="s">
        <v>2</v>
      </c>
      <c r="B5" s="12" t="s">
        <v>1693</v>
      </c>
      <c r="C5" s="10"/>
      <c r="D5" s="11" t="s">
        <v>3</v>
      </c>
      <c r="E5" s="13" t="s">
        <v>1697</v>
      </c>
      <c r="F5" s="8"/>
      <c r="G5" s="10"/>
      <c r="H5" s="10"/>
      <c r="I5" s="10"/>
      <c r="J5" s="10"/>
      <c r="K5" s="10"/>
      <c r="L5" s="10"/>
      <c r="M5" s="10"/>
      <c r="N5" s="10"/>
      <c r="O5" s="10"/>
    </row>
    <row r="6" spans="1:17" ht="18" customHeight="1" x14ac:dyDescent="0.25">
      <c r="A6" s="8"/>
      <c r="B6" s="14"/>
      <c r="C6" s="10"/>
      <c r="D6" s="10"/>
      <c r="E6" s="15"/>
      <c r="F6" s="8"/>
      <c r="G6" s="10"/>
      <c r="H6" s="10"/>
      <c r="I6" s="10"/>
      <c r="J6" s="10"/>
      <c r="K6" s="10"/>
      <c r="L6" s="10"/>
      <c r="M6" s="10"/>
      <c r="N6" s="10"/>
      <c r="O6" s="10"/>
    </row>
    <row r="7" spans="1:17" ht="22.5" customHeight="1" x14ac:dyDescent="0.25">
      <c r="A7" s="16" t="s">
        <v>4</v>
      </c>
      <c r="B7" s="12" t="s">
        <v>1694</v>
      </c>
      <c r="C7" s="10"/>
      <c r="D7" s="11" t="s">
        <v>5</v>
      </c>
      <c r="E7" s="13" t="s">
        <v>1695</v>
      </c>
      <c r="F7" s="8"/>
      <c r="G7" s="10"/>
      <c r="H7" s="10"/>
      <c r="I7" s="10"/>
      <c r="J7" s="10"/>
      <c r="K7" s="10"/>
      <c r="L7" s="10"/>
      <c r="M7" s="10"/>
      <c r="N7" s="10"/>
      <c r="O7" s="10"/>
    </row>
    <row r="8" spans="1:17" ht="18" customHeight="1" x14ac:dyDescent="0.25">
      <c r="A8" s="8"/>
      <c r="B8" s="14"/>
      <c r="C8" s="10"/>
      <c r="D8" s="10"/>
      <c r="E8" s="10"/>
      <c r="F8" s="8"/>
      <c r="G8" s="10"/>
      <c r="H8" s="10"/>
      <c r="I8" s="10"/>
      <c r="J8" s="10"/>
      <c r="K8" s="10"/>
      <c r="L8" s="10"/>
      <c r="M8" s="10"/>
      <c r="N8" s="10"/>
      <c r="O8" s="10"/>
    </row>
    <row r="10" spans="1:17" ht="22.5" customHeight="1" x14ac:dyDescent="0.25">
      <c r="A10" s="182" t="s">
        <v>6</v>
      </c>
      <c r="B10" s="183"/>
      <c r="C10" s="183"/>
      <c r="D10" s="194"/>
      <c r="E10" s="194"/>
      <c r="F10" s="194">
        <v>11</v>
      </c>
      <c r="G10" s="194">
        <v>31</v>
      </c>
      <c r="H10" s="194">
        <v>43</v>
      </c>
      <c r="I10" s="194">
        <v>51</v>
      </c>
      <c r="J10" s="194">
        <v>52</v>
      </c>
      <c r="K10" s="194">
        <v>561</v>
      </c>
      <c r="L10" s="194">
        <v>563</v>
      </c>
      <c r="M10" s="194">
        <v>6</v>
      </c>
      <c r="N10" s="194">
        <v>7</v>
      </c>
      <c r="O10" s="194">
        <v>8</v>
      </c>
      <c r="P10" s="195"/>
    </row>
    <row r="11" spans="1:17" ht="58.5" x14ac:dyDescent="0.25">
      <c r="A11" s="184" t="s">
        <v>7</v>
      </c>
      <c r="B11" s="185" t="s">
        <v>8</v>
      </c>
      <c r="C11" s="186" t="s">
        <v>9</v>
      </c>
      <c r="D11" s="196" t="s">
        <v>1603</v>
      </c>
      <c r="E11" s="196" t="s">
        <v>10</v>
      </c>
      <c r="F11" s="196" t="s">
        <v>11</v>
      </c>
      <c r="G11" s="196" t="s">
        <v>12</v>
      </c>
      <c r="H11" s="196" t="s">
        <v>13</v>
      </c>
      <c r="I11" s="196" t="s">
        <v>14</v>
      </c>
      <c r="J11" s="196" t="s">
        <v>15</v>
      </c>
      <c r="K11" s="196" t="s">
        <v>1369</v>
      </c>
      <c r="L11" s="196" t="s">
        <v>1370</v>
      </c>
      <c r="M11" s="196" t="s">
        <v>16</v>
      </c>
      <c r="N11" s="196" t="s">
        <v>17</v>
      </c>
      <c r="O11" s="197" t="s">
        <v>1596</v>
      </c>
      <c r="P11" s="198" t="s">
        <v>1364</v>
      </c>
    </row>
    <row r="12" spans="1:17" x14ac:dyDescent="0.25">
      <c r="A12" s="187">
        <v>1</v>
      </c>
      <c r="B12" s="188">
        <v>2</v>
      </c>
      <c r="C12" s="187">
        <v>3</v>
      </c>
      <c r="D12" s="199">
        <v>4</v>
      </c>
      <c r="E12" s="199">
        <v>5</v>
      </c>
      <c r="F12" s="200">
        <v>6</v>
      </c>
      <c r="G12" s="200">
        <v>7</v>
      </c>
      <c r="H12" s="200">
        <v>8</v>
      </c>
      <c r="I12" s="200">
        <v>9</v>
      </c>
      <c r="J12" s="200">
        <v>10</v>
      </c>
      <c r="K12" s="200">
        <v>12</v>
      </c>
      <c r="L12" s="200">
        <v>13</v>
      </c>
      <c r="M12" s="200">
        <v>14</v>
      </c>
      <c r="N12" s="200">
        <v>15</v>
      </c>
      <c r="O12" s="200">
        <v>16</v>
      </c>
      <c r="P12" s="201">
        <v>17</v>
      </c>
      <c r="Q12" s="17"/>
    </row>
    <row r="13" spans="1:17" x14ac:dyDescent="0.25">
      <c r="A13" s="267" t="s">
        <v>18</v>
      </c>
      <c r="B13" s="267"/>
      <c r="C13" s="267"/>
      <c r="D13" s="262"/>
      <c r="E13" s="262"/>
      <c r="F13" s="263"/>
      <c r="G13" s="264"/>
      <c r="H13" s="264"/>
      <c r="I13" s="264"/>
      <c r="J13" s="264"/>
      <c r="K13" s="264"/>
      <c r="L13" s="264"/>
      <c r="M13" s="264"/>
      <c r="N13" s="265"/>
      <c r="O13" s="265"/>
      <c r="P13" s="266"/>
      <c r="Q13" s="18"/>
    </row>
    <row r="14" spans="1:17" x14ac:dyDescent="0.25">
      <c r="A14" s="19">
        <v>6</v>
      </c>
      <c r="B14" s="20" t="s">
        <v>19</v>
      </c>
      <c r="C14" s="189">
        <v>1</v>
      </c>
      <c r="D14" s="260">
        <f t="shared" ref="D14:H14" si="0">D15+D52+D60+D127+D166+D189+D207+D216</f>
        <v>0</v>
      </c>
      <c r="E14" s="260">
        <f t="shared" si="0"/>
        <v>42989100</v>
      </c>
      <c r="F14" s="260">
        <f t="shared" si="0"/>
        <v>37702000</v>
      </c>
      <c r="G14" s="260">
        <f t="shared" si="0"/>
        <v>3505000</v>
      </c>
      <c r="H14" s="260">
        <f t="shared" si="0"/>
        <v>1445000</v>
      </c>
      <c r="I14" s="260">
        <f>I15+I52+I60+I127+I166+I189+I207+I216</f>
        <v>317100</v>
      </c>
      <c r="J14" s="260">
        <f t="shared" ref="J14:O14" si="1">J15+J52+J60+J127+J166+J189+J207+J216</f>
        <v>20000</v>
      </c>
      <c r="K14" s="260">
        <f t="shared" si="1"/>
        <v>0</v>
      </c>
      <c r="L14" s="260">
        <f t="shared" si="1"/>
        <v>0</v>
      </c>
      <c r="M14" s="260">
        <f t="shared" si="1"/>
        <v>0</v>
      </c>
      <c r="N14" s="260">
        <f t="shared" si="1"/>
        <v>0</v>
      </c>
      <c r="O14" s="260">
        <f t="shared" si="1"/>
        <v>0</v>
      </c>
      <c r="P14" s="261"/>
      <c r="Q14" s="21"/>
    </row>
    <row r="15" spans="1:17" x14ac:dyDescent="0.25">
      <c r="A15" s="22">
        <v>61</v>
      </c>
      <c r="B15" s="23" t="s">
        <v>20</v>
      </c>
      <c r="C15" s="190">
        <v>2</v>
      </c>
      <c r="D15" s="63">
        <v>0</v>
      </c>
      <c r="E15" s="63">
        <f t="shared" ref="E15:N15" si="2">E16+E25+E31+E37+E45+E48</f>
        <v>0</v>
      </c>
      <c r="F15" s="63">
        <f t="shared" si="2"/>
        <v>0</v>
      </c>
      <c r="G15" s="63">
        <f t="shared" si="2"/>
        <v>0</v>
      </c>
      <c r="H15" s="63">
        <f t="shared" si="2"/>
        <v>0</v>
      </c>
      <c r="I15" s="63">
        <f t="shared" si="2"/>
        <v>0</v>
      </c>
      <c r="J15" s="63">
        <f t="shared" si="2"/>
        <v>0</v>
      </c>
      <c r="K15" s="63">
        <f t="shared" ref="K15:L15" si="3">K16+K25+K31+K37+K45+K48</f>
        <v>0</v>
      </c>
      <c r="L15" s="63">
        <f t="shared" si="3"/>
        <v>0</v>
      </c>
      <c r="M15" s="63">
        <f t="shared" si="2"/>
        <v>0</v>
      </c>
      <c r="N15" s="63">
        <f t="shared" si="2"/>
        <v>0</v>
      </c>
      <c r="O15" s="63">
        <f t="shared" ref="O15" si="4">O16+O25+O31+O37+O45+O48</f>
        <v>0</v>
      </c>
      <c r="P15" s="64"/>
    </row>
    <row r="16" spans="1:17" hidden="1" x14ac:dyDescent="0.25">
      <c r="A16" s="22">
        <v>611</v>
      </c>
      <c r="B16" s="23" t="s">
        <v>21</v>
      </c>
      <c r="C16" s="190">
        <v>3</v>
      </c>
      <c r="D16" s="63">
        <v>0</v>
      </c>
      <c r="E16" s="63">
        <f t="shared" ref="E16:N16" si="5">SUM(E17:E22)-E23-E24</f>
        <v>0</v>
      </c>
      <c r="F16" s="63">
        <f t="shared" si="5"/>
        <v>0</v>
      </c>
      <c r="G16" s="63">
        <f t="shared" si="5"/>
        <v>0</v>
      </c>
      <c r="H16" s="63">
        <f t="shared" si="5"/>
        <v>0</v>
      </c>
      <c r="I16" s="63">
        <f t="shared" si="5"/>
        <v>0</v>
      </c>
      <c r="J16" s="63">
        <f t="shared" si="5"/>
        <v>0</v>
      </c>
      <c r="K16" s="63">
        <f t="shared" ref="K16:L16" si="6">SUM(K17:K22)-K23-K24</f>
        <v>0</v>
      </c>
      <c r="L16" s="63">
        <f t="shared" si="6"/>
        <v>0</v>
      </c>
      <c r="M16" s="63">
        <f t="shared" si="5"/>
        <v>0</v>
      </c>
      <c r="N16" s="63">
        <f t="shared" si="5"/>
        <v>0</v>
      </c>
      <c r="O16" s="63">
        <f t="shared" ref="O16" si="7">SUM(O17:O22)-O23-O24</f>
        <v>0</v>
      </c>
      <c r="P16" s="64"/>
    </row>
    <row r="17" spans="1:16" hidden="1" x14ac:dyDescent="0.25">
      <c r="A17" s="22">
        <v>6111</v>
      </c>
      <c r="B17" s="23" t="s">
        <v>22</v>
      </c>
      <c r="C17" s="190">
        <v>4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  <c r="O17" s="65">
        <v>0</v>
      </c>
      <c r="P17" s="64"/>
    </row>
    <row r="18" spans="1:16" hidden="1" x14ac:dyDescent="0.25">
      <c r="A18" s="22">
        <v>6112</v>
      </c>
      <c r="B18" s="23" t="s">
        <v>23</v>
      </c>
      <c r="C18" s="190">
        <v>5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4"/>
    </row>
    <row r="19" spans="1:16" hidden="1" x14ac:dyDescent="0.25">
      <c r="A19" s="22">
        <v>6113</v>
      </c>
      <c r="B19" s="23" t="s">
        <v>24</v>
      </c>
      <c r="C19" s="190">
        <v>6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4"/>
    </row>
    <row r="20" spans="1:16" hidden="1" x14ac:dyDescent="0.25">
      <c r="A20" s="22">
        <v>6114</v>
      </c>
      <c r="B20" s="23" t="s">
        <v>25</v>
      </c>
      <c r="C20" s="190">
        <v>7</v>
      </c>
      <c r="D20" s="65">
        <v>0</v>
      </c>
      <c r="E20" s="65">
        <v>0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  <c r="N20" s="65">
        <v>0</v>
      </c>
      <c r="O20" s="65">
        <v>0</v>
      </c>
      <c r="P20" s="64"/>
    </row>
    <row r="21" spans="1:16" hidden="1" x14ac:dyDescent="0.25">
      <c r="A21" s="22">
        <v>6115</v>
      </c>
      <c r="B21" s="23" t="s">
        <v>26</v>
      </c>
      <c r="C21" s="190">
        <v>8</v>
      </c>
      <c r="D21" s="65">
        <v>0</v>
      </c>
      <c r="E21" s="65">
        <v>0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65">
        <v>0</v>
      </c>
      <c r="O21" s="65">
        <v>0</v>
      </c>
      <c r="P21" s="64"/>
    </row>
    <row r="22" spans="1:16" hidden="1" x14ac:dyDescent="0.25">
      <c r="A22" s="22">
        <v>6116</v>
      </c>
      <c r="B22" s="23" t="s">
        <v>27</v>
      </c>
      <c r="C22" s="190">
        <v>9</v>
      </c>
      <c r="D22" s="65">
        <v>0</v>
      </c>
      <c r="E22" s="65">
        <v>0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4"/>
    </row>
    <row r="23" spans="1:16" hidden="1" x14ac:dyDescent="0.25">
      <c r="A23" s="22">
        <v>6117</v>
      </c>
      <c r="B23" s="23" t="s">
        <v>28</v>
      </c>
      <c r="C23" s="190">
        <v>10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4"/>
    </row>
    <row r="24" spans="1:16" hidden="1" x14ac:dyDescent="0.25">
      <c r="A24" s="22">
        <v>6119</v>
      </c>
      <c r="B24" s="23" t="s">
        <v>29</v>
      </c>
      <c r="C24" s="190">
        <v>11</v>
      </c>
      <c r="D24" s="65">
        <v>0</v>
      </c>
      <c r="E24" s="65">
        <v>0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4"/>
    </row>
    <row r="25" spans="1:16" hidden="1" x14ac:dyDescent="0.25">
      <c r="A25" s="22">
        <v>612</v>
      </c>
      <c r="B25" s="23" t="s">
        <v>30</v>
      </c>
      <c r="C25" s="190">
        <v>12</v>
      </c>
      <c r="D25" s="63">
        <f t="shared" ref="D25:N25" si="8">SUM(D26:D29)-D30</f>
        <v>0</v>
      </c>
      <c r="E25" s="63">
        <f t="shared" si="8"/>
        <v>0</v>
      </c>
      <c r="F25" s="63">
        <f t="shared" si="8"/>
        <v>0</v>
      </c>
      <c r="G25" s="63">
        <f t="shared" si="8"/>
        <v>0</v>
      </c>
      <c r="H25" s="63">
        <f t="shared" si="8"/>
        <v>0</v>
      </c>
      <c r="I25" s="63">
        <f t="shared" si="8"/>
        <v>0</v>
      </c>
      <c r="J25" s="63">
        <f t="shared" si="8"/>
        <v>0</v>
      </c>
      <c r="K25" s="63">
        <f t="shared" ref="K25:L25" si="9">SUM(K26:K29)-K30</f>
        <v>0</v>
      </c>
      <c r="L25" s="63">
        <f t="shared" si="9"/>
        <v>0</v>
      </c>
      <c r="M25" s="63">
        <f t="shared" si="8"/>
        <v>0</v>
      </c>
      <c r="N25" s="63">
        <f t="shared" si="8"/>
        <v>0</v>
      </c>
      <c r="O25" s="63">
        <f t="shared" ref="O25" si="10">SUM(O26:O29)-O30</f>
        <v>0</v>
      </c>
      <c r="P25" s="64"/>
    </row>
    <row r="26" spans="1:16" hidden="1" x14ac:dyDescent="0.25">
      <c r="A26" s="22">
        <v>6121</v>
      </c>
      <c r="B26" s="23" t="s">
        <v>31</v>
      </c>
      <c r="C26" s="190">
        <v>13</v>
      </c>
      <c r="D26" s="65">
        <v>0</v>
      </c>
      <c r="E26" s="6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4"/>
    </row>
    <row r="27" spans="1:16" hidden="1" x14ac:dyDescent="0.25">
      <c r="A27" s="22">
        <v>6122</v>
      </c>
      <c r="B27" s="23" t="s">
        <v>32</v>
      </c>
      <c r="C27" s="190">
        <v>14</v>
      </c>
      <c r="D27" s="65">
        <v>0</v>
      </c>
      <c r="E27" s="65">
        <v>0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4"/>
    </row>
    <row r="28" spans="1:16" hidden="1" x14ac:dyDescent="0.25">
      <c r="A28" s="22">
        <v>6123</v>
      </c>
      <c r="B28" s="24" t="s">
        <v>33</v>
      </c>
      <c r="C28" s="190">
        <v>15</v>
      </c>
      <c r="D28" s="65">
        <v>0</v>
      </c>
      <c r="E28" s="65">
        <v>0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5">
        <v>0</v>
      </c>
      <c r="M28" s="65">
        <v>0</v>
      </c>
      <c r="N28" s="65">
        <v>0</v>
      </c>
      <c r="O28" s="65">
        <v>0</v>
      </c>
      <c r="P28" s="64"/>
    </row>
    <row r="29" spans="1:16" hidden="1" x14ac:dyDescent="0.25">
      <c r="A29" s="22">
        <v>6124</v>
      </c>
      <c r="B29" s="23" t="s">
        <v>34</v>
      </c>
      <c r="C29" s="190">
        <v>16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0</v>
      </c>
      <c r="P29" s="64"/>
    </row>
    <row r="30" spans="1:16" hidden="1" x14ac:dyDescent="0.25">
      <c r="A30" s="22">
        <v>6125</v>
      </c>
      <c r="B30" s="23" t="s">
        <v>35</v>
      </c>
      <c r="C30" s="190">
        <v>17</v>
      </c>
      <c r="D30" s="65">
        <v>0</v>
      </c>
      <c r="E30" s="65"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4"/>
    </row>
    <row r="31" spans="1:16" hidden="1" x14ac:dyDescent="0.25">
      <c r="A31" s="22">
        <v>613</v>
      </c>
      <c r="B31" s="23" t="s">
        <v>36</v>
      </c>
      <c r="C31" s="190">
        <v>18</v>
      </c>
      <c r="D31" s="63">
        <f t="shared" ref="D31:N31" si="11">SUM(D32:D36)</f>
        <v>0</v>
      </c>
      <c r="E31" s="63">
        <f t="shared" si="11"/>
        <v>0</v>
      </c>
      <c r="F31" s="63">
        <f t="shared" si="11"/>
        <v>0</v>
      </c>
      <c r="G31" s="63">
        <f t="shared" si="11"/>
        <v>0</v>
      </c>
      <c r="H31" s="63">
        <f t="shared" si="11"/>
        <v>0</v>
      </c>
      <c r="I31" s="63">
        <f t="shared" si="11"/>
        <v>0</v>
      </c>
      <c r="J31" s="63">
        <f t="shared" si="11"/>
        <v>0</v>
      </c>
      <c r="K31" s="63">
        <f t="shared" ref="K31:L31" si="12">SUM(K32:K36)</f>
        <v>0</v>
      </c>
      <c r="L31" s="63">
        <f t="shared" si="12"/>
        <v>0</v>
      </c>
      <c r="M31" s="63">
        <f t="shared" si="11"/>
        <v>0</v>
      </c>
      <c r="N31" s="63">
        <f t="shared" si="11"/>
        <v>0</v>
      </c>
      <c r="O31" s="63">
        <f t="shared" ref="O31" si="13">SUM(O32:O36)</f>
        <v>0</v>
      </c>
      <c r="P31" s="64"/>
    </row>
    <row r="32" spans="1:16" hidden="1" x14ac:dyDescent="0.25">
      <c r="A32" s="22">
        <v>6131</v>
      </c>
      <c r="B32" s="23" t="s">
        <v>37</v>
      </c>
      <c r="C32" s="190">
        <v>19</v>
      </c>
      <c r="D32" s="65">
        <v>0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4"/>
    </row>
    <row r="33" spans="1:16" hidden="1" x14ac:dyDescent="0.25">
      <c r="A33" s="22">
        <v>6132</v>
      </c>
      <c r="B33" s="23" t="s">
        <v>38</v>
      </c>
      <c r="C33" s="190">
        <v>20</v>
      </c>
      <c r="D33" s="65">
        <v>0</v>
      </c>
      <c r="E33" s="6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4"/>
    </row>
    <row r="34" spans="1:16" hidden="1" x14ac:dyDescent="0.25">
      <c r="A34" s="22">
        <v>6133</v>
      </c>
      <c r="B34" s="23" t="s">
        <v>39</v>
      </c>
      <c r="C34" s="190">
        <v>21</v>
      </c>
      <c r="D34" s="65">
        <v>0</v>
      </c>
      <c r="E34" s="65">
        <v>0</v>
      </c>
      <c r="F34" s="65">
        <v>0</v>
      </c>
      <c r="G34" s="65">
        <v>0</v>
      </c>
      <c r="H34" s="65">
        <v>0</v>
      </c>
      <c r="I34" s="65">
        <v>0</v>
      </c>
      <c r="J34" s="65">
        <v>0</v>
      </c>
      <c r="K34" s="65">
        <v>0</v>
      </c>
      <c r="L34" s="65">
        <v>0</v>
      </c>
      <c r="M34" s="65">
        <v>0</v>
      </c>
      <c r="N34" s="65">
        <v>0</v>
      </c>
      <c r="O34" s="65">
        <v>0</v>
      </c>
      <c r="P34" s="64"/>
    </row>
    <row r="35" spans="1:16" hidden="1" x14ac:dyDescent="0.25">
      <c r="A35" s="22">
        <v>6134</v>
      </c>
      <c r="B35" s="23" t="s">
        <v>40</v>
      </c>
      <c r="C35" s="190">
        <v>22</v>
      </c>
      <c r="D35" s="65">
        <v>0</v>
      </c>
      <c r="E35" s="65">
        <v>0</v>
      </c>
      <c r="F35" s="65">
        <v>0</v>
      </c>
      <c r="G35" s="65">
        <v>0</v>
      </c>
      <c r="H35" s="65">
        <v>0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5">
        <v>0</v>
      </c>
      <c r="P35" s="64"/>
    </row>
    <row r="36" spans="1:16" hidden="1" x14ac:dyDescent="0.25">
      <c r="A36" s="22">
        <v>6135</v>
      </c>
      <c r="B36" s="23" t="s">
        <v>41</v>
      </c>
      <c r="C36" s="190">
        <v>23</v>
      </c>
      <c r="D36" s="65">
        <v>0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4"/>
    </row>
    <row r="37" spans="1:16" hidden="1" x14ac:dyDescent="0.25">
      <c r="A37" s="22">
        <v>614</v>
      </c>
      <c r="B37" s="23" t="s">
        <v>42</v>
      </c>
      <c r="C37" s="190">
        <v>24</v>
      </c>
      <c r="D37" s="63">
        <f t="shared" ref="D37:N37" si="14">SUM(D38:D44)</f>
        <v>0</v>
      </c>
      <c r="E37" s="63">
        <f t="shared" si="14"/>
        <v>0</v>
      </c>
      <c r="F37" s="63">
        <f t="shared" si="14"/>
        <v>0</v>
      </c>
      <c r="G37" s="63">
        <f t="shared" si="14"/>
        <v>0</v>
      </c>
      <c r="H37" s="63">
        <f t="shared" si="14"/>
        <v>0</v>
      </c>
      <c r="I37" s="63">
        <f t="shared" si="14"/>
        <v>0</v>
      </c>
      <c r="J37" s="63">
        <f t="shared" si="14"/>
        <v>0</v>
      </c>
      <c r="K37" s="63">
        <f t="shared" ref="K37:L37" si="15">SUM(K38:K44)</f>
        <v>0</v>
      </c>
      <c r="L37" s="63">
        <f t="shared" si="15"/>
        <v>0</v>
      </c>
      <c r="M37" s="63">
        <f t="shared" si="14"/>
        <v>0</v>
      </c>
      <c r="N37" s="63">
        <f t="shared" si="14"/>
        <v>0</v>
      </c>
      <c r="O37" s="63">
        <f t="shared" ref="O37" si="16">SUM(O38:O44)</f>
        <v>0</v>
      </c>
      <c r="P37" s="64"/>
    </row>
    <row r="38" spans="1:16" hidden="1" x14ac:dyDescent="0.25">
      <c r="A38" s="22">
        <v>6141</v>
      </c>
      <c r="B38" s="23" t="s">
        <v>43</v>
      </c>
      <c r="C38" s="190">
        <v>25</v>
      </c>
      <c r="D38" s="65">
        <v>0</v>
      </c>
      <c r="E38" s="65">
        <v>0</v>
      </c>
      <c r="F38" s="65">
        <v>0</v>
      </c>
      <c r="G38" s="65">
        <v>0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65">
        <v>0</v>
      </c>
      <c r="O38" s="65">
        <v>0</v>
      </c>
      <c r="P38" s="64"/>
    </row>
    <row r="39" spans="1:16" hidden="1" x14ac:dyDescent="0.25">
      <c r="A39" s="22">
        <v>6142</v>
      </c>
      <c r="B39" s="23" t="s">
        <v>44</v>
      </c>
      <c r="C39" s="190">
        <v>26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4"/>
    </row>
    <row r="40" spans="1:16" hidden="1" x14ac:dyDescent="0.25">
      <c r="A40" s="22">
        <v>6143</v>
      </c>
      <c r="B40" s="23" t="s">
        <v>45</v>
      </c>
      <c r="C40" s="190">
        <v>27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4"/>
    </row>
    <row r="41" spans="1:16" hidden="1" x14ac:dyDescent="0.25">
      <c r="A41" s="22">
        <v>6145</v>
      </c>
      <c r="B41" s="23" t="s">
        <v>46</v>
      </c>
      <c r="C41" s="190">
        <v>28</v>
      </c>
      <c r="D41" s="65">
        <v>0</v>
      </c>
      <c r="E41" s="65"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4"/>
    </row>
    <row r="42" spans="1:16" hidden="1" x14ac:dyDescent="0.25">
      <c r="A42" s="22">
        <v>6146</v>
      </c>
      <c r="B42" s="23" t="s">
        <v>47</v>
      </c>
      <c r="C42" s="190">
        <v>29</v>
      </c>
      <c r="D42" s="65">
        <v>0</v>
      </c>
      <c r="E42" s="65"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4"/>
    </row>
    <row r="43" spans="1:16" hidden="1" x14ac:dyDescent="0.25">
      <c r="A43" s="22">
        <v>6147</v>
      </c>
      <c r="B43" s="23" t="s">
        <v>48</v>
      </c>
      <c r="C43" s="190">
        <v>30</v>
      </c>
      <c r="D43" s="65">
        <v>0</v>
      </c>
      <c r="E43" s="65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4"/>
    </row>
    <row r="44" spans="1:16" hidden="1" x14ac:dyDescent="0.25">
      <c r="A44" s="22">
        <v>6148</v>
      </c>
      <c r="B44" s="23" t="s">
        <v>49</v>
      </c>
      <c r="C44" s="190">
        <v>31</v>
      </c>
      <c r="D44" s="65">
        <v>0</v>
      </c>
      <c r="E44" s="65"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5">
        <v>0</v>
      </c>
      <c r="N44" s="65">
        <v>0</v>
      </c>
      <c r="O44" s="65">
        <v>0</v>
      </c>
      <c r="P44" s="64"/>
    </row>
    <row r="45" spans="1:16" hidden="1" x14ac:dyDescent="0.25">
      <c r="A45" s="22">
        <v>615</v>
      </c>
      <c r="B45" s="23" t="s">
        <v>50</v>
      </c>
      <c r="C45" s="190">
        <v>32</v>
      </c>
      <c r="D45" s="63">
        <f t="shared" ref="D45:N45" si="17">SUM(D46:D47)</f>
        <v>0</v>
      </c>
      <c r="E45" s="63">
        <f t="shared" si="17"/>
        <v>0</v>
      </c>
      <c r="F45" s="63">
        <f t="shared" si="17"/>
        <v>0</v>
      </c>
      <c r="G45" s="63">
        <f t="shared" si="17"/>
        <v>0</v>
      </c>
      <c r="H45" s="63">
        <f t="shared" si="17"/>
        <v>0</v>
      </c>
      <c r="I45" s="63">
        <f t="shared" si="17"/>
        <v>0</v>
      </c>
      <c r="J45" s="63">
        <f t="shared" si="17"/>
        <v>0</v>
      </c>
      <c r="K45" s="63">
        <f t="shared" ref="K45:L45" si="18">SUM(K46:K47)</f>
        <v>0</v>
      </c>
      <c r="L45" s="63">
        <f t="shared" si="18"/>
        <v>0</v>
      </c>
      <c r="M45" s="63">
        <f t="shared" si="17"/>
        <v>0</v>
      </c>
      <c r="N45" s="63">
        <f t="shared" si="17"/>
        <v>0</v>
      </c>
      <c r="O45" s="63">
        <f t="shared" ref="O45" si="19">SUM(O46:O47)</f>
        <v>0</v>
      </c>
      <c r="P45" s="64"/>
    </row>
    <row r="46" spans="1:16" hidden="1" x14ac:dyDescent="0.25">
      <c r="A46" s="22">
        <v>6151</v>
      </c>
      <c r="B46" s="23" t="s">
        <v>51</v>
      </c>
      <c r="C46" s="190">
        <v>33</v>
      </c>
      <c r="D46" s="65">
        <v>0</v>
      </c>
      <c r="E46" s="65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4"/>
    </row>
    <row r="47" spans="1:16" hidden="1" x14ac:dyDescent="0.25">
      <c r="A47" s="22">
        <v>6152</v>
      </c>
      <c r="B47" s="23" t="s">
        <v>52</v>
      </c>
      <c r="C47" s="190">
        <v>34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4"/>
    </row>
    <row r="48" spans="1:16" hidden="1" x14ac:dyDescent="0.25">
      <c r="A48" s="22">
        <v>616</v>
      </c>
      <c r="B48" s="23" t="s">
        <v>53</v>
      </c>
      <c r="C48" s="190">
        <v>35</v>
      </c>
      <c r="D48" s="63">
        <f t="shared" ref="D48:N48" si="20">SUM(D49:D51)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ref="K48:L48" si="21">SUM(K49:K51)</f>
        <v>0</v>
      </c>
      <c r="L48" s="63">
        <f t="shared" si="21"/>
        <v>0</v>
      </c>
      <c r="M48" s="63">
        <f t="shared" si="20"/>
        <v>0</v>
      </c>
      <c r="N48" s="63">
        <f t="shared" si="20"/>
        <v>0</v>
      </c>
      <c r="O48" s="63">
        <f t="shared" ref="O48" si="22">SUM(O49:O51)</f>
        <v>0</v>
      </c>
      <c r="P48" s="64"/>
    </row>
    <row r="49" spans="1:17" hidden="1" x14ac:dyDescent="0.25">
      <c r="A49" s="22">
        <v>6161</v>
      </c>
      <c r="B49" s="23" t="s">
        <v>54</v>
      </c>
      <c r="C49" s="190">
        <v>36</v>
      </c>
      <c r="D49" s="65">
        <v>0</v>
      </c>
      <c r="E49" s="65">
        <v>0</v>
      </c>
      <c r="F49" s="65">
        <v>0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4"/>
    </row>
    <row r="50" spans="1:17" hidden="1" x14ac:dyDescent="0.25">
      <c r="A50" s="22">
        <v>6162</v>
      </c>
      <c r="B50" s="23" t="s">
        <v>55</v>
      </c>
      <c r="C50" s="190">
        <v>37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4"/>
    </row>
    <row r="51" spans="1:17" hidden="1" x14ac:dyDescent="0.25">
      <c r="A51" s="22">
        <v>6163</v>
      </c>
      <c r="B51" s="23" t="s">
        <v>56</v>
      </c>
      <c r="C51" s="190">
        <v>38</v>
      </c>
      <c r="D51" s="65">
        <v>0</v>
      </c>
      <c r="E51" s="65"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4"/>
    </row>
    <row r="52" spans="1:17" x14ac:dyDescent="0.25">
      <c r="A52" s="22">
        <v>62</v>
      </c>
      <c r="B52" s="23" t="s">
        <v>57</v>
      </c>
      <c r="C52" s="190">
        <v>39</v>
      </c>
      <c r="D52" s="63">
        <f t="shared" ref="D52:N52" si="23">D53+D56+D58</f>
        <v>0</v>
      </c>
      <c r="E52" s="63">
        <f t="shared" si="23"/>
        <v>0</v>
      </c>
      <c r="F52" s="63">
        <f t="shared" si="23"/>
        <v>0</v>
      </c>
      <c r="G52" s="63">
        <f t="shared" si="23"/>
        <v>0</v>
      </c>
      <c r="H52" s="63">
        <f t="shared" si="23"/>
        <v>0</v>
      </c>
      <c r="I52" s="63">
        <f t="shared" si="23"/>
        <v>0</v>
      </c>
      <c r="J52" s="63">
        <f t="shared" si="23"/>
        <v>0</v>
      </c>
      <c r="K52" s="63">
        <f t="shared" ref="K52:L52" si="24">K53+K56+K58</f>
        <v>0</v>
      </c>
      <c r="L52" s="63">
        <f t="shared" si="24"/>
        <v>0</v>
      </c>
      <c r="M52" s="63">
        <f t="shared" si="23"/>
        <v>0</v>
      </c>
      <c r="N52" s="63">
        <f t="shared" si="23"/>
        <v>0</v>
      </c>
      <c r="O52" s="63">
        <f t="shared" ref="O52" si="25">O53+O56+O58</f>
        <v>0</v>
      </c>
      <c r="P52" s="64"/>
    </row>
    <row r="53" spans="1:17" hidden="1" x14ac:dyDescent="0.25">
      <c r="A53" s="22">
        <v>621</v>
      </c>
      <c r="B53" s="23" t="s">
        <v>58</v>
      </c>
      <c r="C53" s="190">
        <v>40</v>
      </c>
      <c r="D53" s="63">
        <f t="shared" ref="D53:N53" si="26">SUM(D54:D55)</f>
        <v>0</v>
      </c>
      <c r="E53" s="63">
        <f t="shared" si="26"/>
        <v>0</v>
      </c>
      <c r="F53" s="63">
        <f t="shared" si="26"/>
        <v>0</v>
      </c>
      <c r="G53" s="63">
        <f t="shared" si="26"/>
        <v>0</v>
      </c>
      <c r="H53" s="63">
        <f t="shared" si="26"/>
        <v>0</v>
      </c>
      <c r="I53" s="63">
        <f t="shared" si="26"/>
        <v>0</v>
      </c>
      <c r="J53" s="63">
        <f t="shared" si="26"/>
        <v>0</v>
      </c>
      <c r="K53" s="63">
        <f t="shared" ref="K53:L53" si="27">SUM(K54:K55)</f>
        <v>0</v>
      </c>
      <c r="L53" s="63">
        <f t="shared" si="27"/>
        <v>0</v>
      </c>
      <c r="M53" s="63">
        <f t="shared" si="26"/>
        <v>0</v>
      </c>
      <c r="N53" s="63">
        <f t="shared" si="26"/>
        <v>0</v>
      </c>
      <c r="O53" s="63">
        <f t="shared" ref="O53" si="28">SUM(O54:O55)</f>
        <v>0</v>
      </c>
      <c r="P53" s="64"/>
    </row>
    <row r="54" spans="1:17" hidden="1" x14ac:dyDescent="0.25">
      <c r="A54" s="22">
        <v>6211</v>
      </c>
      <c r="B54" s="23" t="s">
        <v>59</v>
      </c>
      <c r="C54" s="190">
        <v>41</v>
      </c>
      <c r="D54" s="65">
        <v>0</v>
      </c>
      <c r="E54" s="65">
        <v>0</v>
      </c>
      <c r="F54" s="65">
        <v>0</v>
      </c>
      <c r="G54" s="65">
        <v>0</v>
      </c>
      <c r="H54" s="65">
        <v>0</v>
      </c>
      <c r="I54" s="65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4"/>
    </row>
    <row r="55" spans="1:17" hidden="1" x14ac:dyDescent="0.25">
      <c r="A55" s="22">
        <v>6212</v>
      </c>
      <c r="B55" s="23" t="s">
        <v>60</v>
      </c>
      <c r="C55" s="190">
        <v>42</v>
      </c>
      <c r="D55" s="65">
        <v>0</v>
      </c>
      <c r="E55" s="65">
        <v>0</v>
      </c>
      <c r="F55" s="65">
        <v>0</v>
      </c>
      <c r="G55" s="65">
        <v>0</v>
      </c>
      <c r="H55" s="65">
        <v>0</v>
      </c>
      <c r="I55" s="65">
        <v>0</v>
      </c>
      <c r="J55" s="65">
        <v>0</v>
      </c>
      <c r="K55" s="65">
        <v>0</v>
      </c>
      <c r="L55" s="65">
        <v>0</v>
      </c>
      <c r="M55" s="65">
        <v>0</v>
      </c>
      <c r="N55" s="65">
        <v>0</v>
      </c>
      <c r="O55" s="65">
        <v>0</v>
      </c>
      <c r="P55" s="64"/>
    </row>
    <row r="56" spans="1:17" hidden="1" x14ac:dyDescent="0.25">
      <c r="A56" s="22">
        <v>622</v>
      </c>
      <c r="B56" s="23" t="s">
        <v>61</v>
      </c>
      <c r="C56" s="190">
        <v>43</v>
      </c>
      <c r="D56" s="63">
        <f t="shared" ref="D56:O56" si="29">D57</f>
        <v>0</v>
      </c>
      <c r="E56" s="63">
        <f t="shared" si="29"/>
        <v>0</v>
      </c>
      <c r="F56" s="63">
        <f t="shared" si="29"/>
        <v>0</v>
      </c>
      <c r="G56" s="63">
        <f t="shared" si="29"/>
        <v>0</v>
      </c>
      <c r="H56" s="63">
        <f t="shared" si="29"/>
        <v>0</v>
      </c>
      <c r="I56" s="63">
        <f t="shared" si="29"/>
        <v>0</v>
      </c>
      <c r="J56" s="63">
        <f t="shared" si="29"/>
        <v>0</v>
      </c>
      <c r="K56" s="63">
        <f t="shared" si="29"/>
        <v>0</v>
      </c>
      <c r="L56" s="63">
        <f t="shared" si="29"/>
        <v>0</v>
      </c>
      <c r="M56" s="63">
        <f t="shared" si="29"/>
        <v>0</v>
      </c>
      <c r="N56" s="63">
        <f t="shared" si="29"/>
        <v>0</v>
      </c>
      <c r="O56" s="63">
        <f t="shared" si="29"/>
        <v>0</v>
      </c>
      <c r="P56" s="64"/>
    </row>
    <row r="57" spans="1:17" hidden="1" x14ac:dyDescent="0.25">
      <c r="A57" s="22">
        <v>6221</v>
      </c>
      <c r="B57" s="23" t="s">
        <v>62</v>
      </c>
      <c r="C57" s="190">
        <v>44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4"/>
    </row>
    <row r="58" spans="1:17" hidden="1" x14ac:dyDescent="0.25">
      <c r="A58" s="22">
        <v>623</v>
      </c>
      <c r="B58" s="23" t="s">
        <v>63</v>
      </c>
      <c r="C58" s="190">
        <v>45</v>
      </c>
      <c r="D58" s="63">
        <f t="shared" ref="D58:O58" si="30">D59</f>
        <v>0</v>
      </c>
      <c r="E58" s="63">
        <f t="shared" si="30"/>
        <v>0</v>
      </c>
      <c r="F58" s="63">
        <f t="shared" si="30"/>
        <v>0</v>
      </c>
      <c r="G58" s="63">
        <f t="shared" si="30"/>
        <v>0</v>
      </c>
      <c r="H58" s="63">
        <f t="shared" si="30"/>
        <v>0</v>
      </c>
      <c r="I58" s="63">
        <f t="shared" si="30"/>
        <v>0</v>
      </c>
      <c r="J58" s="63">
        <f t="shared" si="30"/>
        <v>0</v>
      </c>
      <c r="K58" s="63">
        <f t="shared" si="30"/>
        <v>0</v>
      </c>
      <c r="L58" s="63">
        <f t="shared" si="30"/>
        <v>0</v>
      </c>
      <c r="M58" s="63">
        <f t="shared" si="30"/>
        <v>0</v>
      </c>
      <c r="N58" s="63">
        <f t="shared" si="30"/>
        <v>0</v>
      </c>
      <c r="O58" s="63">
        <f t="shared" si="30"/>
        <v>0</v>
      </c>
      <c r="P58" s="64"/>
    </row>
    <row r="59" spans="1:17" hidden="1" x14ac:dyDescent="0.25">
      <c r="A59" s="22">
        <v>6232</v>
      </c>
      <c r="B59" s="23" t="s">
        <v>64</v>
      </c>
      <c r="C59" s="190">
        <v>46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5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4"/>
    </row>
    <row r="60" spans="1:17" ht="24" customHeight="1" x14ac:dyDescent="0.25">
      <c r="A60" s="22">
        <v>63</v>
      </c>
      <c r="B60" s="23" t="s">
        <v>65</v>
      </c>
      <c r="C60" s="190">
        <v>47</v>
      </c>
      <c r="D60" s="63">
        <f>D61+D68+D86+D89+D98+D101+D108+D118</f>
        <v>0</v>
      </c>
      <c r="E60" s="63">
        <f t="shared" ref="E60:H60" si="31">E61+E68+E86+E89+E98+E101+E108+E118</f>
        <v>337100</v>
      </c>
      <c r="F60" s="63">
        <f t="shared" si="31"/>
        <v>0</v>
      </c>
      <c r="G60" s="63">
        <f t="shared" si="31"/>
        <v>0</v>
      </c>
      <c r="H60" s="63">
        <f t="shared" si="31"/>
        <v>0</v>
      </c>
      <c r="I60" s="63">
        <f>I61+I68+I86+I89+I98+I101+I108+I118</f>
        <v>317100</v>
      </c>
      <c r="J60" s="63">
        <f t="shared" ref="J60:O60" si="32">J61+J68+J86+J89+J98+J101+J108+J118</f>
        <v>20000</v>
      </c>
      <c r="K60" s="63">
        <f t="shared" si="32"/>
        <v>0</v>
      </c>
      <c r="L60" s="63">
        <f t="shared" si="32"/>
        <v>0</v>
      </c>
      <c r="M60" s="63">
        <f t="shared" si="32"/>
        <v>0</v>
      </c>
      <c r="N60" s="63">
        <f t="shared" si="32"/>
        <v>0</v>
      </c>
      <c r="O60" s="63">
        <f t="shared" si="32"/>
        <v>0</v>
      </c>
      <c r="P60" s="64"/>
    </row>
    <row r="61" spans="1:17" x14ac:dyDescent="0.25">
      <c r="A61" s="22">
        <v>631</v>
      </c>
      <c r="B61" s="23" t="s">
        <v>66</v>
      </c>
      <c r="C61" s="190">
        <v>48</v>
      </c>
      <c r="D61" s="63">
        <f>D62+D65</f>
        <v>0</v>
      </c>
      <c r="E61" s="63">
        <f t="shared" ref="E61:N61" si="33">E62+E65</f>
        <v>0</v>
      </c>
      <c r="F61" s="63">
        <f t="shared" si="33"/>
        <v>0</v>
      </c>
      <c r="G61" s="63">
        <f t="shared" si="33"/>
        <v>0</v>
      </c>
      <c r="H61" s="63">
        <f t="shared" si="33"/>
        <v>0</v>
      </c>
      <c r="I61" s="63">
        <f t="shared" si="33"/>
        <v>0</v>
      </c>
      <c r="J61" s="63">
        <f t="shared" si="33"/>
        <v>0</v>
      </c>
      <c r="K61" s="63">
        <f t="shared" ref="K61:L61" si="34">K62+K65</f>
        <v>0</v>
      </c>
      <c r="L61" s="63">
        <f t="shared" si="34"/>
        <v>0</v>
      </c>
      <c r="M61" s="63">
        <f t="shared" si="33"/>
        <v>0</v>
      </c>
      <c r="N61" s="63">
        <f t="shared" si="33"/>
        <v>0</v>
      </c>
      <c r="O61" s="63">
        <f t="shared" ref="O61" si="35">O62+O65</f>
        <v>0</v>
      </c>
      <c r="P61" s="64"/>
    </row>
    <row r="62" spans="1:17" x14ac:dyDescent="0.25">
      <c r="A62" s="22">
        <v>6311</v>
      </c>
      <c r="B62" s="23" t="s">
        <v>67</v>
      </c>
      <c r="C62" s="190">
        <v>49</v>
      </c>
      <c r="D62" s="66">
        <f t="shared" ref="D62:N62" si="36">+D63+D64</f>
        <v>0</v>
      </c>
      <c r="E62" s="66">
        <f t="shared" si="36"/>
        <v>0</v>
      </c>
      <c r="F62" s="66">
        <f t="shared" si="36"/>
        <v>0</v>
      </c>
      <c r="G62" s="66">
        <f t="shared" si="36"/>
        <v>0</v>
      </c>
      <c r="H62" s="66">
        <f t="shared" si="36"/>
        <v>0</v>
      </c>
      <c r="I62" s="66">
        <f t="shared" si="36"/>
        <v>0</v>
      </c>
      <c r="J62" s="66">
        <f t="shared" si="36"/>
        <v>0</v>
      </c>
      <c r="K62" s="66">
        <f t="shared" ref="K62:L62" si="37">+K63+K64</f>
        <v>0</v>
      </c>
      <c r="L62" s="66">
        <f t="shared" si="37"/>
        <v>0</v>
      </c>
      <c r="M62" s="66">
        <f t="shared" si="36"/>
        <v>0</v>
      </c>
      <c r="N62" s="66">
        <f t="shared" si="36"/>
        <v>0</v>
      </c>
      <c r="O62" s="66">
        <f t="shared" ref="O62" si="38">+O63+O64</f>
        <v>0</v>
      </c>
      <c r="P62" s="64"/>
    </row>
    <row r="63" spans="1:17" s="28" customFormat="1" x14ac:dyDescent="0.25">
      <c r="A63" s="25" t="s">
        <v>68</v>
      </c>
      <c r="B63" s="26" t="s">
        <v>69</v>
      </c>
      <c r="C63" s="190"/>
      <c r="D63" s="67"/>
      <c r="E63" s="67"/>
      <c r="F63" s="69"/>
      <c r="G63" s="71"/>
      <c r="H63" s="71"/>
      <c r="I63" s="71"/>
      <c r="J63" s="65">
        <f>E63</f>
        <v>0</v>
      </c>
      <c r="K63" s="77"/>
      <c r="L63" s="77"/>
      <c r="M63" s="77"/>
      <c r="N63" s="77"/>
      <c r="O63" s="77"/>
      <c r="P63" s="68"/>
      <c r="Q63" s="27"/>
    </row>
    <row r="64" spans="1:17" s="28" customFormat="1" x14ac:dyDescent="0.25">
      <c r="A64" s="25">
        <v>63112</v>
      </c>
      <c r="B64" s="26" t="s">
        <v>70</v>
      </c>
      <c r="C64" s="190"/>
      <c r="D64" s="67"/>
      <c r="E64" s="67"/>
      <c r="F64" s="69"/>
      <c r="G64" s="71"/>
      <c r="H64" s="71"/>
      <c r="I64" s="71"/>
      <c r="J64" s="65">
        <f>E64</f>
        <v>0</v>
      </c>
      <c r="K64" s="77"/>
      <c r="L64" s="77"/>
      <c r="M64" s="77"/>
      <c r="N64" s="77"/>
      <c r="O64" s="77"/>
      <c r="P64" s="68"/>
      <c r="Q64" s="27"/>
    </row>
    <row r="65" spans="1:17" x14ac:dyDescent="0.25">
      <c r="A65" s="22">
        <v>6312</v>
      </c>
      <c r="B65" s="23" t="s">
        <v>71</v>
      </c>
      <c r="C65" s="190">
        <v>50</v>
      </c>
      <c r="D65" s="66">
        <f>+D66+D67</f>
        <v>0</v>
      </c>
      <c r="E65" s="66">
        <f>+E66+E67</f>
        <v>0</v>
      </c>
      <c r="F65" s="66">
        <f t="shared" ref="F65:N65" si="39">+F66+F67</f>
        <v>0</v>
      </c>
      <c r="G65" s="66">
        <f t="shared" si="39"/>
        <v>0</v>
      </c>
      <c r="H65" s="66">
        <f t="shared" si="39"/>
        <v>0</v>
      </c>
      <c r="I65" s="66">
        <f t="shared" si="39"/>
        <v>0</v>
      </c>
      <c r="J65" s="66">
        <f t="shared" si="39"/>
        <v>0</v>
      </c>
      <c r="K65" s="66">
        <f t="shared" ref="K65:L65" si="40">+K66+K67</f>
        <v>0</v>
      </c>
      <c r="L65" s="66">
        <f t="shared" si="40"/>
        <v>0</v>
      </c>
      <c r="M65" s="66">
        <f t="shared" si="39"/>
        <v>0</v>
      </c>
      <c r="N65" s="66">
        <f t="shared" si="39"/>
        <v>0</v>
      </c>
      <c r="O65" s="66">
        <f t="shared" ref="O65" si="41">+O66+O67</f>
        <v>0</v>
      </c>
      <c r="P65" s="64"/>
      <c r="Q65" s="27"/>
    </row>
    <row r="66" spans="1:17" s="28" customFormat="1" x14ac:dyDescent="0.25">
      <c r="A66" s="25" t="s">
        <v>72</v>
      </c>
      <c r="B66" s="26" t="s">
        <v>73</v>
      </c>
      <c r="C66" s="190"/>
      <c r="D66" s="67"/>
      <c r="E66" s="67"/>
      <c r="F66" s="69"/>
      <c r="G66" s="71"/>
      <c r="H66" s="71"/>
      <c r="I66" s="71"/>
      <c r="J66" s="65">
        <f>E66</f>
        <v>0</v>
      </c>
      <c r="K66" s="77"/>
      <c r="L66" s="77"/>
      <c r="M66" s="77"/>
      <c r="N66" s="77"/>
      <c r="O66" s="77"/>
      <c r="P66" s="68"/>
      <c r="Q66" s="27"/>
    </row>
    <row r="67" spans="1:17" s="28" customFormat="1" x14ac:dyDescent="0.25">
      <c r="A67" s="25">
        <v>63122</v>
      </c>
      <c r="B67" s="26" t="s">
        <v>74</v>
      </c>
      <c r="C67" s="190"/>
      <c r="D67" s="67"/>
      <c r="E67" s="67"/>
      <c r="F67" s="69"/>
      <c r="G67" s="71"/>
      <c r="H67" s="71"/>
      <c r="I67" s="71"/>
      <c r="J67" s="65">
        <f>E67</f>
        <v>0</v>
      </c>
      <c r="K67" s="77"/>
      <c r="L67" s="77"/>
      <c r="M67" s="77"/>
      <c r="N67" s="77"/>
      <c r="O67" s="77"/>
      <c r="P67" s="68"/>
      <c r="Q67" s="27"/>
    </row>
    <row r="68" spans="1:17" x14ac:dyDescent="0.25">
      <c r="A68" s="22">
        <v>632</v>
      </c>
      <c r="B68" s="23" t="s">
        <v>75</v>
      </c>
      <c r="C68" s="190">
        <v>51</v>
      </c>
      <c r="D68" s="63">
        <f t="shared" ref="D68:N68" si="42">+D69+D71+D73+D80</f>
        <v>0</v>
      </c>
      <c r="E68" s="63">
        <f t="shared" si="42"/>
        <v>98308</v>
      </c>
      <c r="F68" s="63">
        <f t="shared" si="42"/>
        <v>0</v>
      </c>
      <c r="G68" s="63">
        <f t="shared" si="42"/>
        <v>0</v>
      </c>
      <c r="H68" s="63">
        <f t="shared" si="42"/>
        <v>0</v>
      </c>
      <c r="I68" s="63">
        <f t="shared" si="42"/>
        <v>98308</v>
      </c>
      <c r="J68" s="63">
        <f t="shared" si="42"/>
        <v>0</v>
      </c>
      <c r="K68" s="63">
        <f t="shared" si="42"/>
        <v>0</v>
      </c>
      <c r="L68" s="63">
        <f t="shared" si="42"/>
        <v>0</v>
      </c>
      <c r="M68" s="63">
        <f t="shared" si="42"/>
        <v>0</v>
      </c>
      <c r="N68" s="63">
        <f t="shared" si="42"/>
        <v>0</v>
      </c>
      <c r="O68" s="63">
        <f t="shared" ref="O68" si="43">+O69+O71+O73+O80</f>
        <v>0</v>
      </c>
      <c r="P68" s="64"/>
      <c r="Q68" s="27"/>
    </row>
    <row r="69" spans="1:17" x14ac:dyDescent="0.25">
      <c r="A69" s="22">
        <v>6321</v>
      </c>
      <c r="B69" s="23" t="s">
        <v>76</v>
      </c>
      <c r="C69" s="190">
        <v>52</v>
      </c>
      <c r="D69" s="66">
        <f t="shared" ref="D69:O69" si="44">+D70</f>
        <v>0</v>
      </c>
      <c r="E69" s="66">
        <f t="shared" si="44"/>
        <v>0</v>
      </c>
      <c r="F69" s="66">
        <f t="shared" si="44"/>
        <v>0</v>
      </c>
      <c r="G69" s="66">
        <f t="shared" si="44"/>
        <v>0</v>
      </c>
      <c r="H69" s="66">
        <f t="shared" si="44"/>
        <v>0</v>
      </c>
      <c r="I69" s="66">
        <f t="shared" si="44"/>
        <v>0</v>
      </c>
      <c r="J69" s="66">
        <f t="shared" si="44"/>
        <v>0</v>
      </c>
      <c r="K69" s="66">
        <f t="shared" si="44"/>
        <v>0</v>
      </c>
      <c r="L69" s="66">
        <f t="shared" si="44"/>
        <v>0</v>
      </c>
      <c r="M69" s="66">
        <f t="shared" si="44"/>
        <v>0</v>
      </c>
      <c r="N69" s="66">
        <f t="shared" si="44"/>
        <v>0</v>
      </c>
      <c r="O69" s="66">
        <f t="shared" si="44"/>
        <v>0</v>
      </c>
      <c r="P69" s="64"/>
      <c r="Q69" s="27"/>
    </row>
    <row r="70" spans="1:17" s="28" customFormat="1" x14ac:dyDescent="0.25">
      <c r="A70" s="25" t="s">
        <v>77</v>
      </c>
      <c r="B70" s="26" t="s">
        <v>76</v>
      </c>
      <c r="C70" s="190"/>
      <c r="D70" s="67"/>
      <c r="E70" s="67"/>
      <c r="F70" s="69"/>
      <c r="G70" s="71"/>
      <c r="H70" s="71"/>
      <c r="I70" s="71"/>
      <c r="J70" s="65">
        <f>E70</f>
        <v>0</v>
      </c>
      <c r="K70" s="77"/>
      <c r="L70" s="77"/>
      <c r="M70" s="77"/>
      <c r="N70" s="77"/>
      <c r="O70" s="77"/>
      <c r="P70" s="68"/>
      <c r="Q70" s="27"/>
    </row>
    <row r="71" spans="1:17" x14ac:dyDescent="0.25">
      <c r="A71" s="22">
        <v>6322</v>
      </c>
      <c r="B71" s="23" t="s">
        <v>78</v>
      </c>
      <c r="C71" s="190">
        <v>53</v>
      </c>
      <c r="D71" s="66">
        <f t="shared" ref="D71:O71" si="45">+D72</f>
        <v>0</v>
      </c>
      <c r="E71" s="66">
        <f t="shared" si="45"/>
        <v>0</v>
      </c>
      <c r="F71" s="66">
        <f t="shared" si="45"/>
        <v>0</v>
      </c>
      <c r="G71" s="66">
        <f t="shared" si="45"/>
        <v>0</v>
      </c>
      <c r="H71" s="66">
        <f t="shared" si="45"/>
        <v>0</v>
      </c>
      <c r="I71" s="66">
        <f t="shared" si="45"/>
        <v>0</v>
      </c>
      <c r="J71" s="66">
        <f t="shared" si="45"/>
        <v>0</v>
      </c>
      <c r="K71" s="66">
        <f t="shared" si="45"/>
        <v>0</v>
      </c>
      <c r="L71" s="66">
        <f t="shared" si="45"/>
        <v>0</v>
      </c>
      <c r="M71" s="66">
        <f t="shared" si="45"/>
        <v>0</v>
      </c>
      <c r="N71" s="66">
        <f t="shared" si="45"/>
        <v>0</v>
      </c>
      <c r="O71" s="66">
        <f t="shared" si="45"/>
        <v>0</v>
      </c>
      <c r="P71" s="64"/>
      <c r="Q71" s="27"/>
    </row>
    <row r="72" spans="1:17" s="28" customFormat="1" x14ac:dyDescent="0.25">
      <c r="A72" s="25" t="s">
        <v>79</v>
      </c>
      <c r="B72" s="26" t="s">
        <v>80</v>
      </c>
      <c r="C72" s="190"/>
      <c r="D72" s="67"/>
      <c r="E72" s="67"/>
      <c r="F72" s="69"/>
      <c r="G72" s="71"/>
      <c r="H72" s="71"/>
      <c r="I72" s="71"/>
      <c r="J72" s="65">
        <f>E72</f>
        <v>0</v>
      </c>
      <c r="K72" s="77"/>
      <c r="L72" s="71"/>
      <c r="M72" s="71"/>
      <c r="N72" s="71"/>
      <c r="O72" s="71"/>
      <c r="P72" s="68"/>
      <c r="Q72" s="27"/>
    </row>
    <row r="73" spans="1:17" x14ac:dyDescent="0.25">
      <c r="A73" s="22">
        <v>6323</v>
      </c>
      <c r="B73" s="23" t="s">
        <v>81</v>
      </c>
      <c r="C73" s="190">
        <v>54</v>
      </c>
      <c r="D73" s="66">
        <f>D74+D75+D76+D77+D78+D79</f>
        <v>0</v>
      </c>
      <c r="E73" s="66">
        <f t="shared" ref="E73:N73" si="46">E74+E75+E76+E77+E78+E79</f>
        <v>98308</v>
      </c>
      <c r="F73" s="66">
        <f t="shared" si="46"/>
        <v>0</v>
      </c>
      <c r="G73" s="66">
        <f t="shared" si="46"/>
        <v>0</v>
      </c>
      <c r="H73" s="66">
        <f t="shared" si="46"/>
        <v>0</v>
      </c>
      <c r="I73" s="66">
        <f t="shared" si="46"/>
        <v>98308</v>
      </c>
      <c r="J73" s="66">
        <f t="shared" si="46"/>
        <v>0</v>
      </c>
      <c r="K73" s="66">
        <f t="shared" si="46"/>
        <v>0</v>
      </c>
      <c r="L73" s="66">
        <f t="shared" si="46"/>
        <v>0</v>
      </c>
      <c r="M73" s="66">
        <f t="shared" si="46"/>
        <v>0</v>
      </c>
      <c r="N73" s="66">
        <f t="shared" si="46"/>
        <v>0</v>
      </c>
      <c r="O73" s="66">
        <f t="shared" ref="O73" si="47">O74+O75+O76+O77+O78+O79</f>
        <v>0</v>
      </c>
      <c r="P73" s="64"/>
      <c r="Q73" s="27"/>
    </row>
    <row r="74" spans="1:17" s="28" customFormat="1" x14ac:dyDescent="0.25">
      <c r="A74" s="25" t="s">
        <v>1371</v>
      </c>
      <c r="B74" s="26" t="s">
        <v>1372</v>
      </c>
      <c r="C74" s="190"/>
      <c r="D74" s="67"/>
      <c r="E74" s="67"/>
      <c r="F74" s="69"/>
      <c r="G74" s="71"/>
      <c r="H74" s="71"/>
      <c r="I74" s="71"/>
      <c r="J74" s="71"/>
      <c r="K74" s="73">
        <f>E74</f>
        <v>0</v>
      </c>
      <c r="L74" s="71"/>
      <c r="M74" s="71"/>
      <c r="N74" s="71"/>
      <c r="O74" s="71"/>
      <c r="P74" s="68"/>
      <c r="Q74" s="27"/>
    </row>
    <row r="75" spans="1:17" s="28" customFormat="1" x14ac:dyDescent="0.25">
      <c r="A75" s="25" t="s">
        <v>1373</v>
      </c>
      <c r="B75" s="26" t="s">
        <v>1374</v>
      </c>
      <c r="C75" s="190"/>
      <c r="D75" s="67"/>
      <c r="E75" s="67"/>
      <c r="F75" s="69"/>
      <c r="G75" s="71"/>
      <c r="H75" s="71"/>
      <c r="I75" s="71"/>
      <c r="J75" s="71"/>
      <c r="K75" s="71"/>
      <c r="L75" s="73">
        <f>E75</f>
        <v>0</v>
      </c>
      <c r="M75" s="71"/>
      <c r="N75" s="71"/>
      <c r="O75" s="71"/>
      <c r="P75" s="68"/>
      <c r="Q75" s="27"/>
    </row>
    <row r="76" spans="1:17" s="28" customFormat="1" x14ac:dyDescent="0.25">
      <c r="A76" s="25">
        <v>632311500</v>
      </c>
      <c r="B76" s="26" t="s">
        <v>82</v>
      </c>
      <c r="C76" s="190"/>
      <c r="D76" s="67"/>
      <c r="E76" s="67"/>
      <c r="F76" s="69"/>
      <c r="G76" s="71"/>
      <c r="H76" s="71"/>
      <c r="I76" s="73">
        <f>E76</f>
        <v>0</v>
      </c>
      <c r="J76" s="71"/>
      <c r="K76" s="71"/>
      <c r="L76" s="71"/>
      <c r="M76" s="71"/>
      <c r="N76" s="71"/>
      <c r="O76" s="71"/>
      <c r="P76" s="68"/>
      <c r="Q76" s="27"/>
    </row>
    <row r="77" spans="1:17" s="28" customFormat="1" x14ac:dyDescent="0.25">
      <c r="A77" s="25" t="s">
        <v>1375</v>
      </c>
      <c r="B77" s="26" t="s">
        <v>1376</v>
      </c>
      <c r="C77" s="190"/>
      <c r="D77" s="67"/>
      <c r="E77" s="67"/>
      <c r="F77" s="69"/>
      <c r="G77" s="71"/>
      <c r="H77" s="71"/>
      <c r="I77" s="73">
        <f>E77</f>
        <v>0</v>
      </c>
      <c r="J77" s="71"/>
      <c r="K77" s="71"/>
      <c r="L77" s="71"/>
      <c r="M77" s="71"/>
      <c r="N77" s="71"/>
      <c r="O77" s="71"/>
      <c r="P77" s="68"/>
      <c r="Q77" s="27"/>
    </row>
    <row r="78" spans="1:17" s="28" customFormat="1" x14ac:dyDescent="0.25">
      <c r="A78" s="25">
        <v>632311700</v>
      </c>
      <c r="B78" s="26" t="s">
        <v>83</v>
      </c>
      <c r="C78" s="190"/>
      <c r="D78" s="67"/>
      <c r="E78" s="67">
        <v>98308</v>
      </c>
      <c r="F78" s="69"/>
      <c r="G78" s="71"/>
      <c r="H78" s="71"/>
      <c r="I78" s="73">
        <f>E78</f>
        <v>98308</v>
      </c>
      <c r="J78" s="71"/>
      <c r="K78" s="71"/>
      <c r="L78" s="71"/>
      <c r="M78" s="71"/>
      <c r="N78" s="71"/>
      <c r="O78" s="71"/>
      <c r="P78" s="68"/>
      <c r="Q78" s="27"/>
    </row>
    <row r="79" spans="1:17" s="28" customFormat="1" x14ac:dyDescent="0.25">
      <c r="A79" s="25" t="s">
        <v>1377</v>
      </c>
      <c r="B79" s="26" t="s">
        <v>1378</v>
      </c>
      <c r="C79" s="190"/>
      <c r="D79" s="67"/>
      <c r="E79" s="67"/>
      <c r="F79" s="69"/>
      <c r="G79" s="71"/>
      <c r="H79" s="71"/>
      <c r="I79" s="73">
        <f>E79</f>
        <v>0</v>
      </c>
      <c r="J79" s="71"/>
      <c r="K79" s="71"/>
      <c r="L79" s="71"/>
      <c r="M79" s="71"/>
      <c r="N79" s="71"/>
      <c r="O79" s="71"/>
      <c r="P79" s="68"/>
      <c r="Q79" s="27"/>
    </row>
    <row r="80" spans="1:17" x14ac:dyDescent="0.25">
      <c r="A80" s="22">
        <v>6324</v>
      </c>
      <c r="B80" s="23" t="s">
        <v>84</v>
      </c>
      <c r="C80" s="190">
        <v>55</v>
      </c>
      <c r="D80" s="66">
        <f>D81+D82+D83+D84+D85</f>
        <v>0</v>
      </c>
      <c r="E80" s="66">
        <f t="shared" ref="E80:N80" si="48">E81+E82+E83+E84+E85</f>
        <v>0</v>
      </c>
      <c r="F80" s="66">
        <f t="shared" si="48"/>
        <v>0</v>
      </c>
      <c r="G80" s="66">
        <f t="shared" si="48"/>
        <v>0</v>
      </c>
      <c r="H80" s="66">
        <f t="shared" si="48"/>
        <v>0</v>
      </c>
      <c r="I80" s="66">
        <f t="shared" si="48"/>
        <v>0</v>
      </c>
      <c r="J80" s="66">
        <f t="shared" si="48"/>
        <v>0</v>
      </c>
      <c r="K80" s="66">
        <f t="shared" si="48"/>
        <v>0</v>
      </c>
      <c r="L80" s="66">
        <f t="shared" si="48"/>
        <v>0</v>
      </c>
      <c r="M80" s="66">
        <f t="shared" si="48"/>
        <v>0</v>
      </c>
      <c r="N80" s="66">
        <f t="shared" si="48"/>
        <v>0</v>
      </c>
      <c r="O80" s="66">
        <f t="shared" ref="O80" si="49">O81+O82+O83+O84+O85</f>
        <v>0</v>
      </c>
      <c r="P80" s="64"/>
      <c r="Q80" s="27"/>
    </row>
    <row r="81" spans="1:17" s="28" customFormat="1" x14ac:dyDescent="0.25">
      <c r="A81" s="25" t="s">
        <v>1379</v>
      </c>
      <c r="B81" s="26" t="s">
        <v>1380</v>
      </c>
      <c r="C81" s="190"/>
      <c r="D81" s="67"/>
      <c r="E81" s="67"/>
      <c r="F81" s="69"/>
      <c r="G81" s="71"/>
      <c r="H81" s="71"/>
      <c r="I81" s="71"/>
      <c r="J81" s="71"/>
      <c r="K81" s="73">
        <f>E81</f>
        <v>0</v>
      </c>
      <c r="L81" s="71"/>
      <c r="M81" s="71"/>
      <c r="N81" s="71"/>
      <c r="O81" s="71"/>
      <c r="P81" s="68"/>
      <c r="Q81" s="27"/>
    </row>
    <row r="82" spans="1:17" s="28" customFormat="1" x14ac:dyDescent="0.25">
      <c r="A82" s="25" t="s">
        <v>1381</v>
      </c>
      <c r="B82" s="26" t="s">
        <v>1382</v>
      </c>
      <c r="C82" s="190"/>
      <c r="D82" s="67"/>
      <c r="E82" s="67"/>
      <c r="F82" s="69"/>
      <c r="G82" s="71"/>
      <c r="H82" s="71"/>
      <c r="I82" s="71"/>
      <c r="J82" s="71"/>
      <c r="K82" s="71"/>
      <c r="L82" s="73">
        <f>E82</f>
        <v>0</v>
      </c>
      <c r="M82" s="71"/>
      <c r="N82" s="71"/>
      <c r="O82" s="71"/>
      <c r="P82" s="68"/>
      <c r="Q82" s="27"/>
    </row>
    <row r="83" spans="1:17" s="28" customFormat="1" x14ac:dyDescent="0.25">
      <c r="A83" s="25">
        <v>632411500</v>
      </c>
      <c r="B83" s="26" t="s">
        <v>85</v>
      </c>
      <c r="C83" s="190"/>
      <c r="D83" s="67"/>
      <c r="E83" s="67"/>
      <c r="F83" s="69"/>
      <c r="G83" s="71"/>
      <c r="H83" s="71"/>
      <c r="I83" s="73">
        <f>E83</f>
        <v>0</v>
      </c>
      <c r="J83" s="71"/>
      <c r="K83" s="71"/>
      <c r="L83" s="71"/>
      <c r="M83" s="71"/>
      <c r="N83" s="71"/>
      <c r="O83" s="71"/>
      <c r="P83" s="68"/>
      <c r="Q83" s="27"/>
    </row>
    <row r="84" spans="1:17" s="28" customFormat="1" x14ac:dyDescent="0.25">
      <c r="A84" s="25" t="s">
        <v>1383</v>
      </c>
      <c r="B84" s="26" t="s">
        <v>1384</v>
      </c>
      <c r="C84" s="190"/>
      <c r="D84" s="67"/>
      <c r="E84" s="67"/>
      <c r="F84" s="69"/>
      <c r="G84" s="71"/>
      <c r="H84" s="71"/>
      <c r="I84" s="73">
        <f>E84</f>
        <v>0</v>
      </c>
      <c r="J84" s="71"/>
      <c r="K84" s="71"/>
      <c r="L84" s="71"/>
      <c r="M84" s="71"/>
      <c r="N84" s="71"/>
      <c r="O84" s="71"/>
      <c r="P84" s="68"/>
      <c r="Q84" s="27"/>
    </row>
    <row r="85" spans="1:17" s="28" customFormat="1" x14ac:dyDescent="0.25">
      <c r="A85" s="25">
        <v>632411700</v>
      </c>
      <c r="B85" s="26" t="s">
        <v>86</v>
      </c>
      <c r="C85" s="190"/>
      <c r="D85" s="67"/>
      <c r="E85" s="67"/>
      <c r="F85" s="69"/>
      <c r="G85" s="71"/>
      <c r="H85" s="71"/>
      <c r="I85" s="73">
        <f>E85</f>
        <v>0</v>
      </c>
      <c r="J85" s="71"/>
      <c r="K85" s="71"/>
      <c r="L85" s="71"/>
      <c r="M85" s="71"/>
      <c r="N85" s="71"/>
      <c r="O85" s="71"/>
      <c r="P85" s="68"/>
      <c r="Q85" s="27"/>
    </row>
    <row r="86" spans="1:17" x14ac:dyDescent="0.25">
      <c r="A86" s="22">
        <v>633</v>
      </c>
      <c r="B86" s="23" t="s">
        <v>87</v>
      </c>
      <c r="C86" s="190">
        <v>56</v>
      </c>
      <c r="D86" s="63">
        <f t="shared" ref="D86:N86" si="50">+D87+D88</f>
        <v>0</v>
      </c>
      <c r="E86" s="63">
        <f t="shared" si="50"/>
        <v>0</v>
      </c>
      <c r="F86" s="63">
        <f t="shared" si="50"/>
        <v>0</v>
      </c>
      <c r="G86" s="63">
        <f t="shared" si="50"/>
        <v>0</v>
      </c>
      <c r="H86" s="63">
        <f t="shared" si="50"/>
        <v>0</v>
      </c>
      <c r="I86" s="63">
        <f t="shared" si="50"/>
        <v>0</v>
      </c>
      <c r="J86" s="63">
        <f t="shared" si="50"/>
        <v>0</v>
      </c>
      <c r="K86" s="63"/>
      <c r="L86" s="63"/>
      <c r="M86" s="63">
        <f t="shared" si="50"/>
        <v>0</v>
      </c>
      <c r="N86" s="63">
        <f t="shared" si="50"/>
        <v>0</v>
      </c>
      <c r="O86" s="63">
        <f t="shared" ref="O86" si="51">+O87+O88</f>
        <v>0</v>
      </c>
      <c r="P86" s="64"/>
      <c r="Q86" s="27"/>
    </row>
    <row r="87" spans="1:17" x14ac:dyDescent="0.25">
      <c r="A87" s="22">
        <v>6331</v>
      </c>
      <c r="B87" s="23" t="s">
        <v>88</v>
      </c>
      <c r="C87" s="190">
        <v>57</v>
      </c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4"/>
      <c r="Q87" s="27"/>
    </row>
    <row r="88" spans="1:17" x14ac:dyDescent="0.25">
      <c r="A88" s="22">
        <v>6332</v>
      </c>
      <c r="B88" s="23" t="s">
        <v>89</v>
      </c>
      <c r="C88" s="190">
        <v>58</v>
      </c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4"/>
      <c r="Q88" s="27"/>
    </row>
    <row r="89" spans="1:17" x14ac:dyDescent="0.25">
      <c r="A89" s="22">
        <v>634</v>
      </c>
      <c r="B89" s="23" t="s">
        <v>90</v>
      </c>
      <c r="C89" s="190">
        <v>59</v>
      </c>
      <c r="D89" s="63">
        <f t="shared" ref="D89:N89" si="52">+D90+D94</f>
        <v>0</v>
      </c>
      <c r="E89" s="63">
        <f t="shared" si="52"/>
        <v>20000</v>
      </c>
      <c r="F89" s="63">
        <f t="shared" si="52"/>
        <v>0</v>
      </c>
      <c r="G89" s="63">
        <f t="shared" si="52"/>
        <v>0</v>
      </c>
      <c r="H89" s="63">
        <f t="shared" si="52"/>
        <v>0</v>
      </c>
      <c r="I89" s="63">
        <f t="shared" si="52"/>
        <v>0</v>
      </c>
      <c r="J89" s="63">
        <f t="shared" si="52"/>
        <v>20000</v>
      </c>
      <c r="K89" s="63"/>
      <c r="L89" s="63"/>
      <c r="M89" s="63">
        <f t="shared" si="52"/>
        <v>0</v>
      </c>
      <c r="N89" s="63">
        <f t="shared" si="52"/>
        <v>0</v>
      </c>
      <c r="O89" s="63">
        <f t="shared" ref="O89" si="53">+O90+O94</f>
        <v>0</v>
      </c>
      <c r="P89" s="64"/>
      <c r="Q89" s="27"/>
    </row>
    <row r="90" spans="1:17" x14ac:dyDescent="0.25">
      <c r="A90" s="22">
        <v>6341</v>
      </c>
      <c r="B90" s="23" t="s">
        <v>91</v>
      </c>
      <c r="C90" s="190">
        <v>60</v>
      </c>
      <c r="D90" s="66">
        <f t="shared" ref="D90:N90" si="54">SUM(D91:D93)</f>
        <v>0</v>
      </c>
      <c r="E90" s="66">
        <f t="shared" si="54"/>
        <v>20000</v>
      </c>
      <c r="F90" s="66">
        <f t="shared" si="54"/>
        <v>0</v>
      </c>
      <c r="G90" s="66">
        <f t="shared" si="54"/>
        <v>0</v>
      </c>
      <c r="H90" s="66">
        <f t="shared" si="54"/>
        <v>0</v>
      </c>
      <c r="I90" s="66">
        <f t="shared" si="54"/>
        <v>0</v>
      </c>
      <c r="J90" s="66">
        <f t="shared" si="54"/>
        <v>20000</v>
      </c>
      <c r="K90" s="66">
        <f t="shared" ref="K90:L90" si="55">SUM(K91:K93)</f>
        <v>0</v>
      </c>
      <c r="L90" s="66">
        <f t="shared" si="55"/>
        <v>0</v>
      </c>
      <c r="M90" s="66">
        <f t="shared" si="54"/>
        <v>0</v>
      </c>
      <c r="N90" s="66">
        <f t="shared" si="54"/>
        <v>0</v>
      </c>
      <c r="O90" s="66">
        <f t="shared" ref="O90" si="56">SUM(O91:O93)</f>
        <v>0</v>
      </c>
      <c r="P90" s="64"/>
      <c r="Q90" s="27"/>
    </row>
    <row r="91" spans="1:17" s="28" customFormat="1" x14ac:dyDescent="0.25">
      <c r="A91" s="25">
        <v>63414</v>
      </c>
      <c r="B91" s="26" t="s">
        <v>92</v>
      </c>
      <c r="C91" s="190"/>
      <c r="D91" s="67"/>
      <c r="E91" s="67"/>
      <c r="F91" s="69"/>
      <c r="G91" s="71"/>
      <c r="H91" s="71"/>
      <c r="I91" s="71"/>
      <c r="J91" s="65">
        <f>E91</f>
        <v>0</v>
      </c>
      <c r="K91" s="77"/>
      <c r="L91" s="77"/>
      <c r="M91" s="77"/>
      <c r="N91" s="77"/>
      <c r="O91" s="77"/>
      <c r="P91" s="68"/>
    </row>
    <row r="92" spans="1:17" s="28" customFormat="1" x14ac:dyDescent="0.25">
      <c r="A92" s="25">
        <v>63415</v>
      </c>
      <c r="B92" s="26" t="s">
        <v>93</v>
      </c>
      <c r="C92" s="190"/>
      <c r="D92" s="67"/>
      <c r="E92" s="67"/>
      <c r="F92" s="69"/>
      <c r="G92" s="71"/>
      <c r="H92" s="71"/>
      <c r="I92" s="71"/>
      <c r="J92" s="65">
        <f>E92</f>
        <v>0</v>
      </c>
      <c r="K92" s="77"/>
      <c r="L92" s="77"/>
      <c r="M92" s="77"/>
      <c r="N92" s="77"/>
      <c r="O92" s="77"/>
      <c r="P92" s="68"/>
    </row>
    <row r="93" spans="1:17" s="28" customFormat="1" ht="24" customHeight="1" x14ac:dyDescent="0.25">
      <c r="A93" s="25">
        <v>63416</v>
      </c>
      <c r="B93" s="26" t="s">
        <v>94</v>
      </c>
      <c r="C93" s="190"/>
      <c r="D93" s="67"/>
      <c r="E93" s="67">
        <v>20000</v>
      </c>
      <c r="F93" s="69"/>
      <c r="G93" s="71"/>
      <c r="H93" s="71"/>
      <c r="I93" s="71"/>
      <c r="J93" s="65">
        <f>E93</f>
        <v>20000</v>
      </c>
      <c r="K93" s="77"/>
      <c r="L93" s="77"/>
      <c r="M93" s="77"/>
      <c r="N93" s="77"/>
      <c r="O93" s="77"/>
      <c r="P93" s="68"/>
    </row>
    <row r="94" spans="1:17" x14ac:dyDescent="0.25">
      <c r="A94" s="22">
        <v>6342</v>
      </c>
      <c r="B94" s="23" t="s">
        <v>95</v>
      </c>
      <c r="C94" s="190">
        <v>61</v>
      </c>
      <c r="D94" s="66">
        <f t="shared" ref="D94:N94" si="57">SUM(D95:D97)</f>
        <v>0</v>
      </c>
      <c r="E94" s="66">
        <f t="shared" si="57"/>
        <v>0</v>
      </c>
      <c r="F94" s="66">
        <f t="shared" si="57"/>
        <v>0</v>
      </c>
      <c r="G94" s="66">
        <f t="shared" si="57"/>
        <v>0</v>
      </c>
      <c r="H94" s="66">
        <f t="shared" si="57"/>
        <v>0</v>
      </c>
      <c r="I94" s="66">
        <f t="shared" si="57"/>
        <v>0</v>
      </c>
      <c r="J94" s="66">
        <f t="shared" si="57"/>
        <v>0</v>
      </c>
      <c r="K94" s="66">
        <f t="shared" ref="K94:L94" si="58">SUM(K95:K97)</f>
        <v>0</v>
      </c>
      <c r="L94" s="66">
        <f t="shared" si="58"/>
        <v>0</v>
      </c>
      <c r="M94" s="66">
        <f t="shared" si="57"/>
        <v>0</v>
      </c>
      <c r="N94" s="66">
        <f t="shared" si="57"/>
        <v>0</v>
      </c>
      <c r="O94" s="66">
        <f t="shared" ref="O94" si="59">SUM(O95:O97)</f>
        <v>0</v>
      </c>
      <c r="P94" s="64"/>
    </row>
    <row r="95" spans="1:17" s="28" customFormat="1" x14ac:dyDescent="0.25">
      <c r="A95" s="25">
        <v>63424</v>
      </c>
      <c r="B95" s="26" t="s">
        <v>96</v>
      </c>
      <c r="C95" s="190"/>
      <c r="D95" s="67"/>
      <c r="E95" s="67"/>
      <c r="F95" s="69"/>
      <c r="G95" s="71"/>
      <c r="H95" s="71"/>
      <c r="I95" s="71"/>
      <c r="J95" s="65">
        <f>E95</f>
        <v>0</v>
      </c>
      <c r="K95" s="77"/>
      <c r="L95" s="77"/>
      <c r="M95" s="77"/>
      <c r="N95" s="77"/>
      <c r="O95" s="77"/>
      <c r="P95" s="68"/>
    </row>
    <row r="96" spans="1:17" s="28" customFormat="1" ht="21.75" customHeight="1" x14ac:dyDescent="0.25">
      <c r="A96" s="25">
        <v>63425</v>
      </c>
      <c r="B96" s="26" t="s">
        <v>97</v>
      </c>
      <c r="C96" s="190"/>
      <c r="D96" s="67"/>
      <c r="E96" s="67"/>
      <c r="F96" s="69"/>
      <c r="G96" s="71"/>
      <c r="H96" s="71"/>
      <c r="I96" s="71"/>
      <c r="J96" s="65">
        <f>E96</f>
        <v>0</v>
      </c>
      <c r="K96" s="77"/>
      <c r="L96" s="77"/>
      <c r="M96" s="77"/>
      <c r="N96" s="77"/>
      <c r="O96" s="77"/>
      <c r="P96" s="68"/>
    </row>
    <row r="97" spans="1:16" s="28" customFormat="1" ht="24" customHeight="1" x14ac:dyDescent="0.25">
      <c r="A97" s="25">
        <v>63426</v>
      </c>
      <c r="B97" s="26" t="s">
        <v>98</v>
      </c>
      <c r="C97" s="190"/>
      <c r="D97" s="67"/>
      <c r="E97" s="67"/>
      <c r="F97" s="69"/>
      <c r="G97" s="71"/>
      <c r="H97" s="71"/>
      <c r="I97" s="71"/>
      <c r="J97" s="65">
        <f>E97</f>
        <v>0</v>
      </c>
      <c r="K97" s="77"/>
      <c r="L97" s="77"/>
      <c r="M97" s="77"/>
      <c r="N97" s="77"/>
      <c r="O97" s="77"/>
      <c r="P97" s="68"/>
    </row>
    <row r="98" spans="1:16" x14ac:dyDescent="0.25">
      <c r="A98" s="22">
        <v>635</v>
      </c>
      <c r="B98" s="23" t="s">
        <v>99</v>
      </c>
      <c r="C98" s="190">
        <v>62</v>
      </c>
      <c r="D98" s="63">
        <f t="shared" ref="D98:N98" si="60">SUM(D99:D100)</f>
        <v>0</v>
      </c>
      <c r="E98" s="63">
        <f t="shared" si="60"/>
        <v>0</v>
      </c>
      <c r="F98" s="63">
        <f t="shared" si="60"/>
        <v>0</v>
      </c>
      <c r="G98" s="63">
        <f t="shared" si="60"/>
        <v>0</v>
      </c>
      <c r="H98" s="63">
        <f t="shared" si="60"/>
        <v>0</v>
      </c>
      <c r="I98" s="63">
        <f t="shared" si="60"/>
        <v>0</v>
      </c>
      <c r="J98" s="63">
        <f t="shared" si="60"/>
        <v>0</v>
      </c>
      <c r="K98" s="63">
        <f t="shared" ref="K98:L98" si="61">SUM(K99:K100)</f>
        <v>0</v>
      </c>
      <c r="L98" s="63">
        <f t="shared" si="61"/>
        <v>0</v>
      </c>
      <c r="M98" s="63">
        <f t="shared" si="60"/>
        <v>0</v>
      </c>
      <c r="N98" s="63">
        <f t="shared" si="60"/>
        <v>0</v>
      </c>
      <c r="O98" s="63">
        <f t="shared" ref="O98" si="62">SUM(O99:O100)</f>
        <v>0</v>
      </c>
      <c r="P98" s="64"/>
    </row>
    <row r="99" spans="1:16" x14ac:dyDescent="0.25">
      <c r="A99" s="22">
        <v>6351</v>
      </c>
      <c r="B99" s="23" t="s">
        <v>100</v>
      </c>
      <c r="C99" s="190">
        <v>63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/>
      <c r="L99" s="66"/>
      <c r="M99" s="66">
        <v>0</v>
      </c>
      <c r="N99" s="66">
        <v>0</v>
      </c>
      <c r="O99" s="66">
        <v>0</v>
      </c>
      <c r="P99" s="64"/>
    </row>
    <row r="100" spans="1:16" x14ac:dyDescent="0.25">
      <c r="A100" s="22">
        <v>6352</v>
      </c>
      <c r="B100" s="23" t="s">
        <v>101</v>
      </c>
      <c r="C100" s="190">
        <v>64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/>
      <c r="L100" s="66"/>
      <c r="M100" s="66">
        <v>0</v>
      </c>
      <c r="N100" s="66">
        <v>0</v>
      </c>
      <c r="O100" s="66">
        <v>0</v>
      </c>
      <c r="P100" s="64"/>
    </row>
    <row r="101" spans="1:16" x14ac:dyDescent="0.25">
      <c r="A101" s="22" t="s">
        <v>102</v>
      </c>
      <c r="B101" s="24" t="s">
        <v>103</v>
      </c>
      <c r="C101" s="190">
        <v>65</v>
      </c>
      <c r="D101" s="63">
        <f t="shared" ref="D101:N101" si="63">+D102+D105</f>
        <v>0</v>
      </c>
      <c r="E101" s="63">
        <f>+E102+E105</f>
        <v>0</v>
      </c>
      <c r="F101" s="63">
        <f t="shared" si="63"/>
        <v>0</v>
      </c>
      <c r="G101" s="63">
        <f t="shared" si="63"/>
        <v>0</v>
      </c>
      <c r="H101" s="63">
        <f t="shared" si="63"/>
        <v>0</v>
      </c>
      <c r="I101" s="63">
        <f t="shared" si="63"/>
        <v>0</v>
      </c>
      <c r="J101" s="63">
        <f>+J102+J105</f>
        <v>0</v>
      </c>
      <c r="K101" s="63">
        <f t="shared" ref="K101:L101" si="64">+K102+K105</f>
        <v>0</v>
      </c>
      <c r="L101" s="63">
        <f t="shared" si="64"/>
        <v>0</v>
      </c>
      <c r="M101" s="63">
        <f t="shared" si="63"/>
        <v>0</v>
      </c>
      <c r="N101" s="63">
        <f t="shared" si="63"/>
        <v>0</v>
      </c>
      <c r="O101" s="63">
        <f t="shared" ref="O101" si="65">+O102+O105</f>
        <v>0</v>
      </c>
      <c r="P101" s="64"/>
    </row>
    <row r="102" spans="1:16" x14ac:dyDescent="0.25">
      <c r="A102" s="22" t="s">
        <v>104</v>
      </c>
      <c r="B102" s="23" t="s">
        <v>105</v>
      </c>
      <c r="C102" s="190">
        <v>66</v>
      </c>
      <c r="D102" s="66">
        <f>+D104+D103</f>
        <v>0</v>
      </c>
      <c r="E102" s="66">
        <f t="shared" ref="E102:N102" si="66">+E104+E103</f>
        <v>0</v>
      </c>
      <c r="F102" s="66">
        <f t="shared" si="66"/>
        <v>0</v>
      </c>
      <c r="G102" s="66">
        <f t="shared" si="66"/>
        <v>0</v>
      </c>
      <c r="H102" s="66">
        <f t="shared" si="66"/>
        <v>0</v>
      </c>
      <c r="I102" s="66">
        <f t="shared" si="66"/>
        <v>0</v>
      </c>
      <c r="J102" s="66">
        <f t="shared" si="66"/>
        <v>0</v>
      </c>
      <c r="K102" s="66">
        <f t="shared" si="66"/>
        <v>0</v>
      </c>
      <c r="L102" s="66">
        <f t="shared" si="66"/>
        <v>0</v>
      </c>
      <c r="M102" s="66">
        <f t="shared" si="66"/>
        <v>0</v>
      </c>
      <c r="N102" s="66">
        <f t="shared" si="66"/>
        <v>0</v>
      </c>
      <c r="O102" s="66">
        <f t="shared" ref="O102" si="67">+O104+O103</f>
        <v>0</v>
      </c>
      <c r="P102" s="64"/>
    </row>
    <row r="103" spans="1:16" ht="24" x14ac:dyDescent="0.25">
      <c r="A103" s="121" t="s">
        <v>1385</v>
      </c>
      <c r="B103" s="122" t="s">
        <v>1386</v>
      </c>
      <c r="C103" s="190"/>
      <c r="D103" s="67"/>
      <c r="E103" s="67"/>
      <c r="F103" s="72"/>
      <c r="G103" s="72"/>
      <c r="H103" s="72"/>
      <c r="I103" s="72"/>
      <c r="J103" s="65">
        <f>E103</f>
        <v>0</v>
      </c>
      <c r="K103" s="72"/>
      <c r="L103" s="72"/>
      <c r="M103" s="72"/>
      <c r="N103" s="72"/>
      <c r="O103" s="72"/>
      <c r="P103" s="64"/>
    </row>
    <row r="104" spans="1:16" s="28" customFormat="1" ht="21.75" customHeight="1" x14ac:dyDescent="0.25">
      <c r="A104" s="121">
        <v>63613</v>
      </c>
      <c r="B104" s="122" t="s">
        <v>1387</v>
      </c>
      <c r="C104" s="190"/>
      <c r="D104" s="67"/>
      <c r="E104" s="67"/>
      <c r="F104" s="79"/>
      <c r="G104" s="77"/>
      <c r="H104" s="77"/>
      <c r="I104" s="77"/>
      <c r="J104" s="65">
        <f>E104</f>
        <v>0</v>
      </c>
      <c r="K104" s="77"/>
      <c r="L104" s="77"/>
      <c r="M104" s="77"/>
      <c r="N104" s="77"/>
      <c r="O104" s="77"/>
      <c r="P104" s="68"/>
    </row>
    <row r="105" spans="1:16" x14ac:dyDescent="0.25">
      <c r="A105" s="22" t="s">
        <v>106</v>
      </c>
      <c r="B105" s="23" t="s">
        <v>107</v>
      </c>
      <c r="C105" s="190">
        <v>67</v>
      </c>
      <c r="D105" s="66">
        <f>+D106+D107</f>
        <v>0</v>
      </c>
      <c r="E105" s="66">
        <f t="shared" ref="E105:N105" si="68">+E106+E107</f>
        <v>0</v>
      </c>
      <c r="F105" s="66">
        <f t="shared" si="68"/>
        <v>0</v>
      </c>
      <c r="G105" s="66">
        <f t="shared" si="68"/>
        <v>0</v>
      </c>
      <c r="H105" s="66">
        <f t="shared" si="68"/>
        <v>0</v>
      </c>
      <c r="I105" s="66">
        <f t="shared" si="68"/>
        <v>0</v>
      </c>
      <c r="J105" s="66">
        <f t="shared" si="68"/>
        <v>0</v>
      </c>
      <c r="K105" s="66">
        <f t="shared" si="68"/>
        <v>0</v>
      </c>
      <c r="L105" s="66">
        <f t="shared" si="68"/>
        <v>0</v>
      </c>
      <c r="M105" s="66">
        <f t="shared" si="68"/>
        <v>0</v>
      </c>
      <c r="N105" s="66">
        <f t="shared" si="68"/>
        <v>0</v>
      </c>
      <c r="O105" s="66">
        <f t="shared" ref="O105" si="69">+O106+O107</f>
        <v>0</v>
      </c>
      <c r="P105" s="64"/>
    </row>
    <row r="106" spans="1:16" s="28" customFormat="1" ht="24" customHeight="1" x14ac:dyDescent="0.25">
      <c r="A106" s="25">
        <v>63622</v>
      </c>
      <c r="B106" s="26" t="s">
        <v>1388</v>
      </c>
      <c r="C106" s="190"/>
      <c r="D106" s="67"/>
      <c r="E106" s="67"/>
      <c r="F106" s="69"/>
      <c r="G106" s="71"/>
      <c r="H106" s="71"/>
      <c r="I106" s="71"/>
      <c r="J106" s="65">
        <f>E106</f>
        <v>0</v>
      </c>
      <c r="K106" s="77"/>
      <c r="L106" s="77"/>
      <c r="M106" s="71"/>
      <c r="N106" s="71"/>
      <c r="O106" s="71"/>
      <c r="P106" s="68"/>
    </row>
    <row r="107" spans="1:16" s="28" customFormat="1" ht="24" customHeight="1" x14ac:dyDescent="0.25">
      <c r="A107" s="25">
        <v>63623</v>
      </c>
      <c r="B107" s="26" t="s">
        <v>1389</v>
      </c>
      <c r="C107" s="190"/>
      <c r="D107" s="67"/>
      <c r="E107" s="67"/>
      <c r="F107" s="69"/>
      <c r="G107" s="71"/>
      <c r="H107" s="71"/>
      <c r="I107" s="71"/>
      <c r="J107" s="65">
        <f>E107</f>
        <v>0</v>
      </c>
      <c r="K107" s="77"/>
      <c r="L107" s="77"/>
      <c r="M107" s="71"/>
      <c r="N107" s="71"/>
      <c r="O107" s="71"/>
      <c r="P107" s="68"/>
    </row>
    <row r="108" spans="1:16" x14ac:dyDescent="0.25">
      <c r="A108" s="22" t="s">
        <v>108</v>
      </c>
      <c r="B108" s="23" t="s">
        <v>1390</v>
      </c>
      <c r="C108" s="190">
        <v>68</v>
      </c>
      <c r="D108" s="63">
        <f t="shared" ref="D108:N108" si="70">+D109+D114</f>
        <v>0</v>
      </c>
      <c r="E108" s="63">
        <f>+E109+E114</f>
        <v>218792</v>
      </c>
      <c r="F108" s="63">
        <f t="shared" si="70"/>
        <v>0</v>
      </c>
      <c r="G108" s="63">
        <f t="shared" si="70"/>
        <v>0</v>
      </c>
      <c r="H108" s="63">
        <f t="shared" si="70"/>
        <v>0</v>
      </c>
      <c r="I108" s="63">
        <f t="shared" si="70"/>
        <v>218792</v>
      </c>
      <c r="J108" s="63">
        <f t="shared" si="70"/>
        <v>0</v>
      </c>
      <c r="K108" s="63">
        <f t="shared" ref="K108:L108" si="71">+K109+K114</f>
        <v>0</v>
      </c>
      <c r="L108" s="63">
        <f t="shared" si="71"/>
        <v>0</v>
      </c>
      <c r="M108" s="63">
        <f t="shared" si="70"/>
        <v>0</v>
      </c>
      <c r="N108" s="63">
        <f t="shared" si="70"/>
        <v>0</v>
      </c>
      <c r="O108" s="63">
        <f t="shared" ref="O108" si="72">+O109+O114</f>
        <v>0</v>
      </c>
      <c r="P108" s="64"/>
    </row>
    <row r="109" spans="1:16" x14ac:dyDescent="0.25">
      <c r="A109" s="22" t="s">
        <v>109</v>
      </c>
      <c r="B109" s="23" t="s">
        <v>1391</v>
      </c>
      <c r="C109" s="190">
        <v>69</v>
      </c>
      <c r="D109" s="66">
        <f>+D110+D113+D111+D112</f>
        <v>0</v>
      </c>
      <c r="E109" s="66">
        <f>+E110+E113+E111+E112</f>
        <v>218792</v>
      </c>
      <c r="F109" s="66">
        <f>+F110+F113+F111+F112</f>
        <v>0</v>
      </c>
      <c r="G109" s="66">
        <f t="shared" ref="G109:O109" si="73">+G110+G113+G111+G112</f>
        <v>0</v>
      </c>
      <c r="H109" s="66">
        <f t="shared" si="73"/>
        <v>0</v>
      </c>
      <c r="I109" s="66">
        <f>+I110+I113+I111+I112</f>
        <v>218792</v>
      </c>
      <c r="J109" s="66">
        <f t="shared" si="73"/>
        <v>0</v>
      </c>
      <c r="K109" s="66">
        <f t="shared" si="73"/>
        <v>0</v>
      </c>
      <c r="L109" s="66">
        <f t="shared" si="73"/>
        <v>0</v>
      </c>
      <c r="M109" s="66">
        <f t="shared" si="73"/>
        <v>0</v>
      </c>
      <c r="N109" s="66">
        <f t="shared" si="73"/>
        <v>0</v>
      </c>
      <c r="O109" s="66">
        <f t="shared" si="73"/>
        <v>0</v>
      </c>
      <c r="P109" s="64"/>
    </row>
    <row r="110" spans="1:16" x14ac:dyDescent="0.25">
      <c r="A110" s="22" t="s">
        <v>1601</v>
      </c>
      <c r="B110" s="23" t="s">
        <v>1602</v>
      </c>
      <c r="C110" s="190"/>
      <c r="D110" s="268"/>
      <c r="E110" s="268"/>
      <c r="F110" s="72"/>
      <c r="G110" s="72"/>
      <c r="H110" s="72"/>
      <c r="I110" s="73">
        <f>E110</f>
        <v>0</v>
      </c>
      <c r="J110" s="72"/>
      <c r="K110" s="72"/>
      <c r="L110" s="72"/>
      <c r="M110" s="72"/>
      <c r="N110" s="72"/>
      <c r="O110" s="72"/>
      <c r="P110" s="64"/>
    </row>
    <row r="111" spans="1:16" x14ac:dyDescent="0.25">
      <c r="A111" s="22">
        <v>63812</v>
      </c>
      <c r="B111" s="23" t="s">
        <v>1392</v>
      </c>
      <c r="C111" s="190"/>
      <c r="D111" s="67"/>
      <c r="E111" s="67"/>
      <c r="F111" s="72"/>
      <c r="G111" s="72"/>
      <c r="H111" s="72"/>
      <c r="I111" s="73">
        <f>E111</f>
        <v>0</v>
      </c>
      <c r="J111" s="72"/>
      <c r="K111" s="72"/>
      <c r="L111" s="72"/>
      <c r="M111" s="72"/>
      <c r="N111" s="72"/>
      <c r="O111" s="72"/>
      <c r="P111" s="64"/>
    </row>
    <row r="112" spans="1:16" ht="24" x14ac:dyDescent="0.25">
      <c r="A112" s="22" t="s">
        <v>1393</v>
      </c>
      <c r="B112" s="23" t="s">
        <v>1394</v>
      </c>
      <c r="C112" s="190"/>
      <c r="D112" s="67"/>
      <c r="E112" s="67"/>
      <c r="F112" s="72"/>
      <c r="G112" s="72"/>
      <c r="H112" s="72"/>
      <c r="I112" s="73">
        <f>E112</f>
        <v>0</v>
      </c>
      <c r="J112" s="72"/>
      <c r="K112" s="72"/>
      <c r="L112" s="72"/>
      <c r="M112" s="72"/>
      <c r="N112" s="72"/>
      <c r="O112" s="72"/>
      <c r="P112" s="64"/>
    </row>
    <row r="113" spans="1:16" s="28" customFormat="1" ht="24" x14ac:dyDescent="0.25">
      <c r="A113" s="25" t="s">
        <v>1395</v>
      </c>
      <c r="B113" s="26" t="s">
        <v>1396</v>
      </c>
      <c r="C113" s="190"/>
      <c r="D113" s="67"/>
      <c r="E113" s="67">
        <v>218792</v>
      </c>
      <c r="F113" s="79"/>
      <c r="G113" s="77"/>
      <c r="H113" s="77"/>
      <c r="I113" s="73">
        <f>E113</f>
        <v>218792</v>
      </c>
      <c r="J113" s="77"/>
      <c r="K113" s="77"/>
      <c r="L113" s="77"/>
      <c r="M113" s="77"/>
      <c r="N113" s="77"/>
      <c r="O113" s="77"/>
      <c r="P113" s="68"/>
    </row>
    <row r="114" spans="1:16" x14ac:dyDescent="0.25">
      <c r="A114" s="22" t="s">
        <v>110</v>
      </c>
      <c r="B114" s="23" t="s">
        <v>1397</v>
      </c>
      <c r="C114" s="190">
        <v>70</v>
      </c>
      <c r="D114" s="66">
        <f>+D115+D116+D117</f>
        <v>0</v>
      </c>
      <c r="E114" s="66">
        <f t="shared" ref="E114:N114" si="74">+E115+E116+E117</f>
        <v>0</v>
      </c>
      <c r="F114" s="66">
        <f t="shared" si="74"/>
        <v>0</v>
      </c>
      <c r="G114" s="66">
        <f t="shared" si="74"/>
        <v>0</v>
      </c>
      <c r="H114" s="66">
        <f t="shared" si="74"/>
        <v>0</v>
      </c>
      <c r="I114" s="66">
        <f t="shared" si="74"/>
        <v>0</v>
      </c>
      <c r="J114" s="66">
        <f t="shared" si="74"/>
        <v>0</v>
      </c>
      <c r="K114" s="66">
        <f t="shared" si="74"/>
        <v>0</v>
      </c>
      <c r="L114" s="66">
        <f t="shared" si="74"/>
        <v>0</v>
      </c>
      <c r="M114" s="66">
        <f t="shared" si="74"/>
        <v>0</v>
      </c>
      <c r="N114" s="66">
        <f t="shared" si="74"/>
        <v>0</v>
      </c>
      <c r="O114" s="66">
        <f t="shared" ref="O114" si="75">+O115+O116+O117</f>
        <v>0</v>
      </c>
      <c r="P114" s="64"/>
    </row>
    <row r="115" spans="1:16" s="28" customFormat="1" x14ac:dyDescent="0.25">
      <c r="A115" s="25">
        <v>63822</v>
      </c>
      <c r="B115" s="26" t="s">
        <v>1398</v>
      </c>
      <c r="C115" s="190"/>
      <c r="D115" s="67"/>
      <c r="E115" s="67"/>
      <c r="F115" s="69"/>
      <c r="G115" s="71"/>
      <c r="H115" s="71"/>
      <c r="I115" s="73">
        <f>E115</f>
        <v>0</v>
      </c>
      <c r="J115" s="71"/>
      <c r="K115" s="71"/>
      <c r="L115" s="71"/>
      <c r="M115" s="71"/>
      <c r="N115" s="71"/>
      <c r="O115" s="71"/>
      <c r="P115" s="68"/>
    </row>
    <row r="116" spans="1:16" s="28" customFormat="1" ht="24" x14ac:dyDescent="0.25">
      <c r="A116" s="25" t="s">
        <v>1399</v>
      </c>
      <c r="B116" s="26" t="s">
        <v>1400</v>
      </c>
      <c r="C116" s="190"/>
      <c r="D116" s="67"/>
      <c r="E116" s="67"/>
      <c r="F116" s="69"/>
      <c r="G116" s="71"/>
      <c r="H116" s="71"/>
      <c r="I116" s="73">
        <f>E116</f>
        <v>0</v>
      </c>
      <c r="J116" s="71"/>
      <c r="K116" s="71"/>
      <c r="L116" s="71"/>
      <c r="M116" s="71"/>
      <c r="N116" s="71"/>
      <c r="O116" s="71"/>
      <c r="P116" s="68"/>
    </row>
    <row r="117" spans="1:16" s="28" customFormat="1" ht="24" x14ac:dyDescent="0.25">
      <c r="A117" s="25" t="s">
        <v>1401</v>
      </c>
      <c r="B117" s="26" t="s">
        <v>1402</v>
      </c>
      <c r="C117" s="190"/>
      <c r="D117" s="67"/>
      <c r="E117" s="67"/>
      <c r="F117" s="69"/>
      <c r="G117" s="71"/>
      <c r="H117" s="71"/>
      <c r="I117" s="73">
        <f>E117</f>
        <v>0</v>
      </c>
      <c r="J117" s="71"/>
      <c r="K117" s="71"/>
      <c r="L117" s="71"/>
      <c r="M117" s="71"/>
      <c r="N117" s="71"/>
      <c r="O117" s="71"/>
      <c r="P117" s="68"/>
    </row>
    <row r="118" spans="1:16" s="28" customFormat="1" x14ac:dyDescent="0.25">
      <c r="A118" s="25">
        <v>639</v>
      </c>
      <c r="B118" s="26" t="s">
        <v>1403</v>
      </c>
      <c r="C118" s="190"/>
      <c r="D118" s="202">
        <f>D119+D121+D123+D125</f>
        <v>0</v>
      </c>
      <c r="E118" s="202">
        <f t="shared" ref="E118:N118" si="76">E119+E121+E123+E125</f>
        <v>0</v>
      </c>
      <c r="F118" s="202">
        <f t="shared" si="76"/>
        <v>0</v>
      </c>
      <c r="G118" s="202">
        <f t="shared" si="76"/>
        <v>0</v>
      </c>
      <c r="H118" s="202">
        <f t="shared" si="76"/>
        <v>0</v>
      </c>
      <c r="I118" s="202">
        <f t="shared" si="76"/>
        <v>0</v>
      </c>
      <c r="J118" s="202">
        <f t="shared" si="76"/>
        <v>0</v>
      </c>
      <c r="K118" s="202">
        <f t="shared" si="76"/>
        <v>0</v>
      </c>
      <c r="L118" s="202">
        <f t="shared" si="76"/>
        <v>0</v>
      </c>
      <c r="M118" s="202">
        <f t="shared" si="76"/>
        <v>0</v>
      </c>
      <c r="N118" s="202">
        <f t="shared" si="76"/>
        <v>0</v>
      </c>
      <c r="O118" s="202">
        <f t="shared" ref="O118" si="77">O119+O121+O123+O125</f>
        <v>0</v>
      </c>
      <c r="P118" s="259"/>
    </row>
    <row r="119" spans="1:16" s="28" customFormat="1" x14ac:dyDescent="0.25">
      <c r="A119" s="25">
        <v>6391</v>
      </c>
      <c r="B119" s="26" t="s">
        <v>1404</v>
      </c>
      <c r="C119" s="190"/>
      <c r="D119" s="203">
        <f>D120</f>
        <v>0</v>
      </c>
      <c r="E119" s="203">
        <f t="shared" ref="E119:O119" si="78">E120</f>
        <v>0</v>
      </c>
      <c r="F119" s="203">
        <f t="shared" si="78"/>
        <v>0</v>
      </c>
      <c r="G119" s="203">
        <f t="shared" si="78"/>
        <v>0</v>
      </c>
      <c r="H119" s="203">
        <f t="shared" si="78"/>
        <v>0</v>
      </c>
      <c r="I119" s="203">
        <f t="shared" si="78"/>
        <v>0</v>
      </c>
      <c r="J119" s="203">
        <f t="shared" si="78"/>
        <v>0</v>
      </c>
      <c r="K119" s="203">
        <f t="shared" si="78"/>
        <v>0</v>
      </c>
      <c r="L119" s="203">
        <f t="shared" si="78"/>
        <v>0</v>
      </c>
      <c r="M119" s="203">
        <f t="shared" si="78"/>
        <v>0</v>
      </c>
      <c r="N119" s="203">
        <f t="shared" si="78"/>
        <v>0</v>
      </c>
      <c r="O119" s="203">
        <f t="shared" si="78"/>
        <v>0</v>
      </c>
      <c r="P119" s="258"/>
    </row>
    <row r="120" spans="1:16" s="28" customFormat="1" x14ac:dyDescent="0.25">
      <c r="A120" s="25">
        <v>63911</v>
      </c>
      <c r="B120" s="26" t="s">
        <v>1404</v>
      </c>
      <c r="C120" s="190"/>
      <c r="D120" s="67"/>
      <c r="E120" s="67"/>
      <c r="F120" s="69"/>
      <c r="G120" s="71"/>
      <c r="H120" s="71"/>
      <c r="I120" s="71"/>
      <c r="J120" s="73">
        <f>E120</f>
        <v>0</v>
      </c>
      <c r="K120" s="71"/>
      <c r="L120" s="71"/>
      <c r="M120" s="71"/>
      <c r="N120" s="71"/>
      <c r="O120" s="71"/>
      <c r="P120" s="68"/>
    </row>
    <row r="121" spans="1:16" s="28" customFormat="1" x14ac:dyDescent="0.25">
      <c r="A121" s="25">
        <v>6392</v>
      </c>
      <c r="B121" s="26" t="s">
        <v>1405</v>
      </c>
      <c r="C121" s="190"/>
      <c r="D121" s="203">
        <f>D122</f>
        <v>0</v>
      </c>
      <c r="E121" s="203">
        <f t="shared" ref="E121:O121" si="79">E122</f>
        <v>0</v>
      </c>
      <c r="F121" s="203">
        <f t="shared" si="79"/>
        <v>0</v>
      </c>
      <c r="G121" s="203">
        <f t="shared" si="79"/>
        <v>0</v>
      </c>
      <c r="H121" s="203">
        <f t="shared" si="79"/>
        <v>0</v>
      </c>
      <c r="I121" s="203">
        <f t="shared" si="79"/>
        <v>0</v>
      </c>
      <c r="J121" s="203">
        <f t="shared" si="79"/>
        <v>0</v>
      </c>
      <c r="K121" s="203">
        <f t="shared" si="79"/>
        <v>0</v>
      </c>
      <c r="L121" s="203">
        <f t="shared" si="79"/>
        <v>0</v>
      </c>
      <c r="M121" s="203">
        <f t="shared" si="79"/>
        <v>0</v>
      </c>
      <c r="N121" s="203">
        <f t="shared" si="79"/>
        <v>0</v>
      </c>
      <c r="O121" s="203">
        <f t="shared" si="79"/>
        <v>0</v>
      </c>
      <c r="P121" s="258"/>
    </row>
    <row r="122" spans="1:16" s="28" customFormat="1" x14ac:dyDescent="0.25">
      <c r="A122" s="25">
        <v>63921</v>
      </c>
      <c r="B122" s="26" t="s">
        <v>1405</v>
      </c>
      <c r="C122" s="190"/>
      <c r="D122" s="67"/>
      <c r="E122" s="67"/>
      <c r="F122" s="69"/>
      <c r="G122" s="71"/>
      <c r="H122" s="71"/>
      <c r="I122" s="71"/>
      <c r="J122" s="73">
        <f>E122</f>
        <v>0</v>
      </c>
      <c r="K122" s="71"/>
      <c r="L122" s="71"/>
      <c r="M122" s="71"/>
      <c r="N122" s="71"/>
      <c r="O122" s="71"/>
      <c r="P122" s="68"/>
    </row>
    <row r="123" spans="1:16" s="28" customFormat="1" ht="24" x14ac:dyDescent="0.25">
      <c r="A123" s="25">
        <v>6393</v>
      </c>
      <c r="B123" s="26" t="s">
        <v>1406</v>
      </c>
      <c r="C123" s="190"/>
      <c r="D123" s="203">
        <f>D124</f>
        <v>0</v>
      </c>
      <c r="E123" s="203">
        <f t="shared" ref="E123:O123" si="80">E124</f>
        <v>0</v>
      </c>
      <c r="F123" s="203">
        <f t="shared" si="80"/>
        <v>0</v>
      </c>
      <c r="G123" s="203">
        <f t="shared" si="80"/>
        <v>0</v>
      </c>
      <c r="H123" s="203">
        <f t="shared" si="80"/>
        <v>0</v>
      </c>
      <c r="I123" s="203">
        <f t="shared" si="80"/>
        <v>0</v>
      </c>
      <c r="J123" s="203">
        <f t="shared" si="80"/>
        <v>0</v>
      </c>
      <c r="K123" s="203">
        <f t="shared" si="80"/>
        <v>0</v>
      </c>
      <c r="L123" s="203">
        <f t="shared" si="80"/>
        <v>0</v>
      </c>
      <c r="M123" s="203">
        <f t="shared" si="80"/>
        <v>0</v>
      </c>
      <c r="N123" s="203">
        <f t="shared" si="80"/>
        <v>0</v>
      </c>
      <c r="O123" s="203">
        <f t="shared" si="80"/>
        <v>0</v>
      </c>
      <c r="P123" s="258"/>
    </row>
    <row r="124" spans="1:16" s="28" customFormat="1" ht="24" x14ac:dyDescent="0.25">
      <c r="A124" s="25">
        <v>63931</v>
      </c>
      <c r="B124" s="26" t="s">
        <v>1406</v>
      </c>
      <c r="C124" s="190"/>
      <c r="D124" s="67"/>
      <c r="E124" s="67"/>
      <c r="F124" s="69"/>
      <c r="G124" s="71"/>
      <c r="H124" s="71"/>
      <c r="I124" s="73">
        <f>E124</f>
        <v>0</v>
      </c>
      <c r="J124" s="71"/>
      <c r="K124" s="71"/>
      <c r="L124" s="71"/>
      <c r="M124" s="71"/>
      <c r="N124" s="71"/>
      <c r="O124" s="71"/>
      <c r="P124" s="68"/>
    </row>
    <row r="125" spans="1:16" s="28" customFormat="1" ht="24" x14ac:dyDescent="0.25">
      <c r="A125" s="25">
        <v>6394</v>
      </c>
      <c r="B125" s="26" t="s">
        <v>1407</v>
      </c>
      <c r="C125" s="190"/>
      <c r="D125" s="203">
        <f>D126</f>
        <v>0</v>
      </c>
      <c r="E125" s="203">
        <f t="shared" ref="E125:O125" si="81">E126</f>
        <v>0</v>
      </c>
      <c r="F125" s="203">
        <f t="shared" si="81"/>
        <v>0</v>
      </c>
      <c r="G125" s="203">
        <f t="shared" si="81"/>
        <v>0</v>
      </c>
      <c r="H125" s="203">
        <f t="shared" si="81"/>
        <v>0</v>
      </c>
      <c r="I125" s="203">
        <f t="shared" si="81"/>
        <v>0</v>
      </c>
      <c r="J125" s="203">
        <f t="shared" si="81"/>
        <v>0</v>
      </c>
      <c r="K125" s="203">
        <f t="shared" si="81"/>
        <v>0</v>
      </c>
      <c r="L125" s="203">
        <f t="shared" si="81"/>
        <v>0</v>
      </c>
      <c r="M125" s="203">
        <f t="shared" si="81"/>
        <v>0</v>
      </c>
      <c r="N125" s="203">
        <f t="shared" si="81"/>
        <v>0</v>
      </c>
      <c r="O125" s="203">
        <f t="shared" si="81"/>
        <v>0</v>
      </c>
      <c r="P125" s="258"/>
    </row>
    <row r="126" spans="1:16" s="28" customFormat="1" ht="24" x14ac:dyDescent="0.25">
      <c r="A126" s="25">
        <v>63941</v>
      </c>
      <c r="B126" s="26" t="s">
        <v>1407</v>
      </c>
      <c r="C126" s="190"/>
      <c r="D126" s="67"/>
      <c r="E126" s="67"/>
      <c r="F126" s="69"/>
      <c r="G126" s="71"/>
      <c r="H126" s="71"/>
      <c r="I126" s="73">
        <f>E126</f>
        <v>0</v>
      </c>
      <c r="J126" s="71"/>
      <c r="K126" s="71"/>
      <c r="L126" s="71"/>
      <c r="M126" s="71"/>
      <c r="N126" s="71"/>
      <c r="O126" s="71"/>
      <c r="P126" s="68"/>
    </row>
    <row r="127" spans="1:16" x14ac:dyDescent="0.25">
      <c r="A127" s="22">
        <v>64</v>
      </c>
      <c r="B127" s="23" t="s">
        <v>111</v>
      </c>
      <c r="C127" s="190">
        <v>71</v>
      </c>
      <c r="D127" s="63">
        <f t="shared" ref="D127:J127" si="82">D128+D142+D151+D159</f>
        <v>0</v>
      </c>
      <c r="E127" s="63">
        <f t="shared" si="82"/>
        <v>5000</v>
      </c>
      <c r="F127" s="63">
        <f t="shared" si="82"/>
        <v>0</v>
      </c>
      <c r="G127" s="63">
        <f t="shared" si="82"/>
        <v>5000</v>
      </c>
      <c r="H127" s="63">
        <f t="shared" si="82"/>
        <v>0</v>
      </c>
      <c r="I127" s="63">
        <f t="shared" si="82"/>
        <v>0</v>
      </c>
      <c r="J127" s="63">
        <f t="shared" si="82"/>
        <v>0</v>
      </c>
      <c r="K127" s="63"/>
      <c r="L127" s="63"/>
      <c r="M127" s="63">
        <f>M128+M142+M151+M159</f>
        <v>0</v>
      </c>
      <c r="N127" s="63">
        <f>N128+N142+N151+N159</f>
        <v>0</v>
      </c>
      <c r="O127" s="63">
        <f>O128+O142+O151+O159</f>
        <v>0</v>
      </c>
      <c r="P127" s="64"/>
    </row>
    <row r="128" spans="1:16" x14ac:dyDescent="0.25">
      <c r="A128" s="22">
        <v>641</v>
      </c>
      <c r="B128" s="23" t="s">
        <v>112</v>
      </c>
      <c r="C128" s="190">
        <v>72</v>
      </c>
      <c r="D128" s="63">
        <f>SUM(D129+D131+D134+D136+D138+D140)</f>
        <v>0</v>
      </c>
      <c r="E128" s="63">
        <f t="shared" ref="E128:N128" si="83">SUM(E129+E131+E134+E136+E138+E140)</f>
        <v>5000</v>
      </c>
      <c r="F128" s="63">
        <f t="shared" si="83"/>
        <v>0</v>
      </c>
      <c r="G128" s="63">
        <f t="shared" si="83"/>
        <v>5000</v>
      </c>
      <c r="H128" s="63">
        <f t="shared" si="83"/>
        <v>0</v>
      </c>
      <c r="I128" s="63">
        <f t="shared" si="83"/>
        <v>0</v>
      </c>
      <c r="J128" s="63">
        <f t="shared" si="83"/>
        <v>0</v>
      </c>
      <c r="K128" s="63">
        <f t="shared" si="83"/>
        <v>0</v>
      </c>
      <c r="L128" s="63">
        <f t="shared" si="83"/>
        <v>0</v>
      </c>
      <c r="M128" s="63">
        <f t="shared" si="83"/>
        <v>0</v>
      </c>
      <c r="N128" s="63">
        <f t="shared" si="83"/>
        <v>0</v>
      </c>
      <c r="O128" s="63">
        <f t="shared" ref="O128" si="84">SUM(O129+O131+O134+O136+O138+O140)</f>
        <v>0</v>
      </c>
      <c r="P128" s="64"/>
    </row>
    <row r="129" spans="1:16" x14ac:dyDescent="0.25">
      <c r="A129" s="22">
        <v>6412</v>
      </c>
      <c r="B129" s="23" t="s">
        <v>113</v>
      </c>
      <c r="C129" s="190">
        <v>73</v>
      </c>
      <c r="D129" s="66">
        <f>SUM(D130:D130)</f>
        <v>0</v>
      </c>
      <c r="E129" s="66">
        <f>SUM(E130:E130)</f>
        <v>0</v>
      </c>
      <c r="F129" s="66">
        <f t="shared" ref="F129:O129" si="85">SUM(F130:F130)</f>
        <v>0</v>
      </c>
      <c r="G129" s="66">
        <f t="shared" si="85"/>
        <v>0</v>
      </c>
      <c r="H129" s="66">
        <f t="shared" si="85"/>
        <v>0</v>
      </c>
      <c r="I129" s="66">
        <f t="shared" si="85"/>
        <v>0</v>
      </c>
      <c r="J129" s="66">
        <f t="shared" si="85"/>
        <v>0</v>
      </c>
      <c r="K129" s="66">
        <f t="shared" si="85"/>
        <v>0</v>
      </c>
      <c r="L129" s="66">
        <f t="shared" si="85"/>
        <v>0</v>
      </c>
      <c r="M129" s="66">
        <f t="shared" si="85"/>
        <v>0</v>
      </c>
      <c r="N129" s="66">
        <f t="shared" si="85"/>
        <v>0</v>
      </c>
      <c r="O129" s="66">
        <f t="shared" si="85"/>
        <v>0</v>
      </c>
      <c r="P129" s="64"/>
    </row>
    <row r="130" spans="1:16" s="28" customFormat="1" x14ac:dyDescent="0.25">
      <c r="A130" s="25" t="s">
        <v>1431</v>
      </c>
      <c r="B130" s="26" t="s">
        <v>114</v>
      </c>
      <c r="C130" s="190"/>
      <c r="D130" s="67"/>
      <c r="E130" s="67"/>
      <c r="F130" s="69"/>
      <c r="G130" s="65">
        <f>E130</f>
        <v>0</v>
      </c>
      <c r="H130" s="71"/>
      <c r="I130" s="71"/>
      <c r="J130" s="71"/>
      <c r="K130" s="71"/>
      <c r="L130" s="71"/>
      <c r="M130" s="71"/>
      <c r="N130" s="71"/>
      <c r="O130" s="71"/>
      <c r="P130" s="64"/>
    </row>
    <row r="131" spans="1:16" x14ac:dyDescent="0.25">
      <c r="A131" s="22">
        <v>6413</v>
      </c>
      <c r="B131" s="23" t="s">
        <v>115</v>
      </c>
      <c r="C131" s="190">
        <v>74</v>
      </c>
      <c r="D131" s="66">
        <f t="shared" ref="D131:N131" si="86">SUM(D132:D133)</f>
        <v>0</v>
      </c>
      <c r="E131" s="66">
        <f t="shared" si="86"/>
        <v>5000</v>
      </c>
      <c r="F131" s="66">
        <f t="shared" si="86"/>
        <v>0</v>
      </c>
      <c r="G131" s="66">
        <f t="shared" si="86"/>
        <v>5000</v>
      </c>
      <c r="H131" s="66">
        <f t="shared" si="86"/>
        <v>0</v>
      </c>
      <c r="I131" s="66">
        <f t="shared" si="86"/>
        <v>0</v>
      </c>
      <c r="J131" s="66">
        <f t="shared" si="86"/>
        <v>0</v>
      </c>
      <c r="K131" s="66">
        <f t="shared" ref="K131:L131" si="87">SUM(K132:K133)</f>
        <v>0</v>
      </c>
      <c r="L131" s="66">
        <f t="shared" si="87"/>
        <v>0</v>
      </c>
      <c r="M131" s="66">
        <f t="shared" si="86"/>
        <v>0</v>
      </c>
      <c r="N131" s="66">
        <f t="shared" si="86"/>
        <v>0</v>
      </c>
      <c r="O131" s="66">
        <f t="shared" ref="O131" si="88">SUM(O132:O133)</f>
        <v>0</v>
      </c>
      <c r="P131" s="64"/>
    </row>
    <row r="132" spans="1:16" s="28" customFormat="1" x14ac:dyDescent="0.25">
      <c r="A132" s="25" t="s">
        <v>1433</v>
      </c>
      <c r="B132" s="26" t="s">
        <v>116</v>
      </c>
      <c r="C132" s="190"/>
      <c r="D132" s="67"/>
      <c r="E132" s="67"/>
      <c r="F132" s="69"/>
      <c r="G132" s="65">
        <f>E132</f>
        <v>0</v>
      </c>
      <c r="H132" s="71"/>
      <c r="I132" s="71"/>
      <c r="J132" s="71"/>
      <c r="K132" s="71"/>
      <c r="L132" s="71"/>
      <c r="M132" s="71"/>
      <c r="N132" s="71"/>
      <c r="O132" s="71"/>
      <c r="P132" s="64"/>
    </row>
    <row r="133" spans="1:16" s="28" customFormat="1" x14ac:dyDescent="0.25">
      <c r="A133" s="25" t="s">
        <v>1432</v>
      </c>
      <c r="B133" s="26" t="s">
        <v>117</v>
      </c>
      <c r="C133" s="190"/>
      <c r="D133" s="67"/>
      <c r="E133" s="67">
        <v>5000</v>
      </c>
      <c r="F133" s="69"/>
      <c r="G133" s="65">
        <f>E133</f>
        <v>5000</v>
      </c>
      <c r="H133" s="71"/>
      <c r="I133" s="71"/>
      <c r="J133" s="71"/>
      <c r="K133" s="71"/>
      <c r="L133" s="71"/>
      <c r="M133" s="71"/>
      <c r="N133" s="71"/>
      <c r="O133" s="71"/>
      <c r="P133" s="64"/>
    </row>
    <row r="134" spans="1:16" x14ac:dyDescent="0.25">
      <c r="A134" s="22">
        <v>6414</v>
      </c>
      <c r="B134" s="23" t="s">
        <v>118</v>
      </c>
      <c r="C134" s="190">
        <v>75</v>
      </c>
      <c r="D134" s="66">
        <f>SUM(D135:D135)</f>
        <v>0</v>
      </c>
      <c r="E134" s="66">
        <f t="shared" ref="E134:O134" si="89">SUM(E135:E135)</f>
        <v>0</v>
      </c>
      <c r="F134" s="66">
        <f t="shared" si="89"/>
        <v>0</v>
      </c>
      <c r="G134" s="66">
        <f t="shared" si="89"/>
        <v>0</v>
      </c>
      <c r="H134" s="66">
        <f t="shared" si="89"/>
        <v>0</v>
      </c>
      <c r="I134" s="66">
        <f t="shared" si="89"/>
        <v>0</v>
      </c>
      <c r="J134" s="66">
        <f t="shared" si="89"/>
        <v>0</v>
      </c>
      <c r="K134" s="66">
        <f t="shared" si="89"/>
        <v>0</v>
      </c>
      <c r="L134" s="66">
        <f t="shared" si="89"/>
        <v>0</v>
      </c>
      <c r="M134" s="66">
        <f t="shared" si="89"/>
        <v>0</v>
      </c>
      <c r="N134" s="66">
        <f t="shared" si="89"/>
        <v>0</v>
      </c>
      <c r="O134" s="66">
        <f t="shared" si="89"/>
        <v>0</v>
      </c>
      <c r="P134" s="64"/>
    </row>
    <row r="135" spans="1:16" s="28" customFormat="1" x14ac:dyDescent="0.25">
      <c r="A135" s="25" t="s">
        <v>1434</v>
      </c>
      <c r="B135" s="26" t="s">
        <v>120</v>
      </c>
      <c r="C135" s="190"/>
      <c r="D135" s="67"/>
      <c r="E135" s="67"/>
      <c r="F135" s="69"/>
      <c r="G135" s="65">
        <f>E135</f>
        <v>0</v>
      </c>
      <c r="H135" s="71"/>
      <c r="I135" s="71"/>
      <c r="J135" s="71"/>
      <c r="K135" s="71"/>
      <c r="L135" s="71"/>
      <c r="M135" s="71"/>
      <c r="N135" s="71"/>
      <c r="O135" s="71"/>
      <c r="P135" s="64"/>
    </row>
    <row r="136" spans="1:16" x14ac:dyDescent="0.25">
      <c r="A136" s="22">
        <v>6415</v>
      </c>
      <c r="B136" s="23" t="s">
        <v>121</v>
      </c>
      <c r="C136" s="190">
        <v>76</v>
      </c>
      <c r="D136" s="66">
        <f t="shared" ref="D136:O136" si="90">SUM(D137:D137)</f>
        <v>0</v>
      </c>
      <c r="E136" s="66">
        <f t="shared" si="90"/>
        <v>0</v>
      </c>
      <c r="F136" s="66">
        <f t="shared" si="90"/>
        <v>0</v>
      </c>
      <c r="G136" s="66">
        <f t="shared" si="90"/>
        <v>0</v>
      </c>
      <c r="H136" s="66">
        <f t="shared" si="90"/>
        <v>0</v>
      </c>
      <c r="I136" s="66">
        <f t="shared" si="90"/>
        <v>0</v>
      </c>
      <c r="J136" s="66">
        <f t="shared" si="90"/>
        <v>0</v>
      </c>
      <c r="K136" s="66">
        <f t="shared" si="90"/>
        <v>0</v>
      </c>
      <c r="L136" s="66">
        <f t="shared" si="90"/>
        <v>0</v>
      </c>
      <c r="M136" s="66">
        <f t="shared" si="90"/>
        <v>0</v>
      </c>
      <c r="N136" s="66">
        <f t="shared" si="90"/>
        <v>0</v>
      </c>
      <c r="O136" s="66">
        <f t="shared" si="90"/>
        <v>0</v>
      </c>
      <c r="P136" s="64"/>
    </row>
    <row r="137" spans="1:16" s="28" customFormat="1" x14ac:dyDescent="0.25">
      <c r="A137" s="25" t="s">
        <v>1435</v>
      </c>
      <c r="B137" s="26" t="s">
        <v>122</v>
      </c>
      <c r="C137" s="190"/>
      <c r="D137" s="67"/>
      <c r="E137" s="67"/>
      <c r="F137" s="69"/>
      <c r="G137" s="65">
        <f>E137</f>
        <v>0</v>
      </c>
      <c r="H137" s="71"/>
      <c r="I137" s="71"/>
      <c r="J137" s="71"/>
      <c r="K137" s="71"/>
      <c r="L137" s="71"/>
      <c r="M137" s="71"/>
      <c r="N137" s="71"/>
      <c r="O137" s="71"/>
      <c r="P137" s="64"/>
    </row>
    <row r="138" spans="1:16" x14ac:dyDescent="0.25">
      <c r="A138" s="22">
        <v>6416</v>
      </c>
      <c r="B138" s="23" t="s">
        <v>123</v>
      </c>
      <c r="C138" s="190">
        <v>77</v>
      </c>
      <c r="D138" s="66">
        <f>SUM(D139:D139)</f>
        <v>0</v>
      </c>
      <c r="E138" s="66">
        <f t="shared" ref="E138:O138" si="91">SUM(E139:E139)</f>
        <v>0</v>
      </c>
      <c r="F138" s="66">
        <f t="shared" si="91"/>
        <v>0</v>
      </c>
      <c r="G138" s="66">
        <f t="shared" si="91"/>
        <v>0</v>
      </c>
      <c r="H138" s="66">
        <f t="shared" si="91"/>
        <v>0</v>
      </c>
      <c r="I138" s="66">
        <f t="shared" si="91"/>
        <v>0</v>
      </c>
      <c r="J138" s="66">
        <f t="shared" si="91"/>
        <v>0</v>
      </c>
      <c r="K138" s="66">
        <f t="shared" si="91"/>
        <v>0</v>
      </c>
      <c r="L138" s="66">
        <f t="shared" si="91"/>
        <v>0</v>
      </c>
      <c r="M138" s="66">
        <f t="shared" si="91"/>
        <v>0</v>
      </c>
      <c r="N138" s="66">
        <f t="shared" si="91"/>
        <v>0</v>
      </c>
      <c r="O138" s="66">
        <f t="shared" si="91"/>
        <v>0</v>
      </c>
      <c r="P138" s="64"/>
    </row>
    <row r="139" spans="1:16" s="28" customFormat="1" ht="24" customHeight="1" x14ac:dyDescent="0.25">
      <c r="A139" s="25" t="s">
        <v>1436</v>
      </c>
      <c r="B139" s="26" t="s">
        <v>124</v>
      </c>
      <c r="C139" s="190"/>
      <c r="D139" s="67"/>
      <c r="E139" s="67"/>
      <c r="F139" s="69"/>
      <c r="G139" s="65">
        <f>E139</f>
        <v>0</v>
      </c>
      <c r="H139" s="71"/>
      <c r="I139" s="71"/>
      <c r="J139" s="71"/>
      <c r="K139" s="71"/>
      <c r="L139" s="71"/>
      <c r="M139" s="71"/>
      <c r="N139" s="71"/>
      <c r="O139" s="71"/>
      <c r="P139" s="68"/>
    </row>
    <row r="140" spans="1:16" ht="24" customHeight="1" x14ac:dyDescent="0.25">
      <c r="A140" s="22">
        <v>6417</v>
      </c>
      <c r="B140" s="23" t="s">
        <v>125</v>
      </c>
      <c r="C140" s="190">
        <v>78</v>
      </c>
      <c r="D140" s="66">
        <f>SUM(D141:D141)</f>
        <v>0</v>
      </c>
      <c r="E140" s="66">
        <f t="shared" ref="E140:O140" si="92">SUM(E141:E141)</f>
        <v>0</v>
      </c>
      <c r="F140" s="66">
        <f t="shared" si="92"/>
        <v>0</v>
      </c>
      <c r="G140" s="66">
        <f t="shared" si="92"/>
        <v>0</v>
      </c>
      <c r="H140" s="66">
        <f t="shared" si="92"/>
        <v>0</v>
      </c>
      <c r="I140" s="66">
        <f t="shared" si="92"/>
        <v>0</v>
      </c>
      <c r="J140" s="66">
        <f t="shared" si="92"/>
        <v>0</v>
      </c>
      <c r="K140" s="66">
        <f t="shared" si="92"/>
        <v>0</v>
      </c>
      <c r="L140" s="66">
        <f t="shared" si="92"/>
        <v>0</v>
      </c>
      <c r="M140" s="66">
        <f t="shared" si="92"/>
        <v>0</v>
      </c>
      <c r="N140" s="66">
        <f t="shared" si="92"/>
        <v>0</v>
      </c>
      <c r="O140" s="66">
        <f t="shared" si="92"/>
        <v>0</v>
      </c>
      <c r="P140" s="64"/>
    </row>
    <row r="141" spans="1:16" s="28" customFormat="1" x14ac:dyDescent="0.25">
      <c r="A141" s="25" t="s">
        <v>1437</v>
      </c>
      <c r="B141" s="26" t="s">
        <v>126</v>
      </c>
      <c r="C141" s="190"/>
      <c r="D141" s="67"/>
      <c r="E141" s="67"/>
      <c r="F141" s="69"/>
      <c r="G141" s="77"/>
      <c r="H141" s="73">
        <f>E141</f>
        <v>0</v>
      </c>
      <c r="I141" s="71"/>
      <c r="J141" s="71"/>
      <c r="K141" s="71"/>
      <c r="L141" s="71"/>
      <c r="M141" s="71"/>
      <c r="N141" s="71"/>
      <c r="O141" s="71"/>
      <c r="P141" s="68"/>
    </row>
    <row r="142" spans="1:16" x14ac:dyDescent="0.25">
      <c r="A142" s="22">
        <v>642</v>
      </c>
      <c r="B142" s="23" t="s">
        <v>127</v>
      </c>
      <c r="C142" s="190">
        <v>80</v>
      </c>
      <c r="D142" s="63">
        <f t="shared" ref="D142:N142" si="93">SUM(D143+D144+D145+D146+D147+D149)</f>
        <v>0</v>
      </c>
      <c r="E142" s="63">
        <f t="shared" si="93"/>
        <v>0</v>
      </c>
      <c r="F142" s="63">
        <f t="shared" si="93"/>
        <v>0</v>
      </c>
      <c r="G142" s="63">
        <f t="shared" si="93"/>
        <v>0</v>
      </c>
      <c r="H142" s="63">
        <f t="shared" si="93"/>
        <v>0</v>
      </c>
      <c r="I142" s="63">
        <f t="shared" si="93"/>
        <v>0</v>
      </c>
      <c r="J142" s="63">
        <f t="shared" si="93"/>
        <v>0</v>
      </c>
      <c r="K142" s="63">
        <f t="shared" ref="K142:L142" si="94">SUM(K143+K144+K145+K146+K147+K149)</f>
        <v>0</v>
      </c>
      <c r="L142" s="63">
        <f t="shared" si="94"/>
        <v>0</v>
      </c>
      <c r="M142" s="63">
        <f t="shared" si="93"/>
        <v>0</v>
      </c>
      <c r="N142" s="63">
        <f t="shared" si="93"/>
        <v>0</v>
      </c>
      <c r="O142" s="63">
        <f t="shared" ref="O142" si="95">SUM(O143+O144+O145+O146+O147+O149)</f>
        <v>0</v>
      </c>
      <c r="P142" s="64"/>
    </row>
    <row r="143" spans="1:16" x14ac:dyDescent="0.25">
      <c r="A143" s="22">
        <v>6421</v>
      </c>
      <c r="B143" s="23" t="s">
        <v>128</v>
      </c>
      <c r="C143" s="190">
        <v>81</v>
      </c>
      <c r="D143" s="66">
        <v>0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4"/>
    </row>
    <row r="144" spans="1:16" x14ac:dyDescent="0.25">
      <c r="A144" s="22">
        <v>6422</v>
      </c>
      <c r="B144" s="23" t="s">
        <v>129</v>
      </c>
      <c r="C144" s="190">
        <v>82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4"/>
    </row>
    <row r="145" spans="1:16" x14ac:dyDescent="0.25">
      <c r="A145" s="22">
        <v>6423</v>
      </c>
      <c r="B145" s="23" t="s">
        <v>130</v>
      </c>
      <c r="C145" s="190">
        <v>83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4"/>
    </row>
    <row r="146" spans="1:16" x14ac:dyDescent="0.25">
      <c r="A146" s="22">
        <v>6424</v>
      </c>
      <c r="B146" s="23" t="s">
        <v>131</v>
      </c>
      <c r="C146" s="190">
        <v>84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4"/>
    </row>
    <row r="147" spans="1:16" s="29" customFormat="1" x14ac:dyDescent="0.25">
      <c r="A147" s="22" t="s">
        <v>132</v>
      </c>
      <c r="B147" s="23" t="s">
        <v>133</v>
      </c>
      <c r="C147" s="190">
        <v>85</v>
      </c>
      <c r="D147" s="66">
        <f>D148</f>
        <v>0</v>
      </c>
      <c r="E147" s="66">
        <f t="shared" ref="E147:O147" si="96">E148</f>
        <v>0</v>
      </c>
      <c r="F147" s="66">
        <f t="shared" si="96"/>
        <v>0</v>
      </c>
      <c r="G147" s="66">
        <f t="shared" si="96"/>
        <v>0</v>
      </c>
      <c r="H147" s="66">
        <f t="shared" si="96"/>
        <v>0</v>
      </c>
      <c r="I147" s="66">
        <f t="shared" si="96"/>
        <v>0</v>
      </c>
      <c r="J147" s="66">
        <f t="shared" si="96"/>
        <v>0</v>
      </c>
      <c r="K147" s="66">
        <f t="shared" si="96"/>
        <v>0</v>
      </c>
      <c r="L147" s="66">
        <f t="shared" si="96"/>
        <v>0</v>
      </c>
      <c r="M147" s="66">
        <f t="shared" si="96"/>
        <v>0</v>
      </c>
      <c r="N147" s="66">
        <f t="shared" si="96"/>
        <v>0</v>
      </c>
      <c r="O147" s="66">
        <f t="shared" si="96"/>
        <v>0</v>
      </c>
      <c r="P147" s="64"/>
    </row>
    <row r="148" spans="1:16" s="28" customFormat="1" x14ac:dyDescent="0.25">
      <c r="A148" s="25" t="s">
        <v>1438</v>
      </c>
      <c r="B148" s="26" t="s">
        <v>133</v>
      </c>
      <c r="C148" s="190"/>
      <c r="D148" s="67"/>
      <c r="E148" s="67"/>
      <c r="F148" s="69"/>
      <c r="G148" s="65">
        <f>E148</f>
        <v>0</v>
      </c>
      <c r="H148" s="71"/>
      <c r="I148" s="71"/>
      <c r="J148" s="71"/>
      <c r="K148" s="71"/>
      <c r="L148" s="71"/>
      <c r="M148" s="71"/>
      <c r="N148" s="71"/>
      <c r="O148" s="71"/>
      <c r="P148" s="68"/>
    </row>
    <row r="149" spans="1:16" x14ac:dyDescent="0.25">
      <c r="A149" s="22">
        <v>6429</v>
      </c>
      <c r="B149" s="23" t="s">
        <v>134</v>
      </c>
      <c r="C149" s="190">
        <v>86</v>
      </c>
      <c r="D149" s="66">
        <f t="shared" ref="D149:O149" si="97">SUM(D150)</f>
        <v>0</v>
      </c>
      <c r="E149" s="66">
        <f t="shared" si="97"/>
        <v>0</v>
      </c>
      <c r="F149" s="66">
        <f t="shared" si="97"/>
        <v>0</v>
      </c>
      <c r="G149" s="66">
        <f t="shared" si="97"/>
        <v>0</v>
      </c>
      <c r="H149" s="66">
        <f t="shared" si="97"/>
        <v>0</v>
      </c>
      <c r="I149" s="66">
        <f t="shared" si="97"/>
        <v>0</v>
      </c>
      <c r="J149" s="66">
        <f t="shared" si="97"/>
        <v>0</v>
      </c>
      <c r="K149" s="66">
        <f t="shared" si="97"/>
        <v>0</v>
      </c>
      <c r="L149" s="66">
        <f t="shared" si="97"/>
        <v>0</v>
      </c>
      <c r="M149" s="66">
        <f t="shared" si="97"/>
        <v>0</v>
      </c>
      <c r="N149" s="66">
        <f t="shared" si="97"/>
        <v>0</v>
      </c>
      <c r="O149" s="66">
        <f t="shared" si="97"/>
        <v>0</v>
      </c>
      <c r="P149" s="64"/>
    </row>
    <row r="150" spans="1:16" s="28" customFormat="1" x14ac:dyDescent="0.25">
      <c r="A150" s="25" t="s">
        <v>1439</v>
      </c>
      <c r="B150" s="26" t="s">
        <v>134</v>
      </c>
      <c r="C150" s="190"/>
      <c r="D150" s="67"/>
      <c r="E150" s="67"/>
      <c r="F150" s="69"/>
      <c r="G150" s="65">
        <f>E150</f>
        <v>0</v>
      </c>
      <c r="H150" s="71"/>
      <c r="I150" s="71"/>
      <c r="J150" s="71"/>
      <c r="K150" s="71"/>
      <c r="L150" s="71"/>
      <c r="M150" s="71"/>
      <c r="N150" s="71"/>
      <c r="O150" s="71"/>
      <c r="P150" s="68"/>
    </row>
    <row r="151" spans="1:16" x14ac:dyDescent="0.25">
      <c r="A151" s="22">
        <v>643</v>
      </c>
      <c r="B151" s="23" t="s">
        <v>135</v>
      </c>
      <c r="C151" s="190">
        <v>87</v>
      </c>
      <c r="D151" s="63">
        <f t="shared" ref="D151:N151" si="98">SUM(D152+D153+D154+D155+D156+D157+D158)</f>
        <v>0</v>
      </c>
      <c r="E151" s="63">
        <f t="shared" si="98"/>
        <v>0</v>
      </c>
      <c r="F151" s="63">
        <f t="shared" si="98"/>
        <v>0</v>
      </c>
      <c r="G151" s="63">
        <f t="shared" si="98"/>
        <v>0</v>
      </c>
      <c r="H151" s="63">
        <f t="shared" si="98"/>
        <v>0</v>
      </c>
      <c r="I151" s="63">
        <f t="shared" si="98"/>
        <v>0</v>
      </c>
      <c r="J151" s="63">
        <f t="shared" si="98"/>
        <v>0</v>
      </c>
      <c r="K151" s="63">
        <f t="shared" si="98"/>
        <v>0</v>
      </c>
      <c r="L151" s="63">
        <f t="shared" si="98"/>
        <v>0</v>
      </c>
      <c r="M151" s="63">
        <f t="shared" si="98"/>
        <v>0</v>
      </c>
      <c r="N151" s="63">
        <f t="shared" si="98"/>
        <v>0</v>
      </c>
      <c r="O151" s="63">
        <f t="shared" ref="O151" si="99">SUM(O152+O153+O154+O155+O156+O157+O158)</f>
        <v>0</v>
      </c>
      <c r="P151" s="64"/>
    </row>
    <row r="152" spans="1:16" ht="24" customHeight="1" x14ac:dyDescent="0.25">
      <c r="A152" s="22">
        <v>6431</v>
      </c>
      <c r="B152" s="23" t="s">
        <v>136</v>
      </c>
      <c r="C152" s="190">
        <v>88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4"/>
    </row>
    <row r="153" spans="1:16" ht="24" customHeight="1" x14ac:dyDescent="0.25">
      <c r="A153" s="22">
        <v>6432</v>
      </c>
      <c r="B153" s="30" t="s">
        <v>137</v>
      </c>
      <c r="C153" s="190">
        <v>89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4"/>
    </row>
    <row r="154" spans="1:16" ht="24" customHeight="1" x14ac:dyDescent="0.25">
      <c r="A154" s="22">
        <v>6433</v>
      </c>
      <c r="B154" s="30" t="s">
        <v>138</v>
      </c>
      <c r="C154" s="190">
        <v>90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4"/>
    </row>
    <row r="155" spans="1:16" x14ac:dyDescent="0.25">
      <c r="A155" s="22">
        <v>6434</v>
      </c>
      <c r="B155" s="23" t="s">
        <v>139</v>
      </c>
      <c r="C155" s="190">
        <v>91</v>
      </c>
      <c r="D155" s="66">
        <v>0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4"/>
    </row>
    <row r="156" spans="1:16" ht="24" customHeight="1" x14ac:dyDescent="0.25">
      <c r="A156" s="22">
        <v>6435</v>
      </c>
      <c r="B156" s="30" t="s">
        <v>140</v>
      </c>
      <c r="C156" s="190">
        <v>92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4"/>
    </row>
    <row r="157" spans="1:16" ht="24" customHeight="1" x14ac:dyDescent="0.25">
      <c r="A157" s="22">
        <v>6436</v>
      </c>
      <c r="B157" s="30" t="s">
        <v>141</v>
      </c>
      <c r="C157" s="190">
        <v>93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4"/>
    </row>
    <row r="158" spans="1:16" x14ac:dyDescent="0.25">
      <c r="A158" s="22">
        <v>6437</v>
      </c>
      <c r="B158" s="23" t="s">
        <v>142</v>
      </c>
      <c r="C158" s="190">
        <v>94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4"/>
    </row>
    <row r="159" spans="1:16" s="29" customFormat="1" ht="24" customHeight="1" x14ac:dyDescent="0.25">
      <c r="A159" s="22" t="s">
        <v>143</v>
      </c>
      <c r="B159" s="23" t="s">
        <v>144</v>
      </c>
      <c r="C159" s="190">
        <v>95</v>
      </c>
      <c r="D159" s="63">
        <f t="shared" ref="D159:N159" si="100">SUM(D160:D165)</f>
        <v>0</v>
      </c>
      <c r="E159" s="63">
        <f t="shared" si="100"/>
        <v>0</v>
      </c>
      <c r="F159" s="63">
        <f t="shared" si="100"/>
        <v>0</v>
      </c>
      <c r="G159" s="63">
        <f t="shared" si="100"/>
        <v>0</v>
      </c>
      <c r="H159" s="63">
        <f t="shared" si="100"/>
        <v>0</v>
      </c>
      <c r="I159" s="63">
        <f t="shared" si="100"/>
        <v>0</v>
      </c>
      <c r="J159" s="63">
        <f t="shared" si="100"/>
        <v>0</v>
      </c>
      <c r="K159" s="63">
        <f t="shared" ref="K159:L159" si="101">SUM(K160:K165)</f>
        <v>0</v>
      </c>
      <c r="L159" s="63">
        <f t="shared" si="101"/>
        <v>0</v>
      </c>
      <c r="M159" s="63">
        <f t="shared" si="100"/>
        <v>0</v>
      </c>
      <c r="N159" s="63">
        <f t="shared" si="100"/>
        <v>0</v>
      </c>
      <c r="O159" s="63">
        <f t="shared" ref="O159" si="102">SUM(O160:O165)</f>
        <v>0</v>
      </c>
      <c r="P159" s="64"/>
    </row>
    <row r="160" spans="1:16" s="29" customFormat="1" ht="24" customHeight="1" x14ac:dyDescent="0.25">
      <c r="A160" s="22" t="s">
        <v>145</v>
      </c>
      <c r="B160" s="23" t="s">
        <v>146</v>
      </c>
      <c r="C160" s="190">
        <v>96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4"/>
    </row>
    <row r="161" spans="1:16" s="29" customFormat="1" ht="24" customHeight="1" x14ac:dyDescent="0.25">
      <c r="A161" s="22" t="s">
        <v>147</v>
      </c>
      <c r="B161" s="23" t="s">
        <v>148</v>
      </c>
      <c r="C161" s="190">
        <v>97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4"/>
    </row>
    <row r="162" spans="1:16" s="29" customFormat="1" ht="24" customHeight="1" x14ac:dyDescent="0.25">
      <c r="A162" s="22" t="s">
        <v>149</v>
      </c>
      <c r="B162" s="23" t="s">
        <v>150</v>
      </c>
      <c r="C162" s="190">
        <v>98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4"/>
    </row>
    <row r="163" spans="1:16" s="29" customFormat="1" ht="24" customHeight="1" x14ac:dyDescent="0.25">
      <c r="A163" s="22" t="s">
        <v>151</v>
      </c>
      <c r="B163" s="23" t="s">
        <v>152</v>
      </c>
      <c r="C163" s="190">
        <v>99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4"/>
    </row>
    <row r="164" spans="1:16" s="29" customFormat="1" ht="24" customHeight="1" x14ac:dyDescent="0.25">
      <c r="A164" s="22" t="s">
        <v>153</v>
      </c>
      <c r="B164" s="23" t="s">
        <v>154</v>
      </c>
      <c r="C164" s="190">
        <v>100</v>
      </c>
      <c r="D164" s="66">
        <v>0</v>
      </c>
      <c r="E164" s="66">
        <v>0</v>
      </c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4"/>
    </row>
    <row r="165" spans="1:16" s="29" customFormat="1" ht="24" customHeight="1" x14ac:dyDescent="0.25">
      <c r="A165" s="22" t="s">
        <v>155</v>
      </c>
      <c r="B165" s="23" t="s">
        <v>156</v>
      </c>
      <c r="C165" s="190">
        <v>101</v>
      </c>
      <c r="D165" s="66">
        <v>0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4"/>
    </row>
    <row r="166" spans="1:16" ht="24" customHeight="1" x14ac:dyDescent="0.25">
      <c r="A166" s="22">
        <v>65</v>
      </c>
      <c r="B166" s="23" t="s">
        <v>157</v>
      </c>
      <c r="C166" s="190">
        <v>102</v>
      </c>
      <c r="D166" s="63">
        <f t="shared" ref="D166:N166" si="103">D167+D173+D185</f>
        <v>0</v>
      </c>
      <c r="E166" s="63">
        <f t="shared" si="103"/>
        <v>1445000</v>
      </c>
      <c r="F166" s="63">
        <f t="shared" si="103"/>
        <v>0</v>
      </c>
      <c r="G166" s="63">
        <f t="shared" si="103"/>
        <v>0</v>
      </c>
      <c r="H166" s="63">
        <f t="shared" si="103"/>
        <v>1445000</v>
      </c>
      <c r="I166" s="63">
        <f t="shared" si="103"/>
        <v>0</v>
      </c>
      <c r="J166" s="63">
        <f t="shared" si="103"/>
        <v>0</v>
      </c>
      <c r="K166" s="63">
        <f t="shared" si="103"/>
        <v>0</v>
      </c>
      <c r="L166" s="63">
        <f t="shared" si="103"/>
        <v>0</v>
      </c>
      <c r="M166" s="63">
        <f t="shared" si="103"/>
        <v>0</v>
      </c>
      <c r="N166" s="63">
        <f t="shared" si="103"/>
        <v>0</v>
      </c>
      <c r="O166" s="63">
        <f t="shared" ref="O166" si="104">O167+O173+O185</f>
        <v>0</v>
      </c>
      <c r="P166" s="64"/>
    </row>
    <row r="167" spans="1:16" x14ac:dyDescent="0.25">
      <c r="A167" s="22">
        <v>651</v>
      </c>
      <c r="B167" s="23" t="s">
        <v>158</v>
      </c>
      <c r="C167" s="190">
        <v>103</v>
      </c>
      <c r="D167" s="63">
        <f t="shared" ref="D167:N167" si="105">SUM(D168:D171)</f>
        <v>0</v>
      </c>
      <c r="E167" s="63">
        <f t="shared" si="105"/>
        <v>0</v>
      </c>
      <c r="F167" s="63">
        <f t="shared" si="105"/>
        <v>0</v>
      </c>
      <c r="G167" s="63">
        <f t="shared" si="105"/>
        <v>0</v>
      </c>
      <c r="H167" s="63">
        <f t="shared" si="105"/>
        <v>0</v>
      </c>
      <c r="I167" s="63">
        <f t="shared" si="105"/>
        <v>0</v>
      </c>
      <c r="J167" s="63">
        <f t="shared" si="105"/>
        <v>0</v>
      </c>
      <c r="K167" s="63">
        <f t="shared" ref="K167:L167" si="106">SUM(K168:K171)</f>
        <v>0</v>
      </c>
      <c r="L167" s="63">
        <f t="shared" si="106"/>
        <v>0</v>
      </c>
      <c r="M167" s="63">
        <f t="shared" si="105"/>
        <v>0</v>
      </c>
      <c r="N167" s="63">
        <f t="shared" si="105"/>
        <v>0</v>
      </c>
      <c r="O167" s="63">
        <f t="shared" ref="O167" si="107">SUM(O168:O171)</f>
        <v>0</v>
      </c>
      <c r="P167" s="64"/>
    </row>
    <row r="168" spans="1:16" x14ac:dyDescent="0.25">
      <c r="A168" s="22">
        <v>6511</v>
      </c>
      <c r="B168" s="23" t="s">
        <v>159</v>
      </c>
      <c r="C168" s="190">
        <v>104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4"/>
    </row>
    <row r="169" spans="1:16" x14ac:dyDescent="0.25">
      <c r="A169" s="22">
        <v>6512</v>
      </c>
      <c r="B169" s="23" t="s">
        <v>160</v>
      </c>
      <c r="C169" s="190">
        <v>105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4"/>
    </row>
    <row r="170" spans="1:16" x14ac:dyDescent="0.25">
      <c r="A170" s="22">
        <v>6513</v>
      </c>
      <c r="B170" s="23" t="s">
        <v>161</v>
      </c>
      <c r="C170" s="190">
        <v>106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4"/>
    </row>
    <row r="171" spans="1:16" x14ac:dyDescent="0.25">
      <c r="A171" s="22">
        <v>6514</v>
      </c>
      <c r="B171" s="23" t="s">
        <v>162</v>
      </c>
      <c r="C171" s="190">
        <v>107</v>
      </c>
      <c r="D171" s="66">
        <f t="shared" ref="D171:O171" si="108">SUM(D172)</f>
        <v>0</v>
      </c>
      <c r="E171" s="66">
        <f t="shared" si="108"/>
        <v>0</v>
      </c>
      <c r="F171" s="66">
        <f t="shared" si="108"/>
        <v>0</v>
      </c>
      <c r="G171" s="66">
        <f t="shared" si="108"/>
        <v>0</v>
      </c>
      <c r="H171" s="66">
        <f t="shared" si="108"/>
        <v>0</v>
      </c>
      <c r="I171" s="66">
        <f t="shared" si="108"/>
        <v>0</v>
      </c>
      <c r="J171" s="66">
        <f t="shared" si="108"/>
        <v>0</v>
      </c>
      <c r="K171" s="66">
        <f t="shared" si="108"/>
        <v>0</v>
      </c>
      <c r="L171" s="66">
        <f t="shared" si="108"/>
        <v>0</v>
      </c>
      <c r="M171" s="66">
        <f t="shared" si="108"/>
        <v>0</v>
      </c>
      <c r="N171" s="66">
        <f t="shared" si="108"/>
        <v>0</v>
      </c>
      <c r="O171" s="66">
        <f t="shared" si="108"/>
        <v>0</v>
      </c>
      <c r="P171" s="64"/>
    </row>
    <row r="172" spans="1:16" x14ac:dyDescent="0.25">
      <c r="A172" s="25">
        <v>65148</v>
      </c>
      <c r="B172" s="26" t="s">
        <v>163</v>
      </c>
      <c r="C172" s="190"/>
      <c r="D172" s="67"/>
      <c r="E172" s="67"/>
      <c r="F172" s="69"/>
      <c r="G172" s="71"/>
      <c r="H172" s="65">
        <f>+E172</f>
        <v>0</v>
      </c>
      <c r="I172" s="71"/>
      <c r="J172" s="71"/>
      <c r="K172" s="71"/>
      <c r="L172" s="71"/>
      <c r="M172" s="71"/>
      <c r="N172" s="71"/>
      <c r="O172" s="71"/>
      <c r="P172" s="70"/>
    </row>
    <row r="173" spans="1:16" x14ac:dyDescent="0.25">
      <c r="A173" s="22">
        <v>652</v>
      </c>
      <c r="B173" s="23" t="s">
        <v>164</v>
      </c>
      <c r="C173" s="190">
        <v>108</v>
      </c>
      <c r="D173" s="63">
        <f t="shared" ref="D173:N173" si="109">SUM(D174+D176+D177+D178+D179+D183+D184)</f>
        <v>0</v>
      </c>
      <c r="E173" s="63">
        <f t="shared" si="109"/>
        <v>1445000</v>
      </c>
      <c r="F173" s="63">
        <f t="shared" si="109"/>
        <v>0</v>
      </c>
      <c r="G173" s="63">
        <f t="shared" si="109"/>
        <v>0</v>
      </c>
      <c r="H173" s="63">
        <f t="shared" si="109"/>
        <v>1445000</v>
      </c>
      <c r="I173" s="63">
        <f t="shared" si="109"/>
        <v>0</v>
      </c>
      <c r="J173" s="63">
        <f t="shared" si="109"/>
        <v>0</v>
      </c>
      <c r="K173" s="63">
        <f t="shared" si="109"/>
        <v>0</v>
      </c>
      <c r="L173" s="63">
        <f t="shared" si="109"/>
        <v>0</v>
      </c>
      <c r="M173" s="63">
        <f t="shared" si="109"/>
        <v>0</v>
      </c>
      <c r="N173" s="63">
        <f t="shared" si="109"/>
        <v>0</v>
      </c>
      <c r="O173" s="63">
        <f t="shared" ref="O173" si="110">SUM(O174+O176+O177+O178+O179+O183+O184)</f>
        <v>0</v>
      </c>
      <c r="P173" s="64"/>
    </row>
    <row r="174" spans="1:16" x14ac:dyDescent="0.25">
      <c r="A174" s="22">
        <v>6521</v>
      </c>
      <c r="B174" s="23" t="s">
        <v>165</v>
      </c>
      <c r="C174" s="190">
        <v>109</v>
      </c>
      <c r="D174" s="66">
        <f t="shared" ref="D174:O174" si="111">SUM(D175)</f>
        <v>0</v>
      </c>
      <c r="E174" s="66">
        <f t="shared" si="111"/>
        <v>0</v>
      </c>
      <c r="F174" s="66">
        <f t="shared" si="111"/>
        <v>0</v>
      </c>
      <c r="G174" s="66">
        <f t="shared" si="111"/>
        <v>0</v>
      </c>
      <c r="H174" s="66">
        <f t="shared" si="111"/>
        <v>0</v>
      </c>
      <c r="I174" s="66">
        <f t="shared" si="111"/>
        <v>0</v>
      </c>
      <c r="J174" s="66">
        <f t="shared" si="111"/>
        <v>0</v>
      </c>
      <c r="K174" s="66">
        <f t="shared" si="111"/>
        <v>0</v>
      </c>
      <c r="L174" s="66">
        <f t="shared" si="111"/>
        <v>0</v>
      </c>
      <c r="M174" s="66">
        <f t="shared" si="111"/>
        <v>0</v>
      </c>
      <c r="N174" s="66">
        <f t="shared" si="111"/>
        <v>0</v>
      </c>
      <c r="O174" s="66">
        <f t="shared" si="111"/>
        <v>0</v>
      </c>
      <c r="P174" s="64"/>
    </row>
    <row r="175" spans="1:16" x14ac:dyDescent="0.25">
      <c r="A175" s="25">
        <v>65218</v>
      </c>
      <c r="B175" s="26" t="s">
        <v>166</v>
      </c>
      <c r="C175" s="190"/>
      <c r="D175" s="67"/>
      <c r="E175" s="67"/>
      <c r="F175" s="69"/>
      <c r="G175" s="71"/>
      <c r="H175" s="65">
        <f>+E175</f>
        <v>0</v>
      </c>
      <c r="I175" s="71"/>
      <c r="J175" s="71"/>
      <c r="K175" s="71"/>
      <c r="L175" s="71"/>
      <c r="M175" s="71"/>
      <c r="N175" s="71"/>
      <c r="O175" s="71"/>
      <c r="P175" s="64"/>
    </row>
    <row r="176" spans="1:16" x14ac:dyDescent="0.25">
      <c r="A176" s="22">
        <v>6522</v>
      </c>
      <c r="B176" s="23" t="s">
        <v>167</v>
      </c>
      <c r="C176" s="190">
        <v>110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4"/>
    </row>
    <row r="177" spans="1:16" x14ac:dyDescent="0.25">
      <c r="A177" s="22">
        <v>6524</v>
      </c>
      <c r="B177" s="23" t="s">
        <v>168</v>
      </c>
      <c r="C177" s="190">
        <v>111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4"/>
    </row>
    <row r="178" spans="1:16" x14ac:dyDescent="0.25">
      <c r="A178" s="22">
        <v>6525</v>
      </c>
      <c r="B178" s="23" t="s">
        <v>169</v>
      </c>
      <c r="C178" s="190">
        <v>112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66">
        <v>0</v>
      </c>
      <c r="O178" s="66">
        <v>0</v>
      </c>
      <c r="P178" s="64"/>
    </row>
    <row r="179" spans="1:16" x14ac:dyDescent="0.25">
      <c r="A179" s="22">
        <v>6526</v>
      </c>
      <c r="B179" s="23" t="s">
        <v>170</v>
      </c>
      <c r="C179" s="190">
        <v>113</v>
      </c>
      <c r="D179" s="66">
        <f t="shared" ref="D179:N179" si="112">SUM(D180:D182)</f>
        <v>0</v>
      </c>
      <c r="E179" s="66">
        <f t="shared" si="112"/>
        <v>1445000</v>
      </c>
      <c r="F179" s="66">
        <f t="shared" si="112"/>
        <v>0</v>
      </c>
      <c r="G179" s="66">
        <f t="shared" si="112"/>
        <v>0</v>
      </c>
      <c r="H179" s="66">
        <f t="shared" si="112"/>
        <v>1445000</v>
      </c>
      <c r="I179" s="66">
        <f t="shared" si="112"/>
        <v>0</v>
      </c>
      <c r="J179" s="66">
        <f t="shared" si="112"/>
        <v>0</v>
      </c>
      <c r="K179" s="66">
        <f t="shared" si="112"/>
        <v>0</v>
      </c>
      <c r="L179" s="66">
        <f t="shared" si="112"/>
        <v>0</v>
      </c>
      <c r="M179" s="66">
        <f t="shared" si="112"/>
        <v>0</v>
      </c>
      <c r="N179" s="66">
        <f t="shared" si="112"/>
        <v>0</v>
      </c>
      <c r="O179" s="66">
        <f t="shared" ref="O179" si="113">SUM(O180:O182)</f>
        <v>0</v>
      </c>
      <c r="P179" s="64"/>
    </row>
    <row r="180" spans="1:16" x14ac:dyDescent="0.25">
      <c r="A180" s="25">
        <v>65264</v>
      </c>
      <c r="B180" s="26" t="s">
        <v>171</v>
      </c>
      <c r="C180" s="190"/>
      <c r="D180" s="67"/>
      <c r="E180" s="67">
        <v>1445000</v>
      </c>
      <c r="F180" s="69"/>
      <c r="G180" s="71"/>
      <c r="H180" s="65">
        <f>+E180</f>
        <v>1445000</v>
      </c>
      <c r="I180" s="71"/>
      <c r="J180" s="71"/>
      <c r="K180" s="71"/>
      <c r="L180" s="71"/>
      <c r="M180" s="71"/>
      <c r="N180" s="71"/>
      <c r="O180" s="71"/>
      <c r="P180" s="64"/>
    </row>
    <row r="181" spans="1:16" x14ac:dyDescent="0.25">
      <c r="A181" s="25" t="s">
        <v>1440</v>
      </c>
      <c r="B181" s="26" t="s">
        <v>172</v>
      </c>
      <c r="C181" s="190"/>
      <c r="D181" s="67"/>
      <c r="E181" s="67"/>
      <c r="F181" s="69"/>
      <c r="G181" s="71"/>
      <c r="H181" s="65">
        <f>+E181</f>
        <v>0</v>
      </c>
      <c r="I181" s="71"/>
      <c r="J181" s="71"/>
      <c r="K181" s="71"/>
      <c r="L181" s="71"/>
      <c r="M181" s="71"/>
      <c r="N181" s="71"/>
      <c r="O181" s="71"/>
      <c r="P181" s="70"/>
    </row>
    <row r="182" spans="1:16" x14ac:dyDescent="0.25">
      <c r="A182" s="25">
        <v>65268</v>
      </c>
      <c r="B182" s="26" t="s">
        <v>173</v>
      </c>
      <c r="C182" s="190"/>
      <c r="D182" s="67"/>
      <c r="E182" s="67"/>
      <c r="F182" s="69"/>
      <c r="G182" s="71"/>
      <c r="H182" s="65">
        <f>+E182</f>
        <v>0</v>
      </c>
      <c r="I182" s="71"/>
      <c r="J182" s="71"/>
      <c r="K182" s="71"/>
      <c r="L182" s="71"/>
      <c r="M182" s="71"/>
      <c r="N182" s="71"/>
      <c r="O182" s="71"/>
      <c r="P182" s="70"/>
    </row>
    <row r="183" spans="1:16" x14ac:dyDescent="0.25">
      <c r="A183" s="22">
        <v>6527</v>
      </c>
      <c r="B183" s="23" t="s">
        <v>174</v>
      </c>
      <c r="C183" s="190">
        <v>114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4"/>
    </row>
    <row r="184" spans="1:16" s="29" customFormat="1" x14ac:dyDescent="0.25">
      <c r="A184" s="22" t="s">
        <v>175</v>
      </c>
      <c r="B184" s="24" t="s">
        <v>176</v>
      </c>
      <c r="C184" s="190">
        <v>115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66">
        <v>0</v>
      </c>
      <c r="O184" s="66">
        <v>0</v>
      </c>
      <c r="P184" s="64"/>
    </row>
    <row r="185" spans="1:16" x14ac:dyDescent="0.25">
      <c r="A185" s="22">
        <v>653</v>
      </c>
      <c r="B185" s="23" t="s">
        <v>177</v>
      </c>
      <c r="C185" s="190">
        <v>116</v>
      </c>
      <c r="D185" s="63">
        <f t="shared" ref="D185:N185" si="114">SUM(D186:D188)</f>
        <v>0</v>
      </c>
      <c r="E185" s="63">
        <f t="shared" si="114"/>
        <v>0</v>
      </c>
      <c r="F185" s="63">
        <f t="shared" si="114"/>
        <v>0</v>
      </c>
      <c r="G185" s="63">
        <f t="shared" si="114"/>
        <v>0</v>
      </c>
      <c r="H185" s="63">
        <f t="shared" si="114"/>
        <v>0</v>
      </c>
      <c r="I185" s="63">
        <f t="shared" si="114"/>
        <v>0</v>
      </c>
      <c r="J185" s="63">
        <f t="shared" si="114"/>
        <v>0</v>
      </c>
      <c r="K185" s="63">
        <f t="shared" ref="K185:L185" si="115">SUM(K186:K188)</f>
        <v>0</v>
      </c>
      <c r="L185" s="63">
        <f t="shared" si="115"/>
        <v>0</v>
      </c>
      <c r="M185" s="63">
        <f t="shared" si="114"/>
        <v>0</v>
      </c>
      <c r="N185" s="63">
        <f t="shared" si="114"/>
        <v>0</v>
      </c>
      <c r="O185" s="63">
        <f t="shared" ref="O185" si="116">SUM(O186:O188)</f>
        <v>0</v>
      </c>
      <c r="P185" s="64"/>
    </row>
    <row r="186" spans="1:16" x14ac:dyDescent="0.25">
      <c r="A186" s="22">
        <v>6531</v>
      </c>
      <c r="B186" s="23" t="s">
        <v>178</v>
      </c>
      <c r="C186" s="190">
        <v>117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66">
        <v>0</v>
      </c>
      <c r="O186" s="66">
        <v>0</v>
      </c>
      <c r="P186" s="64"/>
    </row>
    <row r="187" spans="1:16" x14ac:dyDescent="0.25">
      <c r="A187" s="22">
        <v>6532</v>
      </c>
      <c r="B187" s="23" t="s">
        <v>179</v>
      </c>
      <c r="C187" s="190">
        <v>118</v>
      </c>
      <c r="D187" s="66">
        <v>0</v>
      </c>
      <c r="E187" s="66">
        <v>0</v>
      </c>
      <c r="F187" s="66">
        <v>0</v>
      </c>
      <c r="G187" s="66">
        <v>0</v>
      </c>
      <c r="H187" s="66">
        <v>0</v>
      </c>
      <c r="I187" s="66">
        <v>0</v>
      </c>
      <c r="J187" s="66">
        <v>0</v>
      </c>
      <c r="K187" s="66">
        <v>0</v>
      </c>
      <c r="L187" s="66">
        <v>0</v>
      </c>
      <c r="M187" s="66">
        <v>0</v>
      </c>
      <c r="N187" s="66">
        <v>0</v>
      </c>
      <c r="O187" s="66">
        <v>0</v>
      </c>
      <c r="P187" s="64"/>
    </row>
    <row r="188" spans="1:16" x14ac:dyDescent="0.25">
      <c r="A188" s="22">
        <v>6533</v>
      </c>
      <c r="B188" s="23" t="s">
        <v>180</v>
      </c>
      <c r="C188" s="190">
        <v>119</v>
      </c>
      <c r="D188" s="66">
        <v>0</v>
      </c>
      <c r="E188" s="66">
        <v>0</v>
      </c>
      <c r="F188" s="66">
        <v>0</v>
      </c>
      <c r="G188" s="66">
        <v>0</v>
      </c>
      <c r="H188" s="66">
        <v>0</v>
      </c>
      <c r="I188" s="66">
        <v>0</v>
      </c>
      <c r="J188" s="66">
        <v>0</v>
      </c>
      <c r="K188" s="66">
        <v>0</v>
      </c>
      <c r="L188" s="66">
        <v>0</v>
      </c>
      <c r="M188" s="66">
        <v>0</v>
      </c>
      <c r="N188" s="66">
        <v>0</v>
      </c>
      <c r="O188" s="66">
        <v>0</v>
      </c>
      <c r="P188" s="64"/>
    </row>
    <row r="189" spans="1:16" ht="24" customHeight="1" x14ac:dyDescent="0.25">
      <c r="A189" s="22">
        <v>66</v>
      </c>
      <c r="B189" s="30" t="s">
        <v>1366</v>
      </c>
      <c r="C189" s="190">
        <v>120</v>
      </c>
      <c r="D189" s="63">
        <f t="shared" ref="D189:N189" si="117">D190+D196</f>
        <v>0</v>
      </c>
      <c r="E189" s="63">
        <f t="shared" si="117"/>
        <v>3500000</v>
      </c>
      <c r="F189" s="63">
        <f t="shared" si="117"/>
        <v>0</v>
      </c>
      <c r="G189" s="63">
        <f t="shared" si="117"/>
        <v>3500000</v>
      </c>
      <c r="H189" s="63">
        <f t="shared" si="117"/>
        <v>0</v>
      </c>
      <c r="I189" s="63">
        <f t="shared" si="117"/>
        <v>0</v>
      </c>
      <c r="J189" s="63">
        <f t="shared" si="117"/>
        <v>0</v>
      </c>
      <c r="K189" s="63">
        <f t="shared" si="117"/>
        <v>0</v>
      </c>
      <c r="L189" s="63">
        <f t="shared" si="117"/>
        <v>0</v>
      </c>
      <c r="M189" s="63">
        <f t="shared" si="117"/>
        <v>0</v>
      </c>
      <c r="N189" s="63">
        <f t="shared" si="117"/>
        <v>0</v>
      </c>
      <c r="O189" s="63">
        <f t="shared" ref="O189" si="118">O190+O196</f>
        <v>0</v>
      </c>
      <c r="P189" s="64"/>
    </row>
    <row r="190" spans="1:16" x14ac:dyDescent="0.25">
      <c r="A190" s="22">
        <v>661</v>
      </c>
      <c r="B190" s="23" t="s">
        <v>181</v>
      </c>
      <c r="C190" s="190">
        <v>121</v>
      </c>
      <c r="D190" s="63">
        <f t="shared" ref="D190:N190" si="119">SUM(D191+D194)</f>
        <v>0</v>
      </c>
      <c r="E190" s="63">
        <f t="shared" si="119"/>
        <v>3500000</v>
      </c>
      <c r="F190" s="63">
        <f t="shared" si="119"/>
        <v>0</v>
      </c>
      <c r="G190" s="63">
        <f t="shared" si="119"/>
        <v>3500000</v>
      </c>
      <c r="H190" s="63">
        <f t="shared" si="119"/>
        <v>0</v>
      </c>
      <c r="I190" s="63">
        <f t="shared" si="119"/>
        <v>0</v>
      </c>
      <c r="J190" s="63">
        <f t="shared" si="119"/>
        <v>0</v>
      </c>
      <c r="K190" s="63">
        <f t="shared" ref="K190:L190" si="120">SUM(K191+K194)</f>
        <v>0</v>
      </c>
      <c r="L190" s="63">
        <f t="shared" si="120"/>
        <v>0</v>
      </c>
      <c r="M190" s="63">
        <f t="shared" si="119"/>
        <v>0</v>
      </c>
      <c r="N190" s="63">
        <f t="shared" si="119"/>
        <v>0</v>
      </c>
      <c r="O190" s="63">
        <f t="shared" ref="O190" si="121">SUM(O191+O194)</f>
        <v>0</v>
      </c>
      <c r="P190" s="64"/>
    </row>
    <row r="191" spans="1:16" x14ac:dyDescent="0.25">
      <c r="A191" s="22">
        <v>6614</v>
      </c>
      <c r="B191" s="23" t="s">
        <v>182</v>
      </c>
      <c r="C191" s="190">
        <v>122</v>
      </c>
      <c r="D191" s="66">
        <f t="shared" ref="D191:N191" si="122">SUM(D192:D193)</f>
        <v>0</v>
      </c>
      <c r="E191" s="66">
        <f t="shared" si="122"/>
        <v>3500000</v>
      </c>
      <c r="F191" s="66">
        <f t="shared" si="122"/>
        <v>0</v>
      </c>
      <c r="G191" s="66">
        <f t="shared" si="122"/>
        <v>3500000</v>
      </c>
      <c r="H191" s="66">
        <f t="shared" si="122"/>
        <v>0</v>
      </c>
      <c r="I191" s="66">
        <f t="shared" si="122"/>
        <v>0</v>
      </c>
      <c r="J191" s="66">
        <f t="shared" si="122"/>
        <v>0</v>
      </c>
      <c r="K191" s="66">
        <f t="shared" ref="K191:L191" si="123">SUM(K192:K193)</f>
        <v>0</v>
      </c>
      <c r="L191" s="66">
        <f t="shared" si="123"/>
        <v>0</v>
      </c>
      <c r="M191" s="66">
        <f t="shared" si="122"/>
        <v>0</v>
      </c>
      <c r="N191" s="66">
        <f t="shared" si="122"/>
        <v>0</v>
      </c>
      <c r="O191" s="66">
        <f t="shared" ref="O191" si="124">SUM(O192:O193)</f>
        <v>0</v>
      </c>
      <c r="P191" s="64"/>
    </row>
    <row r="192" spans="1:16" x14ac:dyDescent="0.25">
      <c r="A192" s="25">
        <v>66141</v>
      </c>
      <c r="B192" s="26" t="s">
        <v>183</v>
      </c>
      <c r="C192" s="190"/>
      <c r="D192" s="67"/>
      <c r="E192" s="67"/>
      <c r="F192" s="69"/>
      <c r="G192" s="65">
        <f>+E192</f>
        <v>0</v>
      </c>
      <c r="H192" s="71"/>
      <c r="I192" s="71"/>
      <c r="J192" s="71"/>
      <c r="K192" s="71"/>
      <c r="L192" s="71"/>
      <c r="M192" s="71"/>
      <c r="N192" s="71"/>
      <c r="O192" s="71"/>
      <c r="P192" s="64"/>
    </row>
    <row r="193" spans="1:16" x14ac:dyDescent="0.25">
      <c r="A193" s="25">
        <v>66142</v>
      </c>
      <c r="B193" s="26" t="s">
        <v>184</v>
      </c>
      <c r="C193" s="190"/>
      <c r="D193" s="67"/>
      <c r="E193" s="67">
        <v>3500000</v>
      </c>
      <c r="F193" s="69"/>
      <c r="G193" s="65">
        <f>+E193</f>
        <v>3500000</v>
      </c>
      <c r="H193" s="71"/>
      <c r="I193" s="71"/>
      <c r="J193" s="71"/>
      <c r="K193" s="71"/>
      <c r="L193" s="71"/>
      <c r="M193" s="71"/>
      <c r="N193" s="71"/>
      <c r="O193" s="71"/>
      <c r="P193" s="64"/>
    </row>
    <row r="194" spans="1:16" x14ac:dyDescent="0.25">
      <c r="A194" s="22">
        <v>6615</v>
      </c>
      <c r="B194" s="23" t="s">
        <v>185</v>
      </c>
      <c r="C194" s="190">
        <v>123</v>
      </c>
      <c r="D194" s="66">
        <f t="shared" ref="D194:O194" si="125">SUM(D195)</f>
        <v>0</v>
      </c>
      <c r="E194" s="66">
        <f t="shared" si="125"/>
        <v>0</v>
      </c>
      <c r="F194" s="66">
        <f t="shared" si="125"/>
        <v>0</v>
      </c>
      <c r="G194" s="66">
        <f t="shared" si="125"/>
        <v>0</v>
      </c>
      <c r="H194" s="66">
        <f t="shared" si="125"/>
        <v>0</v>
      </c>
      <c r="I194" s="66">
        <f t="shared" si="125"/>
        <v>0</v>
      </c>
      <c r="J194" s="66">
        <f t="shared" si="125"/>
        <v>0</v>
      </c>
      <c r="K194" s="66">
        <f t="shared" si="125"/>
        <v>0</v>
      </c>
      <c r="L194" s="66">
        <f t="shared" si="125"/>
        <v>0</v>
      </c>
      <c r="M194" s="66">
        <f t="shared" si="125"/>
        <v>0</v>
      </c>
      <c r="N194" s="66">
        <f t="shared" si="125"/>
        <v>0</v>
      </c>
      <c r="O194" s="66">
        <f t="shared" si="125"/>
        <v>0</v>
      </c>
      <c r="P194" s="64"/>
    </row>
    <row r="195" spans="1:16" x14ac:dyDescent="0.25">
      <c r="A195" s="25">
        <v>66151</v>
      </c>
      <c r="B195" s="26" t="s">
        <v>185</v>
      </c>
      <c r="C195" s="190"/>
      <c r="D195" s="67"/>
      <c r="E195" s="67"/>
      <c r="F195" s="69"/>
      <c r="G195" s="65">
        <f t="shared" ref="G195" si="126">+E195</f>
        <v>0</v>
      </c>
      <c r="H195" s="71"/>
      <c r="I195" s="71"/>
      <c r="J195" s="71"/>
      <c r="K195" s="71"/>
      <c r="L195" s="71"/>
      <c r="M195" s="71"/>
      <c r="N195" s="71"/>
      <c r="O195" s="71"/>
      <c r="P195" s="64"/>
    </row>
    <row r="196" spans="1:16" x14ac:dyDescent="0.25">
      <c r="A196" s="22">
        <v>663</v>
      </c>
      <c r="B196" s="24" t="s">
        <v>186</v>
      </c>
      <c r="C196" s="190">
        <v>124</v>
      </c>
      <c r="D196" s="63">
        <f t="shared" ref="D196:N196" si="127">SUM(D197+D202)</f>
        <v>0</v>
      </c>
      <c r="E196" s="63">
        <f t="shared" si="127"/>
        <v>0</v>
      </c>
      <c r="F196" s="63">
        <f t="shared" si="127"/>
        <v>0</v>
      </c>
      <c r="G196" s="63">
        <f t="shared" si="127"/>
        <v>0</v>
      </c>
      <c r="H196" s="63">
        <f t="shared" si="127"/>
        <v>0</v>
      </c>
      <c r="I196" s="63">
        <f t="shared" si="127"/>
        <v>0</v>
      </c>
      <c r="J196" s="63">
        <f t="shared" si="127"/>
        <v>0</v>
      </c>
      <c r="K196" s="63">
        <f t="shared" ref="K196:L196" si="128">SUM(K197+K202)</f>
        <v>0</v>
      </c>
      <c r="L196" s="63">
        <f t="shared" si="128"/>
        <v>0</v>
      </c>
      <c r="M196" s="63">
        <f t="shared" si="127"/>
        <v>0</v>
      </c>
      <c r="N196" s="63">
        <f t="shared" si="127"/>
        <v>0</v>
      </c>
      <c r="O196" s="63">
        <f t="shared" ref="O196" si="129">SUM(O197+O202)</f>
        <v>0</v>
      </c>
      <c r="P196" s="64"/>
    </row>
    <row r="197" spans="1:16" x14ac:dyDescent="0.25">
      <c r="A197" s="22">
        <v>6631</v>
      </c>
      <c r="B197" s="23" t="s">
        <v>187</v>
      </c>
      <c r="C197" s="190">
        <v>125</v>
      </c>
      <c r="D197" s="66">
        <f t="shared" ref="D197:N197" si="130">SUM(D198:D201)</f>
        <v>0</v>
      </c>
      <c r="E197" s="66">
        <f t="shared" si="130"/>
        <v>0</v>
      </c>
      <c r="F197" s="66">
        <f t="shared" si="130"/>
        <v>0</v>
      </c>
      <c r="G197" s="66">
        <f t="shared" si="130"/>
        <v>0</v>
      </c>
      <c r="H197" s="66">
        <f t="shared" si="130"/>
        <v>0</v>
      </c>
      <c r="I197" s="66">
        <f t="shared" si="130"/>
        <v>0</v>
      </c>
      <c r="J197" s="66">
        <f t="shared" si="130"/>
        <v>0</v>
      </c>
      <c r="K197" s="66">
        <f t="shared" ref="K197:L197" si="131">SUM(K198:K201)</f>
        <v>0</v>
      </c>
      <c r="L197" s="66">
        <f t="shared" si="131"/>
        <v>0</v>
      </c>
      <c r="M197" s="66">
        <f t="shared" si="130"/>
        <v>0</v>
      </c>
      <c r="N197" s="66">
        <f t="shared" si="130"/>
        <v>0</v>
      </c>
      <c r="O197" s="66">
        <f t="shared" ref="O197" si="132">SUM(O198:O201)</f>
        <v>0</v>
      </c>
      <c r="P197" s="64"/>
    </row>
    <row r="198" spans="1:16" x14ac:dyDescent="0.25">
      <c r="A198" s="25" t="s">
        <v>188</v>
      </c>
      <c r="B198" s="26" t="s">
        <v>189</v>
      </c>
      <c r="C198" s="190"/>
      <c r="D198" s="67"/>
      <c r="E198" s="67"/>
      <c r="F198" s="69"/>
      <c r="G198" s="71"/>
      <c r="H198" s="71"/>
      <c r="I198" s="71"/>
      <c r="J198" s="71"/>
      <c r="K198" s="71"/>
      <c r="L198" s="71"/>
      <c r="M198" s="65">
        <f>+E198</f>
        <v>0</v>
      </c>
      <c r="N198" s="71"/>
      <c r="O198" s="71"/>
      <c r="P198" s="70"/>
    </row>
    <row r="199" spans="1:16" x14ac:dyDescent="0.25">
      <c r="A199" s="25" t="s">
        <v>190</v>
      </c>
      <c r="B199" s="26" t="s">
        <v>191</v>
      </c>
      <c r="C199" s="190"/>
      <c r="D199" s="67"/>
      <c r="E199" s="67"/>
      <c r="F199" s="69"/>
      <c r="G199" s="71"/>
      <c r="H199" s="71"/>
      <c r="I199" s="71"/>
      <c r="J199" s="71"/>
      <c r="K199" s="71"/>
      <c r="L199" s="71"/>
      <c r="M199" s="65">
        <f>+E199</f>
        <v>0</v>
      </c>
      <c r="N199" s="71"/>
      <c r="O199" s="71"/>
      <c r="P199" s="70"/>
    </row>
    <row r="200" spans="1:16" x14ac:dyDescent="0.25">
      <c r="A200" s="25" t="s">
        <v>192</v>
      </c>
      <c r="B200" s="26" t="s">
        <v>193</v>
      </c>
      <c r="C200" s="190"/>
      <c r="D200" s="67"/>
      <c r="E200" s="67"/>
      <c r="F200" s="69"/>
      <c r="G200" s="71"/>
      <c r="H200" s="71"/>
      <c r="I200" s="71"/>
      <c r="J200" s="71"/>
      <c r="K200" s="71"/>
      <c r="L200" s="71"/>
      <c r="M200" s="65">
        <f>+E200</f>
        <v>0</v>
      </c>
      <c r="N200" s="71"/>
      <c r="O200" s="71"/>
      <c r="P200" s="70"/>
    </row>
    <row r="201" spans="1:16" x14ac:dyDescent="0.25">
      <c r="A201" s="25" t="s">
        <v>194</v>
      </c>
      <c r="B201" s="26" t="s">
        <v>195</v>
      </c>
      <c r="C201" s="190"/>
      <c r="D201" s="67"/>
      <c r="E201" s="67"/>
      <c r="F201" s="69"/>
      <c r="G201" s="71"/>
      <c r="H201" s="71"/>
      <c r="I201" s="71"/>
      <c r="J201" s="71"/>
      <c r="K201" s="71"/>
      <c r="L201" s="71"/>
      <c r="M201" s="65">
        <f>+E201</f>
        <v>0</v>
      </c>
      <c r="N201" s="71"/>
      <c r="O201" s="71"/>
      <c r="P201" s="70"/>
    </row>
    <row r="202" spans="1:16" x14ac:dyDescent="0.25">
      <c r="A202" s="22">
        <v>6632</v>
      </c>
      <c r="B202" s="24" t="s">
        <v>196</v>
      </c>
      <c r="C202" s="190">
        <v>126</v>
      </c>
      <c r="D202" s="66">
        <f t="shared" ref="D202:N202" si="133">SUM(D203:D206)</f>
        <v>0</v>
      </c>
      <c r="E202" s="66">
        <f t="shared" si="133"/>
        <v>0</v>
      </c>
      <c r="F202" s="66">
        <f t="shared" si="133"/>
        <v>0</v>
      </c>
      <c r="G202" s="66">
        <f t="shared" si="133"/>
        <v>0</v>
      </c>
      <c r="H202" s="66">
        <f t="shared" si="133"/>
        <v>0</v>
      </c>
      <c r="I202" s="66">
        <f t="shared" si="133"/>
        <v>0</v>
      </c>
      <c r="J202" s="66">
        <f t="shared" si="133"/>
        <v>0</v>
      </c>
      <c r="K202" s="66">
        <f t="shared" ref="K202:L202" si="134">SUM(K203:K206)</f>
        <v>0</v>
      </c>
      <c r="L202" s="66">
        <f t="shared" si="134"/>
        <v>0</v>
      </c>
      <c r="M202" s="66">
        <f t="shared" si="133"/>
        <v>0</v>
      </c>
      <c r="N202" s="66">
        <f t="shared" si="133"/>
        <v>0</v>
      </c>
      <c r="O202" s="66">
        <f t="shared" ref="O202" si="135">SUM(O203:O206)</f>
        <v>0</v>
      </c>
      <c r="P202" s="64"/>
    </row>
    <row r="203" spans="1:16" x14ac:dyDescent="0.25">
      <c r="A203" s="25" t="s">
        <v>197</v>
      </c>
      <c r="B203" s="26" t="s">
        <v>198</v>
      </c>
      <c r="C203" s="190"/>
      <c r="D203" s="67"/>
      <c r="E203" s="67"/>
      <c r="F203" s="69"/>
      <c r="G203" s="71"/>
      <c r="H203" s="71"/>
      <c r="I203" s="71"/>
      <c r="J203" s="71"/>
      <c r="K203" s="71"/>
      <c r="L203" s="71"/>
      <c r="M203" s="65">
        <f>+E203</f>
        <v>0</v>
      </c>
      <c r="N203" s="71"/>
      <c r="O203" s="71"/>
      <c r="P203" s="70"/>
    </row>
    <row r="204" spans="1:16" x14ac:dyDescent="0.25">
      <c r="A204" s="25" t="s">
        <v>199</v>
      </c>
      <c r="B204" s="26" t="s">
        <v>200</v>
      </c>
      <c r="C204" s="190"/>
      <c r="D204" s="67"/>
      <c r="E204" s="67"/>
      <c r="F204" s="69"/>
      <c r="G204" s="71"/>
      <c r="H204" s="71"/>
      <c r="I204" s="71"/>
      <c r="J204" s="71"/>
      <c r="K204" s="71"/>
      <c r="L204" s="71"/>
      <c r="M204" s="65">
        <f>+E204</f>
        <v>0</v>
      </c>
      <c r="N204" s="71"/>
      <c r="O204" s="71"/>
      <c r="P204" s="70"/>
    </row>
    <row r="205" spans="1:16" x14ac:dyDescent="0.25">
      <c r="A205" s="25" t="s">
        <v>201</v>
      </c>
      <c r="B205" s="26" t="s">
        <v>202</v>
      </c>
      <c r="C205" s="190"/>
      <c r="D205" s="67"/>
      <c r="E205" s="67"/>
      <c r="F205" s="69"/>
      <c r="G205" s="71"/>
      <c r="H205" s="71"/>
      <c r="I205" s="71"/>
      <c r="J205" s="71"/>
      <c r="K205" s="71"/>
      <c r="L205" s="71"/>
      <c r="M205" s="65">
        <f>+E205</f>
        <v>0</v>
      </c>
      <c r="N205" s="71"/>
      <c r="O205" s="71"/>
      <c r="P205" s="70"/>
    </row>
    <row r="206" spans="1:16" x14ac:dyDescent="0.25">
      <c r="A206" s="25" t="s">
        <v>203</v>
      </c>
      <c r="B206" s="26" t="s">
        <v>204</v>
      </c>
      <c r="C206" s="190"/>
      <c r="D206" s="67"/>
      <c r="E206" s="67"/>
      <c r="F206" s="69"/>
      <c r="G206" s="71"/>
      <c r="H206" s="71"/>
      <c r="I206" s="71"/>
      <c r="J206" s="71"/>
      <c r="K206" s="71"/>
      <c r="L206" s="71"/>
      <c r="M206" s="65">
        <f>+E206</f>
        <v>0</v>
      </c>
      <c r="N206" s="71"/>
      <c r="O206" s="71"/>
      <c r="P206" s="70"/>
    </row>
    <row r="207" spans="1:16" ht="24" customHeight="1" x14ac:dyDescent="0.25">
      <c r="A207" s="22">
        <v>67</v>
      </c>
      <c r="B207" s="23" t="s">
        <v>205</v>
      </c>
      <c r="C207" s="190">
        <v>127</v>
      </c>
      <c r="D207" s="63">
        <f t="shared" ref="D207:N207" si="136">D208+D214</f>
        <v>0</v>
      </c>
      <c r="E207" s="63">
        <f t="shared" si="136"/>
        <v>37702000</v>
      </c>
      <c r="F207" s="63">
        <f t="shared" si="136"/>
        <v>37702000</v>
      </c>
      <c r="G207" s="63">
        <f t="shared" si="136"/>
        <v>0</v>
      </c>
      <c r="H207" s="63">
        <f t="shared" si="136"/>
        <v>0</v>
      </c>
      <c r="I207" s="63">
        <f t="shared" si="136"/>
        <v>0</v>
      </c>
      <c r="J207" s="63">
        <f t="shared" si="136"/>
        <v>0</v>
      </c>
      <c r="K207" s="63">
        <f t="shared" si="136"/>
        <v>0</v>
      </c>
      <c r="L207" s="63">
        <f t="shared" si="136"/>
        <v>0</v>
      </c>
      <c r="M207" s="63">
        <f t="shared" si="136"/>
        <v>0</v>
      </c>
      <c r="N207" s="63">
        <f t="shared" si="136"/>
        <v>0</v>
      </c>
      <c r="O207" s="63">
        <f t="shared" ref="O207" si="137">O208+O214</f>
        <v>0</v>
      </c>
      <c r="P207" s="64"/>
    </row>
    <row r="208" spans="1:16" ht="24" customHeight="1" x14ac:dyDescent="0.25">
      <c r="A208" s="22">
        <v>671</v>
      </c>
      <c r="B208" s="30" t="s">
        <v>206</v>
      </c>
      <c r="C208" s="190">
        <v>128</v>
      </c>
      <c r="D208" s="63">
        <f t="shared" ref="D208:N208" si="138">SUM(D209+D211+D213)</f>
        <v>0</v>
      </c>
      <c r="E208" s="63">
        <f t="shared" si="138"/>
        <v>37702000</v>
      </c>
      <c r="F208" s="63">
        <f t="shared" si="138"/>
        <v>37702000</v>
      </c>
      <c r="G208" s="63">
        <f t="shared" si="138"/>
        <v>0</v>
      </c>
      <c r="H208" s="63">
        <f t="shared" si="138"/>
        <v>0</v>
      </c>
      <c r="I208" s="63">
        <f t="shared" si="138"/>
        <v>0</v>
      </c>
      <c r="J208" s="63">
        <f t="shared" si="138"/>
        <v>0</v>
      </c>
      <c r="K208" s="63">
        <f t="shared" si="138"/>
        <v>0</v>
      </c>
      <c r="L208" s="63">
        <f t="shared" si="138"/>
        <v>0</v>
      </c>
      <c r="M208" s="63">
        <f t="shared" si="138"/>
        <v>0</v>
      </c>
      <c r="N208" s="63">
        <f t="shared" si="138"/>
        <v>0</v>
      </c>
      <c r="O208" s="63">
        <f t="shared" ref="O208" si="139">SUM(O209+O211+O213)</f>
        <v>0</v>
      </c>
      <c r="P208" s="64"/>
    </row>
    <row r="209" spans="1:16" x14ac:dyDescent="0.25">
      <c r="A209" s="22">
        <v>6711</v>
      </c>
      <c r="B209" s="23" t="s">
        <v>207</v>
      </c>
      <c r="C209" s="190">
        <v>129</v>
      </c>
      <c r="D209" s="66">
        <f>D210</f>
        <v>0</v>
      </c>
      <c r="E209" s="66">
        <f>E210</f>
        <v>37702000</v>
      </c>
      <c r="F209" s="66">
        <f>F210</f>
        <v>37702000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4"/>
    </row>
    <row r="210" spans="1:16" x14ac:dyDescent="0.25">
      <c r="A210" s="22" t="s">
        <v>1598</v>
      </c>
      <c r="B210" s="23" t="s">
        <v>207</v>
      </c>
      <c r="C210" s="190"/>
      <c r="D210" s="67"/>
      <c r="E210" s="67">
        <v>37702000</v>
      </c>
      <c r="F210" s="73">
        <f>E210</f>
        <v>37702000</v>
      </c>
      <c r="G210" s="66"/>
      <c r="H210" s="66"/>
      <c r="I210" s="66"/>
      <c r="J210" s="66"/>
      <c r="K210" s="66"/>
      <c r="L210" s="66"/>
      <c r="M210" s="66"/>
      <c r="N210" s="66"/>
      <c r="O210" s="66"/>
      <c r="P210" s="64"/>
    </row>
    <row r="211" spans="1:16" ht="24" customHeight="1" x14ac:dyDescent="0.25">
      <c r="A211" s="22">
        <v>6712</v>
      </c>
      <c r="B211" s="23" t="s">
        <v>208</v>
      </c>
      <c r="C211" s="190">
        <v>130</v>
      </c>
      <c r="D211" s="66">
        <f>D212</f>
        <v>0</v>
      </c>
      <c r="E211" s="66">
        <f>E212</f>
        <v>0</v>
      </c>
      <c r="F211" s="66">
        <f>F212</f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4"/>
    </row>
    <row r="212" spans="1:16" ht="24" customHeight="1" x14ac:dyDescent="0.25">
      <c r="A212" s="22" t="s">
        <v>1599</v>
      </c>
      <c r="B212" s="23" t="s">
        <v>208</v>
      </c>
      <c r="C212" s="190"/>
      <c r="D212" s="67"/>
      <c r="E212" s="67"/>
      <c r="F212" s="73">
        <f>E212</f>
        <v>0</v>
      </c>
      <c r="G212" s="66"/>
      <c r="H212" s="66"/>
      <c r="I212" s="66"/>
      <c r="J212" s="66"/>
      <c r="K212" s="66"/>
      <c r="L212" s="66"/>
      <c r="M212" s="66"/>
      <c r="N212" s="66"/>
      <c r="O212" s="66"/>
      <c r="P212" s="64"/>
    </row>
    <row r="213" spans="1:16" s="29" customFormat="1" ht="24" customHeight="1" x14ac:dyDescent="0.25">
      <c r="A213" s="22" t="s">
        <v>209</v>
      </c>
      <c r="B213" s="23" t="s">
        <v>210</v>
      </c>
      <c r="C213" s="190">
        <v>131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66">
        <v>0</v>
      </c>
      <c r="K213" s="66">
        <v>0</v>
      </c>
      <c r="L213" s="66">
        <v>0</v>
      </c>
      <c r="M213" s="66">
        <v>0</v>
      </c>
      <c r="N213" s="66">
        <v>0</v>
      </c>
      <c r="O213" s="66">
        <v>0</v>
      </c>
      <c r="P213" s="64"/>
    </row>
    <row r="214" spans="1:16" s="29" customFormat="1" x14ac:dyDescent="0.25">
      <c r="A214" s="22" t="s">
        <v>211</v>
      </c>
      <c r="B214" s="23" t="s">
        <v>212</v>
      </c>
      <c r="C214" s="190">
        <v>132</v>
      </c>
      <c r="D214" s="63">
        <f t="shared" ref="D214:O214" si="140">D215</f>
        <v>0</v>
      </c>
      <c r="E214" s="63">
        <f t="shared" si="140"/>
        <v>0</v>
      </c>
      <c r="F214" s="63">
        <f t="shared" si="140"/>
        <v>0</v>
      </c>
      <c r="G214" s="63">
        <f t="shared" si="140"/>
        <v>0</v>
      </c>
      <c r="H214" s="63">
        <f t="shared" si="140"/>
        <v>0</v>
      </c>
      <c r="I214" s="63">
        <f t="shared" si="140"/>
        <v>0</v>
      </c>
      <c r="J214" s="63">
        <f t="shared" si="140"/>
        <v>0</v>
      </c>
      <c r="K214" s="63">
        <f t="shared" si="140"/>
        <v>0</v>
      </c>
      <c r="L214" s="63">
        <f t="shared" si="140"/>
        <v>0</v>
      </c>
      <c r="M214" s="63">
        <f t="shared" si="140"/>
        <v>0</v>
      </c>
      <c r="N214" s="63">
        <f t="shared" si="140"/>
        <v>0</v>
      </c>
      <c r="O214" s="63">
        <f t="shared" si="140"/>
        <v>0</v>
      </c>
      <c r="P214" s="64"/>
    </row>
    <row r="215" spans="1:16" s="29" customFormat="1" x14ac:dyDescent="0.25">
      <c r="A215" s="22" t="s">
        <v>213</v>
      </c>
      <c r="B215" s="23" t="s">
        <v>214</v>
      </c>
      <c r="C215" s="190">
        <v>133</v>
      </c>
      <c r="D215" s="67"/>
      <c r="E215" s="67"/>
      <c r="F215" s="72">
        <v>0</v>
      </c>
      <c r="G215" s="72">
        <v>0</v>
      </c>
      <c r="H215" s="73">
        <f>E215</f>
        <v>0</v>
      </c>
      <c r="I215" s="72">
        <v>0</v>
      </c>
      <c r="J215" s="72">
        <v>0</v>
      </c>
      <c r="K215" s="72">
        <v>0</v>
      </c>
      <c r="L215" s="72">
        <v>0</v>
      </c>
      <c r="M215" s="72">
        <v>0</v>
      </c>
      <c r="N215" s="72">
        <v>0</v>
      </c>
      <c r="O215" s="72">
        <v>0</v>
      </c>
      <c r="P215" s="64"/>
    </row>
    <row r="216" spans="1:16" x14ac:dyDescent="0.25">
      <c r="A216" s="22">
        <v>68</v>
      </c>
      <c r="B216" s="23" t="s">
        <v>215</v>
      </c>
      <c r="C216" s="190">
        <v>134</v>
      </c>
      <c r="D216" s="63">
        <f t="shared" ref="D216:N216" si="141">D217+D228</f>
        <v>0</v>
      </c>
      <c r="E216" s="63">
        <f t="shared" si="141"/>
        <v>0</v>
      </c>
      <c r="F216" s="63">
        <f t="shared" si="141"/>
        <v>0</v>
      </c>
      <c r="G216" s="63">
        <f t="shared" si="141"/>
        <v>0</v>
      </c>
      <c r="H216" s="63">
        <f t="shared" si="141"/>
        <v>0</v>
      </c>
      <c r="I216" s="63">
        <f t="shared" si="141"/>
        <v>0</v>
      </c>
      <c r="J216" s="63">
        <f t="shared" si="141"/>
        <v>0</v>
      </c>
      <c r="K216" s="63">
        <f t="shared" ref="K216:L216" si="142">K217+K228</f>
        <v>0</v>
      </c>
      <c r="L216" s="63">
        <f t="shared" si="142"/>
        <v>0</v>
      </c>
      <c r="M216" s="63">
        <f t="shared" si="141"/>
        <v>0</v>
      </c>
      <c r="N216" s="63">
        <f t="shared" si="141"/>
        <v>0</v>
      </c>
      <c r="O216" s="63">
        <f t="shared" ref="O216" si="143">O217+O228</f>
        <v>0</v>
      </c>
      <c r="P216" s="64"/>
    </row>
    <row r="217" spans="1:16" x14ac:dyDescent="0.25">
      <c r="A217" s="22">
        <v>681</v>
      </c>
      <c r="B217" s="23" t="s">
        <v>216</v>
      </c>
      <c r="C217" s="190">
        <v>135</v>
      </c>
      <c r="D217" s="63">
        <f>SUM(D218:D226)</f>
        <v>0</v>
      </c>
      <c r="E217" s="63">
        <f t="shared" ref="E217:N217" si="144">SUM(E218:E226)</f>
        <v>0</v>
      </c>
      <c r="F217" s="63">
        <f t="shared" si="144"/>
        <v>0</v>
      </c>
      <c r="G217" s="63">
        <f t="shared" si="144"/>
        <v>0</v>
      </c>
      <c r="H217" s="63">
        <f t="shared" si="144"/>
        <v>0</v>
      </c>
      <c r="I217" s="63">
        <f t="shared" si="144"/>
        <v>0</v>
      </c>
      <c r="J217" s="63">
        <f t="shared" si="144"/>
        <v>0</v>
      </c>
      <c r="K217" s="63">
        <f t="shared" ref="K217:L217" si="145">SUM(K218:K226)</f>
        <v>0</v>
      </c>
      <c r="L217" s="63">
        <f t="shared" si="145"/>
        <v>0</v>
      </c>
      <c r="M217" s="63">
        <f t="shared" si="144"/>
        <v>0</v>
      </c>
      <c r="N217" s="63">
        <f t="shared" si="144"/>
        <v>0</v>
      </c>
      <c r="O217" s="63">
        <f t="shared" ref="O217" si="146">SUM(O218:O226)</f>
        <v>0</v>
      </c>
      <c r="P217" s="64"/>
    </row>
    <row r="218" spans="1:16" x14ac:dyDescent="0.25">
      <c r="A218" s="22">
        <v>6811</v>
      </c>
      <c r="B218" s="23" t="s">
        <v>217</v>
      </c>
      <c r="C218" s="190">
        <v>136</v>
      </c>
      <c r="D218" s="66">
        <v>0</v>
      </c>
      <c r="E218" s="66">
        <v>0</v>
      </c>
      <c r="F218" s="66">
        <v>0</v>
      </c>
      <c r="G218" s="66">
        <v>0</v>
      </c>
      <c r="H218" s="66">
        <v>0</v>
      </c>
      <c r="I218" s="66">
        <v>0</v>
      </c>
      <c r="J218" s="66">
        <v>0</v>
      </c>
      <c r="K218" s="66">
        <v>0</v>
      </c>
      <c r="L218" s="66">
        <v>0</v>
      </c>
      <c r="M218" s="66">
        <v>0</v>
      </c>
      <c r="N218" s="66">
        <v>0</v>
      </c>
      <c r="O218" s="66">
        <v>0</v>
      </c>
      <c r="P218" s="64"/>
    </row>
    <row r="219" spans="1:16" x14ac:dyDescent="0.25">
      <c r="A219" s="22">
        <v>6812</v>
      </c>
      <c r="B219" s="23" t="s">
        <v>218</v>
      </c>
      <c r="C219" s="190">
        <v>137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</v>
      </c>
      <c r="P219" s="64"/>
    </row>
    <row r="220" spans="1:16" x14ac:dyDescent="0.25">
      <c r="A220" s="22">
        <v>6813</v>
      </c>
      <c r="B220" s="23" t="s">
        <v>219</v>
      </c>
      <c r="C220" s="190">
        <v>138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4"/>
    </row>
    <row r="221" spans="1:16" x14ac:dyDescent="0.25">
      <c r="A221" s="22">
        <v>6814</v>
      </c>
      <c r="B221" s="23" t="s">
        <v>220</v>
      </c>
      <c r="C221" s="190">
        <v>139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4"/>
    </row>
    <row r="222" spans="1:16" x14ac:dyDescent="0.25">
      <c r="A222" s="22">
        <v>6815</v>
      </c>
      <c r="B222" s="23" t="s">
        <v>1367</v>
      </c>
      <c r="C222" s="190">
        <v>140</v>
      </c>
      <c r="D222" s="66">
        <v>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>
        <v>0</v>
      </c>
      <c r="L222" s="66">
        <v>0</v>
      </c>
      <c r="M222" s="66">
        <v>0</v>
      </c>
      <c r="N222" s="66">
        <v>0</v>
      </c>
      <c r="O222" s="66">
        <v>0</v>
      </c>
      <c r="P222" s="64"/>
    </row>
    <row r="223" spans="1:16" x14ac:dyDescent="0.25">
      <c r="A223" s="22">
        <v>6816</v>
      </c>
      <c r="B223" s="23" t="s">
        <v>221</v>
      </c>
      <c r="C223" s="190">
        <v>141</v>
      </c>
      <c r="D223" s="66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0</v>
      </c>
      <c r="N223" s="66">
        <v>0</v>
      </c>
      <c r="O223" s="66">
        <v>0</v>
      </c>
      <c r="P223" s="64"/>
    </row>
    <row r="224" spans="1:16" x14ac:dyDescent="0.25">
      <c r="A224" s="22">
        <v>6817</v>
      </c>
      <c r="B224" s="23" t="s">
        <v>222</v>
      </c>
      <c r="C224" s="190">
        <v>142</v>
      </c>
      <c r="D224" s="66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0</v>
      </c>
      <c r="P224" s="64"/>
    </row>
    <row r="225" spans="1:16" x14ac:dyDescent="0.25">
      <c r="A225" s="22">
        <v>6818</v>
      </c>
      <c r="B225" s="23" t="s">
        <v>223</v>
      </c>
      <c r="C225" s="190">
        <v>143</v>
      </c>
      <c r="D225" s="66">
        <v>0</v>
      </c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4"/>
    </row>
    <row r="226" spans="1:16" x14ac:dyDescent="0.25">
      <c r="A226" s="22">
        <v>6819</v>
      </c>
      <c r="B226" s="23" t="s">
        <v>224</v>
      </c>
      <c r="C226" s="190">
        <v>144</v>
      </c>
      <c r="D226" s="66">
        <f>D227</f>
        <v>0</v>
      </c>
      <c r="E226" s="66">
        <f t="shared" ref="E226:O226" si="147">E227</f>
        <v>0</v>
      </c>
      <c r="F226" s="66">
        <f t="shared" si="147"/>
        <v>0</v>
      </c>
      <c r="G226" s="66">
        <f t="shared" si="147"/>
        <v>0</v>
      </c>
      <c r="H226" s="66">
        <f t="shared" si="147"/>
        <v>0</v>
      </c>
      <c r="I226" s="66">
        <f t="shared" si="147"/>
        <v>0</v>
      </c>
      <c r="J226" s="66">
        <f t="shared" si="147"/>
        <v>0</v>
      </c>
      <c r="K226" s="66">
        <f t="shared" si="147"/>
        <v>0</v>
      </c>
      <c r="L226" s="66">
        <f t="shared" si="147"/>
        <v>0</v>
      </c>
      <c r="M226" s="66">
        <f t="shared" si="147"/>
        <v>0</v>
      </c>
      <c r="N226" s="66">
        <f t="shared" si="147"/>
        <v>0</v>
      </c>
      <c r="O226" s="66">
        <f t="shared" si="147"/>
        <v>0</v>
      </c>
      <c r="P226" s="64"/>
    </row>
    <row r="227" spans="1:16" x14ac:dyDescent="0.25">
      <c r="A227" s="22" t="s">
        <v>1441</v>
      </c>
      <c r="B227" s="23" t="s">
        <v>1368</v>
      </c>
      <c r="C227" s="190"/>
      <c r="D227" s="67"/>
      <c r="E227" s="67"/>
      <c r="F227" s="72"/>
      <c r="G227" s="72"/>
      <c r="H227" s="73">
        <f>E227</f>
        <v>0</v>
      </c>
      <c r="I227" s="72"/>
      <c r="J227" s="72"/>
      <c r="K227" s="72"/>
      <c r="L227" s="72"/>
      <c r="M227" s="72"/>
      <c r="N227" s="72"/>
      <c r="O227" s="72"/>
      <c r="P227" s="74"/>
    </row>
    <row r="228" spans="1:16" x14ac:dyDescent="0.25">
      <c r="A228" s="22">
        <v>683</v>
      </c>
      <c r="B228" s="23" t="s">
        <v>225</v>
      </c>
      <c r="C228" s="190">
        <v>145</v>
      </c>
      <c r="D228" s="63">
        <f>D229</f>
        <v>0</v>
      </c>
      <c r="E228" s="63">
        <f>E229</f>
        <v>0</v>
      </c>
      <c r="F228" s="63">
        <f t="shared" ref="F228:O229" si="148">F229</f>
        <v>0</v>
      </c>
      <c r="G228" s="63">
        <f t="shared" si="148"/>
        <v>0</v>
      </c>
      <c r="H228" s="63">
        <f t="shared" si="148"/>
        <v>0</v>
      </c>
      <c r="I228" s="63">
        <f t="shared" si="148"/>
        <v>0</v>
      </c>
      <c r="J228" s="63">
        <f t="shared" si="148"/>
        <v>0</v>
      </c>
      <c r="K228" s="63">
        <f t="shared" si="148"/>
        <v>0</v>
      </c>
      <c r="L228" s="63">
        <f t="shared" si="148"/>
        <v>0</v>
      </c>
      <c r="M228" s="63">
        <f t="shared" si="148"/>
        <v>0</v>
      </c>
      <c r="N228" s="63">
        <f t="shared" si="148"/>
        <v>0</v>
      </c>
      <c r="O228" s="63">
        <f t="shared" si="148"/>
        <v>0</v>
      </c>
      <c r="P228" s="64"/>
    </row>
    <row r="229" spans="1:16" x14ac:dyDescent="0.25">
      <c r="A229" s="22">
        <v>6831</v>
      </c>
      <c r="B229" s="23" t="s">
        <v>226</v>
      </c>
      <c r="C229" s="190">
        <v>146</v>
      </c>
      <c r="D229" s="76">
        <f>D230</f>
        <v>0</v>
      </c>
      <c r="E229" s="76">
        <f>E230</f>
        <v>0</v>
      </c>
      <c r="F229" s="75">
        <f>F230</f>
        <v>0</v>
      </c>
      <c r="G229" s="75">
        <f>G230</f>
        <v>0</v>
      </c>
      <c r="H229" s="76">
        <f>H230</f>
        <v>0</v>
      </c>
      <c r="I229" s="75">
        <f>I230</f>
        <v>0</v>
      </c>
      <c r="J229" s="66">
        <f t="shared" si="148"/>
        <v>0</v>
      </c>
      <c r="K229" s="66">
        <f t="shared" si="148"/>
        <v>0</v>
      </c>
      <c r="L229" s="66">
        <f t="shared" si="148"/>
        <v>0</v>
      </c>
      <c r="M229" s="66">
        <f t="shared" si="148"/>
        <v>0</v>
      </c>
      <c r="N229" s="66">
        <f t="shared" si="148"/>
        <v>0</v>
      </c>
      <c r="O229" s="66">
        <f t="shared" si="148"/>
        <v>0</v>
      </c>
      <c r="P229" s="64"/>
    </row>
    <row r="230" spans="1:16" x14ac:dyDescent="0.25">
      <c r="A230" s="60" t="s">
        <v>1442</v>
      </c>
      <c r="B230" s="61" t="s">
        <v>226</v>
      </c>
      <c r="C230" s="191"/>
      <c r="D230" s="67"/>
      <c r="E230" s="67"/>
      <c r="F230" s="72"/>
      <c r="G230" s="72"/>
      <c r="H230" s="73">
        <f>E230</f>
        <v>0</v>
      </c>
      <c r="I230" s="72"/>
      <c r="J230" s="72"/>
      <c r="K230" s="72"/>
      <c r="L230" s="72"/>
      <c r="M230" s="72"/>
      <c r="N230" s="72"/>
      <c r="O230" s="72"/>
      <c r="P230" s="74"/>
    </row>
    <row r="231" spans="1:16" x14ac:dyDescent="0.25">
      <c r="A231" s="19">
        <v>7</v>
      </c>
      <c r="B231" s="20" t="s">
        <v>227</v>
      </c>
      <c r="C231" s="189">
        <v>281</v>
      </c>
      <c r="D231" s="63">
        <f t="shared" ref="D231:N231" si="149">D232+D248+D297+D301</f>
        <v>0</v>
      </c>
      <c r="E231" s="63">
        <f t="shared" si="149"/>
        <v>0</v>
      </c>
      <c r="F231" s="63">
        <f t="shared" si="149"/>
        <v>0</v>
      </c>
      <c r="G231" s="63">
        <f t="shared" si="149"/>
        <v>0</v>
      </c>
      <c r="H231" s="63">
        <f t="shared" si="149"/>
        <v>0</v>
      </c>
      <c r="I231" s="63">
        <f t="shared" si="149"/>
        <v>0</v>
      </c>
      <c r="J231" s="63">
        <f t="shared" si="149"/>
        <v>0</v>
      </c>
      <c r="K231" s="63">
        <f t="shared" si="149"/>
        <v>0</v>
      </c>
      <c r="L231" s="63">
        <f t="shared" si="149"/>
        <v>0</v>
      </c>
      <c r="M231" s="63">
        <f t="shared" si="149"/>
        <v>0</v>
      </c>
      <c r="N231" s="63">
        <f t="shared" si="149"/>
        <v>0</v>
      </c>
      <c r="O231" s="63">
        <f t="shared" ref="O231" si="150">O232+O248+O297+O301</f>
        <v>0</v>
      </c>
      <c r="P231" s="64"/>
    </row>
    <row r="232" spans="1:16" x14ac:dyDescent="0.25">
      <c r="A232" s="22">
        <v>71</v>
      </c>
      <c r="B232" s="23" t="s">
        <v>228</v>
      </c>
      <c r="C232" s="190">
        <v>282</v>
      </c>
      <c r="D232" s="63">
        <f t="shared" ref="D232:N232" si="151">D233+D239</f>
        <v>0</v>
      </c>
      <c r="E232" s="63">
        <f t="shared" si="151"/>
        <v>0</v>
      </c>
      <c r="F232" s="63">
        <f t="shared" si="151"/>
        <v>0</v>
      </c>
      <c r="G232" s="63">
        <f t="shared" si="151"/>
        <v>0</v>
      </c>
      <c r="H232" s="63">
        <f t="shared" si="151"/>
        <v>0</v>
      </c>
      <c r="I232" s="63">
        <f t="shared" si="151"/>
        <v>0</v>
      </c>
      <c r="J232" s="63">
        <f t="shared" si="151"/>
        <v>0</v>
      </c>
      <c r="K232" s="63">
        <f t="shared" si="151"/>
        <v>0</v>
      </c>
      <c r="L232" s="63">
        <f t="shared" si="151"/>
        <v>0</v>
      </c>
      <c r="M232" s="63">
        <f t="shared" si="151"/>
        <v>0</v>
      </c>
      <c r="N232" s="63">
        <f t="shared" si="151"/>
        <v>0</v>
      </c>
      <c r="O232" s="63">
        <f t="shared" ref="O232" si="152">O233+O239</f>
        <v>0</v>
      </c>
      <c r="P232" s="64"/>
    </row>
    <row r="233" spans="1:16" x14ac:dyDescent="0.25">
      <c r="A233" s="22">
        <v>711</v>
      </c>
      <c r="B233" s="23" t="s">
        <v>229</v>
      </c>
      <c r="C233" s="190">
        <v>283</v>
      </c>
      <c r="D233" s="63">
        <f t="shared" ref="D233:N233" si="153">SUM(D234+D237+D238)</f>
        <v>0</v>
      </c>
      <c r="E233" s="63">
        <f t="shared" si="153"/>
        <v>0</v>
      </c>
      <c r="F233" s="63">
        <f t="shared" si="153"/>
        <v>0</v>
      </c>
      <c r="G233" s="63">
        <f t="shared" si="153"/>
        <v>0</v>
      </c>
      <c r="H233" s="63">
        <f t="shared" si="153"/>
        <v>0</v>
      </c>
      <c r="I233" s="63">
        <f t="shared" si="153"/>
        <v>0</v>
      </c>
      <c r="J233" s="63">
        <f t="shared" si="153"/>
        <v>0</v>
      </c>
      <c r="K233" s="63">
        <f t="shared" si="153"/>
        <v>0</v>
      </c>
      <c r="L233" s="63">
        <f t="shared" si="153"/>
        <v>0</v>
      </c>
      <c r="M233" s="63">
        <f t="shared" si="153"/>
        <v>0</v>
      </c>
      <c r="N233" s="63">
        <f t="shared" si="153"/>
        <v>0</v>
      </c>
      <c r="O233" s="63">
        <f t="shared" ref="O233" si="154">SUM(O234+O237+O238)</f>
        <v>0</v>
      </c>
      <c r="P233" s="64"/>
    </row>
    <row r="234" spans="1:16" x14ac:dyDescent="0.25">
      <c r="A234" s="22">
        <v>7111</v>
      </c>
      <c r="B234" s="23" t="s">
        <v>230</v>
      </c>
      <c r="C234" s="190">
        <v>284</v>
      </c>
      <c r="D234" s="66">
        <f t="shared" ref="D234:N234" si="155">SUM(D235:D236)</f>
        <v>0</v>
      </c>
      <c r="E234" s="66">
        <f t="shared" si="155"/>
        <v>0</v>
      </c>
      <c r="F234" s="66">
        <f t="shared" si="155"/>
        <v>0</v>
      </c>
      <c r="G234" s="66">
        <f t="shared" si="155"/>
        <v>0</v>
      </c>
      <c r="H234" s="66">
        <f t="shared" si="155"/>
        <v>0</v>
      </c>
      <c r="I234" s="66">
        <f t="shared" si="155"/>
        <v>0</v>
      </c>
      <c r="J234" s="66">
        <f t="shared" si="155"/>
        <v>0</v>
      </c>
      <c r="K234" s="66">
        <f t="shared" si="155"/>
        <v>0</v>
      </c>
      <c r="L234" s="66">
        <f t="shared" si="155"/>
        <v>0</v>
      </c>
      <c r="M234" s="66">
        <f t="shared" si="155"/>
        <v>0</v>
      </c>
      <c r="N234" s="66">
        <f t="shared" si="155"/>
        <v>0</v>
      </c>
      <c r="O234" s="66">
        <f t="shared" ref="O234" si="156">SUM(O235:O236)</f>
        <v>0</v>
      </c>
      <c r="P234" s="64"/>
    </row>
    <row r="235" spans="1:16" x14ac:dyDescent="0.25">
      <c r="A235" s="22" t="s">
        <v>1443</v>
      </c>
      <c r="B235" s="23" t="s">
        <v>231</v>
      </c>
      <c r="C235" s="190"/>
      <c r="D235" s="67"/>
      <c r="E235" s="67"/>
      <c r="F235" s="69"/>
      <c r="G235" s="71"/>
      <c r="H235" s="71"/>
      <c r="I235" s="71"/>
      <c r="J235" s="71"/>
      <c r="K235" s="71"/>
      <c r="L235" s="71"/>
      <c r="M235" s="71"/>
      <c r="N235" s="65">
        <f>+E235</f>
        <v>0</v>
      </c>
      <c r="O235" s="77">
        <f>+F235</f>
        <v>0</v>
      </c>
      <c r="P235" s="64"/>
    </row>
    <row r="236" spans="1:16" x14ac:dyDescent="0.25">
      <c r="A236" s="22" t="s">
        <v>1444</v>
      </c>
      <c r="B236" s="23" t="s">
        <v>232</v>
      </c>
      <c r="C236" s="190"/>
      <c r="D236" s="67"/>
      <c r="E236" s="67"/>
      <c r="F236" s="69"/>
      <c r="G236" s="71"/>
      <c r="H236" s="77"/>
      <c r="I236" s="71"/>
      <c r="J236" s="71"/>
      <c r="K236" s="71"/>
      <c r="L236" s="71"/>
      <c r="M236" s="71"/>
      <c r="N236" s="65">
        <f>+E236</f>
        <v>0</v>
      </c>
      <c r="O236" s="77">
        <f>+F236</f>
        <v>0</v>
      </c>
      <c r="P236" s="64"/>
    </row>
    <row r="237" spans="1:16" x14ac:dyDescent="0.25">
      <c r="A237" s="22">
        <v>7112</v>
      </c>
      <c r="B237" s="23" t="s">
        <v>234</v>
      </c>
      <c r="C237" s="190">
        <v>285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4"/>
    </row>
    <row r="238" spans="1:16" x14ac:dyDescent="0.25">
      <c r="A238" s="22">
        <v>7113</v>
      </c>
      <c r="B238" s="23" t="s">
        <v>235</v>
      </c>
      <c r="C238" s="190">
        <v>286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4"/>
    </row>
    <row r="239" spans="1:16" x14ac:dyDescent="0.25">
      <c r="A239" s="22">
        <v>712</v>
      </c>
      <c r="B239" s="23" t="s">
        <v>236</v>
      </c>
      <c r="C239" s="190">
        <v>287</v>
      </c>
      <c r="D239" s="63">
        <f t="shared" ref="D239:N239" si="157">SUM(D240+D241+D242+D243+D246+D247)</f>
        <v>0</v>
      </c>
      <c r="E239" s="63">
        <f t="shared" si="157"/>
        <v>0</v>
      </c>
      <c r="F239" s="63">
        <f t="shared" si="157"/>
        <v>0</v>
      </c>
      <c r="G239" s="63">
        <f t="shared" si="157"/>
        <v>0</v>
      </c>
      <c r="H239" s="63">
        <f t="shared" si="157"/>
        <v>0</v>
      </c>
      <c r="I239" s="63">
        <f t="shared" si="157"/>
        <v>0</v>
      </c>
      <c r="J239" s="63">
        <f t="shared" si="157"/>
        <v>0</v>
      </c>
      <c r="K239" s="63">
        <f t="shared" si="157"/>
        <v>0</v>
      </c>
      <c r="L239" s="63">
        <f t="shared" si="157"/>
        <v>0</v>
      </c>
      <c r="M239" s="63">
        <f t="shared" si="157"/>
        <v>0</v>
      </c>
      <c r="N239" s="63">
        <f t="shared" si="157"/>
        <v>0</v>
      </c>
      <c r="O239" s="63">
        <f t="shared" ref="O239" si="158">SUM(O240+O241+O242+O243+O246+O247)</f>
        <v>0</v>
      </c>
      <c r="P239" s="64"/>
    </row>
    <row r="240" spans="1:16" x14ac:dyDescent="0.25">
      <c r="A240" s="22">
        <v>7121</v>
      </c>
      <c r="B240" s="23" t="s">
        <v>237</v>
      </c>
      <c r="C240" s="190">
        <v>288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4"/>
    </row>
    <row r="241" spans="1:16" x14ac:dyDescent="0.25">
      <c r="A241" s="22">
        <v>7122</v>
      </c>
      <c r="B241" s="23" t="s">
        <v>238</v>
      </c>
      <c r="C241" s="190">
        <v>289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0</v>
      </c>
      <c r="O241" s="66">
        <v>0</v>
      </c>
      <c r="P241" s="64"/>
    </row>
    <row r="242" spans="1:16" x14ac:dyDescent="0.25">
      <c r="A242" s="22">
        <v>7123</v>
      </c>
      <c r="B242" s="23" t="s">
        <v>239</v>
      </c>
      <c r="C242" s="190">
        <v>290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4"/>
    </row>
    <row r="243" spans="1:16" x14ac:dyDescent="0.25">
      <c r="A243" s="22">
        <v>7124</v>
      </c>
      <c r="B243" s="23" t="s">
        <v>240</v>
      </c>
      <c r="C243" s="190">
        <v>291</v>
      </c>
      <c r="D243" s="66">
        <f t="shared" ref="D243:N243" si="159">SUM(D244:D245)</f>
        <v>0</v>
      </c>
      <c r="E243" s="66">
        <f t="shared" si="159"/>
        <v>0</v>
      </c>
      <c r="F243" s="66">
        <f t="shared" si="159"/>
        <v>0</v>
      </c>
      <c r="G243" s="66">
        <f t="shared" si="159"/>
        <v>0</v>
      </c>
      <c r="H243" s="66">
        <f t="shared" si="159"/>
        <v>0</v>
      </c>
      <c r="I243" s="66">
        <f t="shared" si="159"/>
        <v>0</v>
      </c>
      <c r="J243" s="66">
        <f t="shared" si="159"/>
        <v>0</v>
      </c>
      <c r="K243" s="66">
        <f t="shared" si="159"/>
        <v>0</v>
      </c>
      <c r="L243" s="66">
        <f t="shared" si="159"/>
        <v>0</v>
      </c>
      <c r="M243" s="66">
        <f t="shared" si="159"/>
        <v>0</v>
      </c>
      <c r="N243" s="66">
        <f t="shared" si="159"/>
        <v>0</v>
      </c>
      <c r="O243" s="66">
        <f t="shared" ref="O243" si="160">SUM(O244:O245)</f>
        <v>0</v>
      </c>
      <c r="P243" s="64"/>
    </row>
    <row r="244" spans="1:16" x14ac:dyDescent="0.25">
      <c r="A244" s="22" t="s">
        <v>1445</v>
      </c>
      <c r="B244" s="23" t="s">
        <v>241</v>
      </c>
      <c r="C244" s="190"/>
      <c r="D244" s="67"/>
      <c r="E244" s="67"/>
      <c r="F244" s="69"/>
      <c r="G244" s="71"/>
      <c r="H244" s="71"/>
      <c r="I244" s="71"/>
      <c r="J244" s="71"/>
      <c r="K244" s="71"/>
      <c r="L244" s="71"/>
      <c r="M244" s="71"/>
      <c r="N244" s="65">
        <f>+E244</f>
        <v>0</v>
      </c>
      <c r="O244" s="77">
        <f>+F244</f>
        <v>0</v>
      </c>
      <c r="P244" s="64"/>
    </row>
    <row r="245" spans="1:16" x14ac:dyDescent="0.25">
      <c r="A245" s="22" t="s">
        <v>1446</v>
      </c>
      <c r="B245" s="23" t="s">
        <v>246</v>
      </c>
      <c r="C245" s="190"/>
      <c r="D245" s="67"/>
      <c r="E245" s="67"/>
      <c r="F245" s="69"/>
      <c r="G245" s="71"/>
      <c r="H245" s="71"/>
      <c r="I245" s="71"/>
      <c r="J245" s="71"/>
      <c r="K245" s="71"/>
      <c r="L245" s="71"/>
      <c r="M245" s="71"/>
      <c r="N245" s="65">
        <f>+E245</f>
        <v>0</v>
      </c>
      <c r="O245" s="77">
        <f>+F245</f>
        <v>0</v>
      </c>
      <c r="P245" s="64"/>
    </row>
    <row r="246" spans="1:16" x14ac:dyDescent="0.25">
      <c r="A246" s="22">
        <v>7125</v>
      </c>
      <c r="B246" s="23" t="s">
        <v>247</v>
      </c>
      <c r="C246" s="190">
        <v>292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4"/>
    </row>
    <row r="247" spans="1:16" x14ac:dyDescent="0.25">
      <c r="A247" s="22">
        <v>7126</v>
      </c>
      <c r="B247" s="23" t="s">
        <v>248</v>
      </c>
      <c r="C247" s="190">
        <v>293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4"/>
    </row>
    <row r="248" spans="1:16" ht="24" customHeight="1" x14ac:dyDescent="0.25">
      <c r="A248" s="22">
        <v>72</v>
      </c>
      <c r="B248" s="23" t="s">
        <v>249</v>
      </c>
      <c r="C248" s="190">
        <v>294</v>
      </c>
      <c r="D248" s="63">
        <f t="shared" ref="D248:N248" si="161">D249+D258+D272+D283+D288+D292</f>
        <v>0</v>
      </c>
      <c r="E248" s="63">
        <f t="shared" si="161"/>
        <v>0</v>
      </c>
      <c r="F248" s="63">
        <f t="shared" si="161"/>
        <v>0</v>
      </c>
      <c r="G248" s="63">
        <f t="shared" si="161"/>
        <v>0</v>
      </c>
      <c r="H248" s="63">
        <f t="shared" si="161"/>
        <v>0</v>
      </c>
      <c r="I248" s="63">
        <f t="shared" si="161"/>
        <v>0</v>
      </c>
      <c r="J248" s="63">
        <f t="shared" si="161"/>
        <v>0</v>
      </c>
      <c r="K248" s="63">
        <f t="shared" si="161"/>
        <v>0</v>
      </c>
      <c r="L248" s="63">
        <f t="shared" si="161"/>
        <v>0</v>
      </c>
      <c r="M248" s="63">
        <f t="shared" si="161"/>
        <v>0</v>
      </c>
      <c r="N248" s="63">
        <f t="shared" si="161"/>
        <v>0</v>
      </c>
      <c r="O248" s="63">
        <f t="shared" ref="O248" si="162">O249+O258+O272+O283+O288+O292</f>
        <v>0</v>
      </c>
      <c r="P248" s="64"/>
    </row>
    <row r="249" spans="1:16" x14ac:dyDescent="0.25">
      <c r="A249" s="22">
        <v>721</v>
      </c>
      <c r="B249" s="23" t="s">
        <v>250</v>
      </c>
      <c r="C249" s="190">
        <v>295</v>
      </c>
      <c r="D249" s="63">
        <f t="shared" ref="D249:N249" si="163">SUM(D250+D253+D256+D257)</f>
        <v>0</v>
      </c>
      <c r="E249" s="63">
        <f t="shared" si="163"/>
        <v>0</v>
      </c>
      <c r="F249" s="63">
        <f t="shared" si="163"/>
        <v>0</v>
      </c>
      <c r="G249" s="63">
        <f t="shared" si="163"/>
        <v>0</v>
      </c>
      <c r="H249" s="63">
        <f t="shared" si="163"/>
        <v>0</v>
      </c>
      <c r="I249" s="63">
        <f t="shared" si="163"/>
        <v>0</v>
      </c>
      <c r="J249" s="63">
        <f t="shared" si="163"/>
        <v>0</v>
      </c>
      <c r="K249" s="63">
        <f t="shared" si="163"/>
        <v>0</v>
      </c>
      <c r="L249" s="63">
        <f t="shared" si="163"/>
        <v>0</v>
      </c>
      <c r="M249" s="63">
        <f t="shared" si="163"/>
        <v>0</v>
      </c>
      <c r="N249" s="63">
        <f t="shared" si="163"/>
        <v>0</v>
      </c>
      <c r="O249" s="63">
        <f t="shared" ref="O249" si="164">SUM(O250+O253+O256+O257)</f>
        <v>0</v>
      </c>
      <c r="P249" s="64"/>
    </row>
    <row r="250" spans="1:16" x14ac:dyDescent="0.25">
      <c r="A250" s="22">
        <v>7211</v>
      </c>
      <c r="B250" s="23" t="s">
        <v>251</v>
      </c>
      <c r="C250" s="190">
        <v>296</v>
      </c>
      <c r="D250" s="66">
        <f t="shared" ref="D250:N250" si="165">SUM(D251:D252)</f>
        <v>0</v>
      </c>
      <c r="E250" s="66">
        <f t="shared" si="165"/>
        <v>0</v>
      </c>
      <c r="F250" s="66">
        <f t="shared" si="165"/>
        <v>0</v>
      </c>
      <c r="G250" s="66">
        <f t="shared" si="165"/>
        <v>0</v>
      </c>
      <c r="H250" s="66">
        <f t="shared" si="165"/>
        <v>0</v>
      </c>
      <c r="I250" s="66">
        <f t="shared" si="165"/>
        <v>0</v>
      </c>
      <c r="J250" s="66">
        <f t="shared" si="165"/>
        <v>0</v>
      </c>
      <c r="K250" s="66">
        <f t="shared" si="165"/>
        <v>0</v>
      </c>
      <c r="L250" s="66">
        <f t="shared" si="165"/>
        <v>0</v>
      </c>
      <c r="M250" s="66">
        <f t="shared" si="165"/>
        <v>0</v>
      </c>
      <c r="N250" s="66">
        <f t="shared" si="165"/>
        <v>0</v>
      </c>
      <c r="O250" s="66">
        <f t="shared" ref="O250" si="166">SUM(O251:O252)</f>
        <v>0</v>
      </c>
      <c r="P250" s="64"/>
    </row>
    <row r="251" spans="1:16" x14ac:dyDescent="0.25">
      <c r="A251" s="22" t="s">
        <v>1447</v>
      </c>
      <c r="B251" s="23" t="s">
        <v>252</v>
      </c>
      <c r="C251" s="190"/>
      <c r="D251" s="67"/>
      <c r="E251" s="67"/>
      <c r="F251" s="69"/>
      <c r="G251" s="71"/>
      <c r="H251" s="71"/>
      <c r="I251" s="71"/>
      <c r="J251" s="71"/>
      <c r="K251" s="71"/>
      <c r="L251" s="71"/>
      <c r="M251" s="71"/>
      <c r="N251" s="65">
        <f>+E251</f>
        <v>0</v>
      </c>
      <c r="O251" s="77">
        <f>+F251</f>
        <v>0</v>
      </c>
      <c r="P251" s="64"/>
    </row>
    <row r="252" spans="1:16" x14ac:dyDescent="0.25">
      <c r="A252" s="22" t="s">
        <v>1448</v>
      </c>
      <c r="B252" s="23" t="s">
        <v>254</v>
      </c>
      <c r="C252" s="190"/>
      <c r="D252" s="67"/>
      <c r="E252" s="67"/>
      <c r="F252" s="69"/>
      <c r="G252" s="71"/>
      <c r="H252" s="71"/>
      <c r="I252" s="71"/>
      <c r="J252" s="71"/>
      <c r="K252" s="71"/>
      <c r="L252" s="71"/>
      <c r="M252" s="71"/>
      <c r="N252" s="65">
        <f>+E252</f>
        <v>0</v>
      </c>
      <c r="O252" s="77">
        <f>+F252</f>
        <v>0</v>
      </c>
      <c r="P252" s="64"/>
    </row>
    <row r="253" spans="1:16" x14ac:dyDescent="0.25">
      <c r="A253" s="22">
        <v>7212</v>
      </c>
      <c r="B253" s="23" t="s">
        <v>255</v>
      </c>
      <c r="C253" s="190">
        <v>297</v>
      </c>
      <c r="D253" s="66">
        <f t="shared" ref="D253:N253" si="167">SUM(D254:D255)</f>
        <v>0</v>
      </c>
      <c r="E253" s="66">
        <f t="shared" si="167"/>
        <v>0</v>
      </c>
      <c r="F253" s="66">
        <f t="shared" si="167"/>
        <v>0</v>
      </c>
      <c r="G253" s="66">
        <f t="shared" si="167"/>
        <v>0</v>
      </c>
      <c r="H253" s="66">
        <f t="shared" si="167"/>
        <v>0</v>
      </c>
      <c r="I253" s="66">
        <f t="shared" si="167"/>
        <v>0</v>
      </c>
      <c r="J253" s="66">
        <f t="shared" si="167"/>
        <v>0</v>
      </c>
      <c r="K253" s="66">
        <f t="shared" si="167"/>
        <v>0</v>
      </c>
      <c r="L253" s="66">
        <f t="shared" si="167"/>
        <v>0</v>
      </c>
      <c r="M253" s="66">
        <f t="shared" si="167"/>
        <v>0</v>
      </c>
      <c r="N253" s="66">
        <f t="shared" si="167"/>
        <v>0</v>
      </c>
      <c r="O253" s="66">
        <f t="shared" ref="O253" si="168">SUM(O254:O255)</f>
        <v>0</v>
      </c>
      <c r="P253" s="64"/>
    </row>
    <row r="254" spans="1:16" x14ac:dyDescent="0.25">
      <c r="A254" s="22" t="s">
        <v>1449</v>
      </c>
      <c r="B254" s="23" t="s">
        <v>258</v>
      </c>
      <c r="C254" s="190"/>
      <c r="D254" s="67"/>
      <c r="E254" s="67"/>
      <c r="F254" s="69"/>
      <c r="G254" s="71"/>
      <c r="H254" s="71"/>
      <c r="I254" s="71"/>
      <c r="J254" s="71"/>
      <c r="K254" s="71"/>
      <c r="L254" s="71"/>
      <c r="M254" s="71"/>
      <c r="N254" s="65">
        <f>+E254</f>
        <v>0</v>
      </c>
      <c r="O254" s="77">
        <f>+F254</f>
        <v>0</v>
      </c>
      <c r="P254" s="64"/>
    </row>
    <row r="255" spans="1:16" x14ac:dyDescent="0.25">
      <c r="A255" s="22" t="s">
        <v>1450</v>
      </c>
      <c r="B255" s="23" t="s">
        <v>263</v>
      </c>
      <c r="C255" s="190"/>
      <c r="D255" s="67"/>
      <c r="E255" s="67"/>
      <c r="F255" s="69"/>
      <c r="G255" s="71"/>
      <c r="H255" s="71"/>
      <c r="I255" s="71"/>
      <c r="J255" s="71"/>
      <c r="K255" s="71"/>
      <c r="L255" s="71"/>
      <c r="M255" s="71"/>
      <c r="N255" s="65">
        <f>+E255</f>
        <v>0</v>
      </c>
      <c r="O255" s="77">
        <f>+F255</f>
        <v>0</v>
      </c>
      <c r="P255" s="64"/>
    </row>
    <row r="256" spans="1:16" x14ac:dyDescent="0.25">
      <c r="A256" s="22">
        <v>7213</v>
      </c>
      <c r="B256" s="23" t="s">
        <v>264</v>
      </c>
      <c r="C256" s="190">
        <v>298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4"/>
    </row>
    <row r="257" spans="1:16" x14ac:dyDescent="0.25">
      <c r="A257" s="22">
        <v>7214</v>
      </c>
      <c r="B257" s="23" t="s">
        <v>265</v>
      </c>
      <c r="C257" s="190">
        <v>299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4"/>
    </row>
    <row r="258" spans="1:16" x14ac:dyDescent="0.25">
      <c r="A258" s="22">
        <v>722</v>
      </c>
      <c r="B258" s="23" t="s">
        <v>266</v>
      </c>
      <c r="C258" s="190">
        <v>300</v>
      </c>
      <c r="D258" s="63">
        <f t="shared" ref="D258:N258" si="169">SUM(D259+D263+D264+D265+D266+D267+D269+D271)</f>
        <v>0</v>
      </c>
      <c r="E258" s="63">
        <f t="shared" si="169"/>
        <v>0</v>
      </c>
      <c r="F258" s="63">
        <f t="shared" si="169"/>
        <v>0</v>
      </c>
      <c r="G258" s="63">
        <f t="shared" si="169"/>
        <v>0</v>
      </c>
      <c r="H258" s="63">
        <f t="shared" si="169"/>
        <v>0</v>
      </c>
      <c r="I258" s="63">
        <f t="shared" si="169"/>
        <v>0</v>
      </c>
      <c r="J258" s="63">
        <f t="shared" si="169"/>
        <v>0</v>
      </c>
      <c r="K258" s="63">
        <f t="shared" si="169"/>
        <v>0</v>
      </c>
      <c r="L258" s="63">
        <f t="shared" si="169"/>
        <v>0</v>
      </c>
      <c r="M258" s="63">
        <f t="shared" si="169"/>
        <v>0</v>
      </c>
      <c r="N258" s="63">
        <f t="shared" si="169"/>
        <v>0</v>
      </c>
      <c r="O258" s="63">
        <f t="shared" ref="O258" si="170">SUM(O259+O263+O264+O265+O266+O267+O269+O271)</f>
        <v>0</v>
      </c>
      <c r="P258" s="64"/>
    </row>
    <row r="259" spans="1:16" x14ac:dyDescent="0.25">
      <c r="A259" s="22">
        <v>7221</v>
      </c>
      <c r="B259" s="23" t="s">
        <v>267</v>
      </c>
      <c r="C259" s="190">
        <v>301</v>
      </c>
      <c r="D259" s="66">
        <f t="shared" ref="D259:N259" si="171">SUM(D260:D262)</f>
        <v>0</v>
      </c>
      <c r="E259" s="66">
        <f t="shared" si="171"/>
        <v>0</v>
      </c>
      <c r="F259" s="66">
        <f t="shared" si="171"/>
        <v>0</v>
      </c>
      <c r="G259" s="66">
        <f t="shared" si="171"/>
        <v>0</v>
      </c>
      <c r="H259" s="66">
        <f t="shared" si="171"/>
        <v>0</v>
      </c>
      <c r="I259" s="66">
        <f t="shared" si="171"/>
        <v>0</v>
      </c>
      <c r="J259" s="66">
        <f t="shared" si="171"/>
        <v>0</v>
      </c>
      <c r="K259" s="66">
        <f t="shared" ref="K259:L259" si="172">SUM(K260:K262)</f>
        <v>0</v>
      </c>
      <c r="L259" s="66">
        <f t="shared" si="172"/>
        <v>0</v>
      </c>
      <c r="M259" s="66">
        <f t="shared" si="171"/>
        <v>0</v>
      </c>
      <c r="N259" s="66">
        <f t="shared" si="171"/>
        <v>0</v>
      </c>
      <c r="O259" s="66">
        <f t="shared" ref="O259" si="173">SUM(O260:O262)</f>
        <v>0</v>
      </c>
      <c r="P259" s="64"/>
    </row>
    <row r="260" spans="1:16" x14ac:dyDescent="0.25">
      <c r="A260" s="22" t="s">
        <v>1451</v>
      </c>
      <c r="B260" s="23" t="s">
        <v>268</v>
      </c>
      <c r="C260" s="190"/>
      <c r="D260" s="67"/>
      <c r="E260" s="67"/>
      <c r="F260" s="69"/>
      <c r="G260" s="71"/>
      <c r="H260" s="71"/>
      <c r="I260" s="71"/>
      <c r="J260" s="71"/>
      <c r="K260" s="71"/>
      <c r="L260" s="71"/>
      <c r="M260" s="71"/>
      <c r="N260" s="65">
        <f t="shared" ref="N260:O262" si="174">+E260</f>
        <v>0</v>
      </c>
      <c r="O260" s="77">
        <f t="shared" si="174"/>
        <v>0</v>
      </c>
      <c r="P260" s="64"/>
    </row>
    <row r="261" spans="1:16" x14ac:dyDescent="0.25">
      <c r="A261" s="22" t="s">
        <v>1452</v>
      </c>
      <c r="B261" s="23" t="s">
        <v>269</v>
      </c>
      <c r="C261" s="190"/>
      <c r="D261" s="67"/>
      <c r="E261" s="67"/>
      <c r="F261" s="69"/>
      <c r="G261" s="71"/>
      <c r="H261" s="71"/>
      <c r="I261" s="71"/>
      <c r="J261" s="71"/>
      <c r="K261" s="71"/>
      <c r="L261" s="71"/>
      <c r="M261" s="71"/>
      <c r="N261" s="65">
        <f t="shared" si="174"/>
        <v>0</v>
      </c>
      <c r="O261" s="77">
        <f t="shared" si="174"/>
        <v>0</v>
      </c>
      <c r="P261" s="64"/>
    </row>
    <row r="262" spans="1:16" x14ac:dyDescent="0.25">
      <c r="A262" s="22" t="s">
        <v>1453</v>
      </c>
      <c r="B262" s="23" t="s">
        <v>270</v>
      </c>
      <c r="C262" s="190"/>
      <c r="D262" s="67"/>
      <c r="E262" s="67"/>
      <c r="F262" s="69"/>
      <c r="G262" s="71"/>
      <c r="H262" s="71"/>
      <c r="I262" s="71"/>
      <c r="J262" s="71"/>
      <c r="K262" s="71"/>
      <c r="L262" s="71"/>
      <c r="M262" s="71"/>
      <c r="N262" s="65">
        <f t="shared" si="174"/>
        <v>0</v>
      </c>
      <c r="O262" s="77">
        <f t="shared" si="174"/>
        <v>0</v>
      </c>
      <c r="P262" s="64"/>
    </row>
    <row r="263" spans="1:16" x14ac:dyDescent="0.25">
      <c r="A263" s="22">
        <v>7222</v>
      </c>
      <c r="B263" s="23" t="s">
        <v>271</v>
      </c>
      <c r="C263" s="190">
        <v>302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4"/>
    </row>
    <row r="264" spans="1:16" x14ac:dyDescent="0.25">
      <c r="A264" s="22">
        <v>7223</v>
      </c>
      <c r="B264" s="23" t="s">
        <v>276</v>
      </c>
      <c r="C264" s="190">
        <v>303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4"/>
    </row>
    <row r="265" spans="1:16" x14ac:dyDescent="0.25">
      <c r="A265" s="22">
        <v>7224</v>
      </c>
      <c r="B265" s="23" t="s">
        <v>283</v>
      </c>
      <c r="C265" s="190">
        <v>304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4"/>
    </row>
    <row r="266" spans="1:16" x14ac:dyDescent="0.25">
      <c r="A266" s="22">
        <v>7225</v>
      </c>
      <c r="B266" s="23" t="s">
        <v>286</v>
      </c>
      <c r="C266" s="190">
        <v>305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4"/>
    </row>
    <row r="267" spans="1:16" x14ac:dyDescent="0.25">
      <c r="A267" s="22">
        <v>7226</v>
      </c>
      <c r="B267" s="23" t="s">
        <v>291</v>
      </c>
      <c r="C267" s="190">
        <v>306</v>
      </c>
      <c r="D267" s="66">
        <f t="shared" ref="D267:O267" si="175">SUM(D268:D268)</f>
        <v>0</v>
      </c>
      <c r="E267" s="66">
        <f t="shared" si="175"/>
        <v>0</v>
      </c>
      <c r="F267" s="66">
        <f t="shared" si="175"/>
        <v>0</v>
      </c>
      <c r="G267" s="66">
        <f t="shared" si="175"/>
        <v>0</v>
      </c>
      <c r="H267" s="66">
        <f t="shared" si="175"/>
        <v>0</v>
      </c>
      <c r="I267" s="66">
        <f t="shared" si="175"/>
        <v>0</v>
      </c>
      <c r="J267" s="66">
        <f t="shared" si="175"/>
        <v>0</v>
      </c>
      <c r="K267" s="66">
        <f t="shared" si="175"/>
        <v>0</v>
      </c>
      <c r="L267" s="66">
        <f t="shared" si="175"/>
        <v>0</v>
      </c>
      <c r="M267" s="66">
        <f t="shared" si="175"/>
        <v>0</v>
      </c>
      <c r="N267" s="66">
        <f t="shared" si="175"/>
        <v>0</v>
      </c>
      <c r="O267" s="66">
        <f t="shared" si="175"/>
        <v>0</v>
      </c>
      <c r="P267" s="64"/>
    </row>
    <row r="268" spans="1:16" x14ac:dyDescent="0.25">
      <c r="A268" s="22" t="s">
        <v>1454</v>
      </c>
      <c r="B268" s="23" t="s">
        <v>293</v>
      </c>
      <c r="C268" s="190"/>
      <c r="D268" s="67"/>
      <c r="E268" s="67"/>
      <c r="F268" s="69"/>
      <c r="G268" s="71"/>
      <c r="H268" s="71"/>
      <c r="I268" s="71"/>
      <c r="J268" s="71"/>
      <c r="K268" s="71"/>
      <c r="L268" s="71"/>
      <c r="M268" s="71"/>
      <c r="N268" s="65">
        <f>+E268</f>
        <v>0</v>
      </c>
      <c r="O268" s="77">
        <f>+F268</f>
        <v>0</v>
      </c>
      <c r="P268" s="64"/>
    </row>
    <row r="269" spans="1:16" x14ac:dyDescent="0.25">
      <c r="A269" s="22">
        <v>7227</v>
      </c>
      <c r="B269" s="23" t="s">
        <v>294</v>
      </c>
      <c r="C269" s="190">
        <v>307</v>
      </c>
      <c r="D269" s="66">
        <f t="shared" ref="D269:O269" si="176">SUM(D270:D270)</f>
        <v>0</v>
      </c>
      <c r="E269" s="66">
        <f t="shared" si="176"/>
        <v>0</v>
      </c>
      <c r="F269" s="66">
        <f t="shared" si="176"/>
        <v>0</v>
      </c>
      <c r="G269" s="66">
        <f t="shared" si="176"/>
        <v>0</v>
      </c>
      <c r="H269" s="66">
        <f t="shared" si="176"/>
        <v>0</v>
      </c>
      <c r="I269" s="66">
        <f t="shared" si="176"/>
        <v>0</v>
      </c>
      <c r="J269" s="66">
        <f t="shared" si="176"/>
        <v>0</v>
      </c>
      <c r="K269" s="66">
        <f t="shared" si="176"/>
        <v>0</v>
      </c>
      <c r="L269" s="66">
        <f t="shared" si="176"/>
        <v>0</v>
      </c>
      <c r="M269" s="66">
        <f t="shared" si="176"/>
        <v>0</v>
      </c>
      <c r="N269" s="66">
        <f t="shared" si="176"/>
        <v>0</v>
      </c>
      <c r="O269" s="66">
        <f t="shared" si="176"/>
        <v>0</v>
      </c>
      <c r="P269" s="64"/>
    </row>
    <row r="270" spans="1:16" x14ac:dyDescent="0.25">
      <c r="A270" s="22" t="s">
        <v>1455</v>
      </c>
      <c r="B270" s="23" t="s">
        <v>297</v>
      </c>
      <c r="C270" s="190"/>
      <c r="D270" s="67"/>
      <c r="E270" s="67"/>
      <c r="F270" s="69"/>
      <c r="G270" s="71"/>
      <c r="H270" s="71"/>
      <c r="I270" s="71"/>
      <c r="J270" s="71"/>
      <c r="K270" s="71"/>
      <c r="L270" s="71"/>
      <c r="M270" s="71"/>
      <c r="N270" s="65">
        <f>+E270</f>
        <v>0</v>
      </c>
      <c r="O270" s="77">
        <f>+F270</f>
        <v>0</v>
      </c>
      <c r="P270" s="64"/>
    </row>
    <row r="271" spans="1:16" s="29" customFormat="1" x14ac:dyDescent="0.25">
      <c r="A271" s="22" t="s">
        <v>298</v>
      </c>
      <c r="B271" s="23" t="s">
        <v>299</v>
      </c>
      <c r="C271" s="190">
        <v>308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4"/>
    </row>
    <row r="272" spans="1:16" x14ac:dyDescent="0.25">
      <c r="A272" s="22">
        <v>723</v>
      </c>
      <c r="B272" s="23" t="s">
        <v>300</v>
      </c>
      <c r="C272" s="190">
        <v>309</v>
      </c>
      <c r="D272" s="63">
        <f t="shared" ref="D272:N272" si="177">SUM(D273+D278+D279+D282)</f>
        <v>0</v>
      </c>
      <c r="E272" s="63">
        <f t="shared" si="177"/>
        <v>0</v>
      </c>
      <c r="F272" s="63">
        <f t="shared" si="177"/>
        <v>0</v>
      </c>
      <c r="G272" s="63">
        <f t="shared" si="177"/>
        <v>0</v>
      </c>
      <c r="H272" s="63">
        <f t="shared" si="177"/>
        <v>0</v>
      </c>
      <c r="I272" s="63">
        <f t="shared" si="177"/>
        <v>0</v>
      </c>
      <c r="J272" s="63">
        <f t="shared" si="177"/>
        <v>0</v>
      </c>
      <c r="K272" s="63">
        <f t="shared" si="177"/>
        <v>0</v>
      </c>
      <c r="L272" s="63">
        <f t="shared" si="177"/>
        <v>0</v>
      </c>
      <c r="M272" s="63">
        <f t="shared" si="177"/>
        <v>0</v>
      </c>
      <c r="N272" s="63">
        <f t="shared" si="177"/>
        <v>0</v>
      </c>
      <c r="O272" s="63">
        <f t="shared" ref="O272" si="178">SUM(O273+O278+O279+O282)</f>
        <v>0</v>
      </c>
      <c r="P272" s="64"/>
    </row>
    <row r="273" spans="1:16" x14ac:dyDescent="0.25">
      <c r="A273" s="22">
        <v>7231</v>
      </c>
      <c r="B273" s="23" t="s">
        <v>301</v>
      </c>
      <c r="C273" s="190">
        <v>310</v>
      </c>
      <c r="D273" s="66">
        <f t="shared" ref="D273:N273" si="179">SUM(D274:D277)</f>
        <v>0</v>
      </c>
      <c r="E273" s="66">
        <f t="shared" si="179"/>
        <v>0</v>
      </c>
      <c r="F273" s="66">
        <f t="shared" si="179"/>
        <v>0</v>
      </c>
      <c r="G273" s="66">
        <f t="shared" si="179"/>
        <v>0</v>
      </c>
      <c r="H273" s="66">
        <f t="shared" si="179"/>
        <v>0</v>
      </c>
      <c r="I273" s="66">
        <f t="shared" si="179"/>
        <v>0</v>
      </c>
      <c r="J273" s="66">
        <f t="shared" si="179"/>
        <v>0</v>
      </c>
      <c r="K273" s="66">
        <f t="shared" si="179"/>
        <v>0</v>
      </c>
      <c r="L273" s="66">
        <f t="shared" si="179"/>
        <v>0</v>
      </c>
      <c r="M273" s="66">
        <f t="shared" si="179"/>
        <v>0</v>
      </c>
      <c r="N273" s="66">
        <f t="shared" si="179"/>
        <v>0</v>
      </c>
      <c r="O273" s="66">
        <f t="shared" ref="O273" si="180">SUM(O274:O277)</f>
        <v>0</v>
      </c>
      <c r="P273" s="64"/>
    </row>
    <row r="274" spans="1:16" x14ac:dyDescent="0.25">
      <c r="A274" s="22" t="s">
        <v>1456</v>
      </c>
      <c r="B274" s="23" t="s">
        <v>302</v>
      </c>
      <c r="C274" s="190"/>
      <c r="D274" s="67"/>
      <c r="E274" s="67"/>
      <c r="F274" s="69"/>
      <c r="G274" s="71"/>
      <c r="H274" s="71"/>
      <c r="I274" s="71"/>
      <c r="J274" s="71"/>
      <c r="K274" s="71"/>
      <c r="L274" s="71"/>
      <c r="M274" s="71"/>
      <c r="N274" s="65">
        <f t="shared" ref="N274:O277" si="181">+E274</f>
        <v>0</v>
      </c>
      <c r="O274" s="77">
        <f t="shared" si="181"/>
        <v>0</v>
      </c>
      <c r="P274" s="64"/>
    </row>
    <row r="275" spans="1:16" x14ac:dyDescent="0.25">
      <c r="A275" s="22" t="s">
        <v>1457</v>
      </c>
      <c r="B275" s="23" t="s">
        <v>305</v>
      </c>
      <c r="C275" s="190"/>
      <c r="D275" s="67"/>
      <c r="E275" s="67"/>
      <c r="F275" s="69"/>
      <c r="G275" s="71"/>
      <c r="H275" s="71"/>
      <c r="I275" s="71"/>
      <c r="J275" s="71"/>
      <c r="K275" s="71"/>
      <c r="L275" s="71"/>
      <c r="M275" s="71"/>
      <c r="N275" s="65">
        <f t="shared" si="181"/>
        <v>0</v>
      </c>
      <c r="O275" s="77">
        <f t="shared" si="181"/>
        <v>0</v>
      </c>
      <c r="P275" s="64"/>
    </row>
    <row r="276" spans="1:16" x14ac:dyDescent="0.25">
      <c r="A276" s="22" t="s">
        <v>1458</v>
      </c>
      <c r="B276" s="23" t="s">
        <v>306</v>
      </c>
      <c r="C276" s="190"/>
      <c r="D276" s="67"/>
      <c r="E276" s="67"/>
      <c r="F276" s="69"/>
      <c r="G276" s="71"/>
      <c r="H276" s="71"/>
      <c r="I276" s="71"/>
      <c r="J276" s="71"/>
      <c r="K276" s="71"/>
      <c r="L276" s="71"/>
      <c r="M276" s="71"/>
      <c r="N276" s="65">
        <f t="shared" si="181"/>
        <v>0</v>
      </c>
      <c r="O276" s="77">
        <f t="shared" si="181"/>
        <v>0</v>
      </c>
      <c r="P276" s="64"/>
    </row>
    <row r="277" spans="1:16" x14ac:dyDescent="0.25">
      <c r="A277" s="22" t="s">
        <v>1459</v>
      </c>
      <c r="B277" s="23" t="s">
        <v>307</v>
      </c>
      <c r="C277" s="190"/>
      <c r="D277" s="67"/>
      <c r="E277" s="67"/>
      <c r="F277" s="69"/>
      <c r="G277" s="71"/>
      <c r="H277" s="71"/>
      <c r="I277" s="71"/>
      <c r="J277" s="71"/>
      <c r="K277" s="71"/>
      <c r="L277" s="71"/>
      <c r="M277" s="71"/>
      <c r="N277" s="65">
        <f t="shared" si="181"/>
        <v>0</v>
      </c>
      <c r="O277" s="77">
        <f t="shared" si="181"/>
        <v>0</v>
      </c>
      <c r="P277" s="64"/>
    </row>
    <row r="278" spans="1:16" x14ac:dyDescent="0.25">
      <c r="A278" s="22">
        <v>7232</v>
      </c>
      <c r="B278" s="23" t="s">
        <v>311</v>
      </c>
      <c r="C278" s="190">
        <v>311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4"/>
    </row>
    <row r="279" spans="1:16" x14ac:dyDescent="0.25">
      <c r="A279" s="22">
        <v>7233</v>
      </c>
      <c r="B279" s="23" t="s">
        <v>312</v>
      </c>
      <c r="C279" s="190">
        <v>312</v>
      </c>
      <c r="D279" s="66">
        <f t="shared" ref="D279:N279" si="182">SUM(D280:D281)</f>
        <v>0</v>
      </c>
      <c r="E279" s="66">
        <f t="shared" si="182"/>
        <v>0</v>
      </c>
      <c r="F279" s="66">
        <f t="shared" si="182"/>
        <v>0</v>
      </c>
      <c r="G279" s="66">
        <f t="shared" si="182"/>
        <v>0</v>
      </c>
      <c r="H279" s="66">
        <f t="shared" si="182"/>
        <v>0</v>
      </c>
      <c r="I279" s="66">
        <f t="shared" si="182"/>
        <v>0</v>
      </c>
      <c r="J279" s="66">
        <f t="shared" si="182"/>
        <v>0</v>
      </c>
      <c r="K279" s="66">
        <f t="shared" si="182"/>
        <v>0</v>
      </c>
      <c r="L279" s="66">
        <f t="shared" si="182"/>
        <v>0</v>
      </c>
      <c r="M279" s="66">
        <f t="shared" si="182"/>
        <v>0</v>
      </c>
      <c r="N279" s="66">
        <f t="shared" si="182"/>
        <v>0</v>
      </c>
      <c r="O279" s="66">
        <f t="shared" ref="O279" si="183">SUM(O280:O281)</f>
        <v>0</v>
      </c>
      <c r="P279" s="64"/>
    </row>
    <row r="280" spans="1:16" x14ac:dyDescent="0.25">
      <c r="A280" s="22" t="s">
        <v>1460</v>
      </c>
      <c r="B280" s="23" t="s">
        <v>313</v>
      </c>
      <c r="C280" s="190"/>
      <c r="D280" s="67"/>
      <c r="E280" s="67"/>
      <c r="F280" s="69"/>
      <c r="G280" s="71"/>
      <c r="H280" s="71"/>
      <c r="I280" s="71"/>
      <c r="J280" s="71"/>
      <c r="K280" s="71"/>
      <c r="L280" s="71"/>
      <c r="M280" s="71"/>
      <c r="N280" s="65">
        <f>+E280</f>
        <v>0</v>
      </c>
      <c r="O280" s="77">
        <f>+F280</f>
        <v>0</v>
      </c>
      <c r="P280" s="64"/>
    </row>
    <row r="281" spans="1:16" x14ac:dyDescent="0.25">
      <c r="A281" s="22" t="s">
        <v>1461</v>
      </c>
      <c r="B281" s="23" t="s">
        <v>314</v>
      </c>
      <c r="C281" s="190"/>
      <c r="D281" s="67"/>
      <c r="E281" s="67"/>
      <c r="F281" s="69"/>
      <c r="G281" s="71"/>
      <c r="H281" s="71"/>
      <c r="I281" s="71"/>
      <c r="J281" s="71"/>
      <c r="K281" s="71"/>
      <c r="L281" s="71"/>
      <c r="M281" s="71"/>
      <c r="N281" s="65">
        <f>+E281</f>
        <v>0</v>
      </c>
      <c r="O281" s="77">
        <f>+F281</f>
        <v>0</v>
      </c>
      <c r="P281" s="64"/>
    </row>
    <row r="282" spans="1:16" x14ac:dyDescent="0.25">
      <c r="A282" s="22">
        <v>7234</v>
      </c>
      <c r="B282" s="23" t="s">
        <v>316</v>
      </c>
      <c r="C282" s="190">
        <v>313</v>
      </c>
      <c r="D282" s="66">
        <v>0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4"/>
    </row>
    <row r="283" spans="1:16" ht="24" customHeight="1" x14ac:dyDescent="0.25">
      <c r="A283" s="22">
        <v>724</v>
      </c>
      <c r="B283" s="23" t="s">
        <v>317</v>
      </c>
      <c r="C283" s="190">
        <v>314</v>
      </c>
      <c r="D283" s="63">
        <f t="shared" ref="D283:N283" si="184">SUM(D284+D285+D286+D287)</f>
        <v>0</v>
      </c>
      <c r="E283" s="63">
        <f t="shared" si="184"/>
        <v>0</v>
      </c>
      <c r="F283" s="63">
        <f t="shared" si="184"/>
        <v>0</v>
      </c>
      <c r="G283" s="63">
        <f t="shared" si="184"/>
        <v>0</v>
      </c>
      <c r="H283" s="63">
        <f t="shared" si="184"/>
        <v>0</v>
      </c>
      <c r="I283" s="63">
        <f t="shared" si="184"/>
        <v>0</v>
      </c>
      <c r="J283" s="63">
        <f t="shared" si="184"/>
        <v>0</v>
      </c>
      <c r="K283" s="63">
        <f t="shared" si="184"/>
        <v>0</v>
      </c>
      <c r="L283" s="63">
        <f t="shared" si="184"/>
        <v>0</v>
      </c>
      <c r="M283" s="63">
        <f t="shared" si="184"/>
        <v>0</v>
      </c>
      <c r="N283" s="63">
        <f t="shared" si="184"/>
        <v>0</v>
      </c>
      <c r="O283" s="63">
        <f t="shared" ref="O283" si="185">SUM(O284+O285+O286+O287)</f>
        <v>0</v>
      </c>
      <c r="P283" s="64"/>
    </row>
    <row r="284" spans="1:16" x14ac:dyDescent="0.25">
      <c r="A284" s="22">
        <v>7241</v>
      </c>
      <c r="B284" s="23" t="s">
        <v>318</v>
      </c>
      <c r="C284" s="190">
        <v>315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4"/>
    </row>
    <row r="285" spans="1:16" x14ac:dyDescent="0.25">
      <c r="A285" s="22">
        <v>7242</v>
      </c>
      <c r="B285" s="23" t="s">
        <v>320</v>
      </c>
      <c r="C285" s="190">
        <v>316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4"/>
    </row>
    <row r="286" spans="1:16" x14ac:dyDescent="0.25">
      <c r="A286" s="22">
        <v>7243</v>
      </c>
      <c r="B286" s="23" t="s">
        <v>321</v>
      </c>
      <c r="C286" s="190">
        <v>317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4"/>
    </row>
    <row r="287" spans="1:16" x14ac:dyDescent="0.25">
      <c r="A287" s="22">
        <v>7244</v>
      </c>
      <c r="B287" s="23" t="s">
        <v>322</v>
      </c>
      <c r="C287" s="190">
        <v>318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4"/>
    </row>
    <row r="288" spans="1:16" x14ac:dyDescent="0.25">
      <c r="A288" s="22">
        <v>725</v>
      </c>
      <c r="B288" s="23" t="s">
        <v>323</v>
      </c>
      <c r="C288" s="190">
        <v>319</v>
      </c>
      <c r="D288" s="63">
        <f t="shared" ref="D288:N288" si="186">SUM(D289+D290)</f>
        <v>0</v>
      </c>
      <c r="E288" s="63">
        <f t="shared" si="186"/>
        <v>0</v>
      </c>
      <c r="F288" s="63">
        <f t="shared" si="186"/>
        <v>0</v>
      </c>
      <c r="G288" s="63">
        <f t="shared" si="186"/>
        <v>0</v>
      </c>
      <c r="H288" s="63">
        <f t="shared" si="186"/>
        <v>0</v>
      </c>
      <c r="I288" s="63">
        <f t="shared" si="186"/>
        <v>0</v>
      </c>
      <c r="J288" s="63">
        <f t="shared" si="186"/>
        <v>0</v>
      </c>
      <c r="K288" s="63">
        <f t="shared" si="186"/>
        <v>0</v>
      </c>
      <c r="L288" s="63">
        <f t="shared" si="186"/>
        <v>0</v>
      </c>
      <c r="M288" s="63">
        <f t="shared" si="186"/>
        <v>0</v>
      </c>
      <c r="N288" s="63">
        <f t="shared" si="186"/>
        <v>0</v>
      </c>
      <c r="O288" s="63">
        <f t="shared" ref="O288" si="187">SUM(O289+O290)</f>
        <v>0</v>
      </c>
      <c r="P288" s="64"/>
    </row>
    <row r="289" spans="1:16" x14ac:dyDescent="0.25">
      <c r="A289" s="22">
        <v>7251</v>
      </c>
      <c r="B289" s="23" t="s">
        <v>324</v>
      </c>
      <c r="C289" s="190">
        <v>320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4"/>
    </row>
    <row r="290" spans="1:16" x14ac:dyDescent="0.25">
      <c r="A290" s="22">
        <v>7252</v>
      </c>
      <c r="B290" s="23" t="s">
        <v>327</v>
      </c>
      <c r="C290" s="190">
        <v>321</v>
      </c>
      <c r="D290" s="66">
        <f t="shared" ref="D290:O290" si="188">SUM(D291)</f>
        <v>0</v>
      </c>
      <c r="E290" s="66">
        <f t="shared" si="188"/>
        <v>0</v>
      </c>
      <c r="F290" s="66">
        <f t="shared" si="188"/>
        <v>0</v>
      </c>
      <c r="G290" s="66">
        <f t="shared" si="188"/>
        <v>0</v>
      </c>
      <c r="H290" s="66">
        <f t="shared" si="188"/>
        <v>0</v>
      </c>
      <c r="I290" s="66">
        <f t="shared" si="188"/>
        <v>0</v>
      </c>
      <c r="J290" s="66">
        <f t="shared" si="188"/>
        <v>0</v>
      </c>
      <c r="K290" s="66">
        <f t="shared" si="188"/>
        <v>0</v>
      </c>
      <c r="L290" s="66">
        <f t="shared" si="188"/>
        <v>0</v>
      </c>
      <c r="M290" s="66">
        <f t="shared" si="188"/>
        <v>0</v>
      </c>
      <c r="N290" s="66">
        <f t="shared" si="188"/>
        <v>0</v>
      </c>
      <c r="O290" s="66">
        <f t="shared" si="188"/>
        <v>0</v>
      </c>
      <c r="P290" s="64"/>
    </row>
    <row r="291" spans="1:16" x14ac:dyDescent="0.25">
      <c r="A291" s="22" t="s">
        <v>1462</v>
      </c>
      <c r="B291" s="23" t="s">
        <v>327</v>
      </c>
      <c r="C291" s="190"/>
      <c r="D291" s="67"/>
      <c r="E291" s="67"/>
      <c r="F291" s="69"/>
      <c r="G291" s="71"/>
      <c r="H291" s="71"/>
      <c r="I291" s="71"/>
      <c r="J291" s="71"/>
      <c r="K291" s="71"/>
      <c r="L291" s="71"/>
      <c r="M291" s="71"/>
      <c r="N291" s="65">
        <f>+E291</f>
        <v>0</v>
      </c>
      <c r="O291" s="77">
        <f>+F291</f>
        <v>0</v>
      </c>
      <c r="P291" s="64"/>
    </row>
    <row r="292" spans="1:16" x14ac:dyDescent="0.25">
      <c r="A292" s="22">
        <v>726</v>
      </c>
      <c r="B292" s="23" t="s">
        <v>328</v>
      </c>
      <c r="C292" s="190">
        <v>322</v>
      </c>
      <c r="D292" s="63">
        <f t="shared" ref="D292:N292" si="189">SUM(D293+D294+D295+D296)</f>
        <v>0</v>
      </c>
      <c r="E292" s="63">
        <f t="shared" si="189"/>
        <v>0</v>
      </c>
      <c r="F292" s="63">
        <f t="shared" si="189"/>
        <v>0</v>
      </c>
      <c r="G292" s="63">
        <f t="shared" si="189"/>
        <v>0</v>
      </c>
      <c r="H292" s="63">
        <f t="shared" si="189"/>
        <v>0</v>
      </c>
      <c r="I292" s="63">
        <f t="shared" si="189"/>
        <v>0</v>
      </c>
      <c r="J292" s="63">
        <f t="shared" si="189"/>
        <v>0</v>
      </c>
      <c r="K292" s="63">
        <f t="shared" si="189"/>
        <v>0</v>
      </c>
      <c r="L292" s="63">
        <f t="shared" si="189"/>
        <v>0</v>
      </c>
      <c r="M292" s="63">
        <f t="shared" si="189"/>
        <v>0</v>
      </c>
      <c r="N292" s="63">
        <f t="shared" si="189"/>
        <v>0</v>
      </c>
      <c r="O292" s="63">
        <f t="shared" ref="O292" si="190">SUM(O293+O294+O295+O296)</f>
        <v>0</v>
      </c>
      <c r="P292" s="64"/>
    </row>
    <row r="293" spans="1:16" x14ac:dyDescent="0.25">
      <c r="A293" s="22">
        <v>7261</v>
      </c>
      <c r="B293" s="23" t="s">
        <v>329</v>
      </c>
      <c r="C293" s="190">
        <v>323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4"/>
    </row>
    <row r="294" spans="1:16" x14ac:dyDescent="0.25">
      <c r="A294" s="22">
        <v>7262</v>
      </c>
      <c r="B294" s="23" t="s">
        <v>330</v>
      </c>
      <c r="C294" s="190">
        <v>324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4"/>
    </row>
    <row r="295" spans="1:16" x14ac:dyDescent="0.25">
      <c r="A295" s="22">
        <v>7263</v>
      </c>
      <c r="B295" s="23" t="s">
        <v>332</v>
      </c>
      <c r="C295" s="190">
        <v>325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4"/>
    </row>
    <row r="296" spans="1:16" x14ac:dyDescent="0.25">
      <c r="A296" s="22">
        <v>7264</v>
      </c>
      <c r="B296" s="23" t="s">
        <v>340</v>
      </c>
      <c r="C296" s="190">
        <v>326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4"/>
    </row>
    <row r="297" spans="1:16" x14ac:dyDescent="0.25">
      <c r="A297" s="22">
        <v>73</v>
      </c>
      <c r="B297" s="23" t="s">
        <v>341</v>
      </c>
      <c r="C297" s="190">
        <v>327</v>
      </c>
      <c r="D297" s="63">
        <f t="shared" ref="D297:O297" si="191">D298</f>
        <v>0</v>
      </c>
      <c r="E297" s="63">
        <f t="shared" si="191"/>
        <v>0</v>
      </c>
      <c r="F297" s="63">
        <f t="shared" si="191"/>
        <v>0</v>
      </c>
      <c r="G297" s="63">
        <f t="shared" si="191"/>
        <v>0</v>
      </c>
      <c r="H297" s="63">
        <f t="shared" si="191"/>
        <v>0</v>
      </c>
      <c r="I297" s="63">
        <f t="shared" si="191"/>
        <v>0</v>
      </c>
      <c r="J297" s="63">
        <f t="shared" si="191"/>
        <v>0</v>
      </c>
      <c r="K297" s="63">
        <f t="shared" si="191"/>
        <v>0</v>
      </c>
      <c r="L297" s="63">
        <f t="shared" si="191"/>
        <v>0</v>
      </c>
      <c r="M297" s="63">
        <f t="shared" si="191"/>
        <v>0</v>
      </c>
      <c r="N297" s="63">
        <f t="shared" si="191"/>
        <v>0</v>
      </c>
      <c r="O297" s="63">
        <f t="shared" si="191"/>
        <v>0</v>
      </c>
      <c r="P297" s="64"/>
    </row>
    <row r="298" spans="1:16" ht="24" customHeight="1" x14ac:dyDescent="0.25">
      <c r="A298" s="22">
        <v>731</v>
      </c>
      <c r="B298" s="23" t="s">
        <v>342</v>
      </c>
      <c r="C298" s="190">
        <v>328</v>
      </c>
      <c r="D298" s="63">
        <f t="shared" ref="D298:N298" si="192">SUM(D299:D300)</f>
        <v>0</v>
      </c>
      <c r="E298" s="63">
        <f t="shared" si="192"/>
        <v>0</v>
      </c>
      <c r="F298" s="63">
        <f t="shared" si="192"/>
        <v>0</v>
      </c>
      <c r="G298" s="63">
        <f t="shared" si="192"/>
        <v>0</v>
      </c>
      <c r="H298" s="63">
        <f t="shared" si="192"/>
        <v>0</v>
      </c>
      <c r="I298" s="63">
        <f t="shared" si="192"/>
        <v>0</v>
      </c>
      <c r="J298" s="63">
        <f t="shared" si="192"/>
        <v>0</v>
      </c>
      <c r="K298" s="63">
        <f t="shared" ref="K298:L298" si="193">SUM(K299:K300)</f>
        <v>0</v>
      </c>
      <c r="L298" s="63">
        <f t="shared" si="193"/>
        <v>0</v>
      </c>
      <c r="M298" s="63">
        <f t="shared" si="192"/>
        <v>0</v>
      </c>
      <c r="N298" s="63">
        <f t="shared" si="192"/>
        <v>0</v>
      </c>
      <c r="O298" s="63">
        <f t="shared" ref="O298" si="194">SUM(O299:O300)</f>
        <v>0</v>
      </c>
      <c r="P298" s="64"/>
    </row>
    <row r="299" spans="1:16" x14ac:dyDescent="0.25">
      <c r="A299" s="22">
        <v>7311</v>
      </c>
      <c r="B299" s="23" t="s">
        <v>343</v>
      </c>
      <c r="C299" s="190">
        <v>329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4"/>
    </row>
    <row r="300" spans="1:16" x14ac:dyDescent="0.25">
      <c r="A300" s="22">
        <v>7312</v>
      </c>
      <c r="B300" s="23" t="s">
        <v>344</v>
      </c>
      <c r="C300" s="190">
        <v>330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4"/>
    </row>
    <row r="301" spans="1:16" x14ac:dyDescent="0.25">
      <c r="A301" s="22">
        <v>74</v>
      </c>
      <c r="B301" s="23" t="s">
        <v>352</v>
      </c>
      <c r="C301" s="190">
        <v>331</v>
      </c>
      <c r="D301" s="63">
        <f t="shared" ref="D301:O302" si="195">D302</f>
        <v>0</v>
      </c>
      <c r="E301" s="63">
        <f t="shared" si="195"/>
        <v>0</v>
      </c>
      <c r="F301" s="63">
        <f t="shared" si="195"/>
        <v>0</v>
      </c>
      <c r="G301" s="63">
        <f t="shared" si="195"/>
        <v>0</v>
      </c>
      <c r="H301" s="63">
        <f t="shared" si="195"/>
        <v>0</v>
      </c>
      <c r="I301" s="63">
        <f t="shared" si="195"/>
        <v>0</v>
      </c>
      <c r="J301" s="63">
        <f t="shared" si="195"/>
        <v>0</v>
      </c>
      <c r="K301" s="63">
        <f t="shared" si="195"/>
        <v>0</v>
      </c>
      <c r="L301" s="63">
        <f t="shared" si="195"/>
        <v>0</v>
      </c>
      <c r="M301" s="63">
        <f t="shared" si="195"/>
        <v>0</v>
      </c>
      <c r="N301" s="63">
        <f t="shared" si="195"/>
        <v>0</v>
      </c>
      <c r="O301" s="63">
        <f t="shared" si="195"/>
        <v>0</v>
      </c>
      <c r="P301" s="64"/>
    </row>
    <row r="302" spans="1:16" x14ac:dyDescent="0.25">
      <c r="A302" s="22">
        <v>741</v>
      </c>
      <c r="B302" s="23" t="s">
        <v>353</v>
      </c>
      <c r="C302" s="190">
        <v>332</v>
      </c>
      <c r="D302" s="63">
        <f t="shared" si="195"/>
        <v>0</v>
      </c>
      <c r="E302" s="63">
        <f t="shared" si="195"/>
        <v>0</v>
      </c>
      <c r="F302" s="63">
        <f t="shared" si="195"/>
        <v>0</v>
      </c>
      <c r="G302" s="63">
        <f t="shared" si="195"/>
        <v>0</v>
      </c>
      <c r="H302" s="63">
        <f t="shared" si="195"/>
        <v>0</v>
      </c>
      <c r="I302" s="63">
        <f t="shared" si="195"/>
        <v>0</v>
      </c>
      <c r="J302" s="63">
        <f t="shared" si="195"/>
        <v>0</v>
      </c>
      <c r="K302" s="63">
        <f t="shared" si="195"/>
        <v>0</v>
      </c>
      <c r="L302" s="63">
        <f t="shared" si="195"/>
        <v>0</v>
      </c>
      <c r="M302" s="63">
        <f t="shared" si="195"/>
        <v>0</v>
      </c>
      <c r="N302" s="63">
        <f t="shared" si="195"/>
        <v>0</v>
      </c>
      <c r="O302" s="63">
        <f t="shared" si="195"/>
        <v>0</v>
      </c>
      <c r="P302" s="64"/>
    </row>
    <row r="303" spans="1:16" x14ac:dyDescent="0.25">
      <c r="A303" s="31">
        <v>7411</v>
      </c>
      <c r="B303" s="32" t="s">
        <v>354</v>
      </c>
      <c r="C303" s="192">
        <v>333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4"/>
    </row>
    <row r="304" spans="1:16" x14ac:dyDescent="0.25">
      <c r="A304" s="193" t="s">
        <v>1595</v>
      </c>
      <c r="B304" s="193"/>
      <c r="C304" s="193"/>
      <c r="D304" s="173"/>
      <c r="E304" s="17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5"/>
      <c r="P304" s="162"/>
    </row>
    <row r="305" spans="1:16" x14ac:dyDescent="0.25">
      <c r="A305" s="19">
        <v>8</v>
      </c>
      <c r="B305" s="20" t="s">
        <v>1466</v>
      </c>
      <c r="C305" s="144">
        <v>408</v>
      </c>
      <c r="D305" s="158">
        <f t="shared" ref="D305:O305" si="196">D306+D347+D360+D375+D423</f>
        <v>0</v>
      </c>
      <c r="E305" s="159">
        <f t="shared" si="196"/>
        <v>0</v>
      </c>
      <c r="F305" s="160">
        <f t="shared" si="196"/>
        <v>0</v>
      </c>
      <c r="G305" s="160">
        <f t="shared" si="196"/>
        <v>0</v>
      </c>
      <c r="H305" s="160">
        <f t="shared" si="196"/>
        <v>0</v>
      </c>
      <c r="I305" s="160">
        <f t="shared" si="196"/>
        <v>0</v>
      </c>
      <c r="J305" s="160">
        <f t="shared" si="196"/>
        <v>0</v>
      </c>
      <c r="K305" s="160">
        <f t="shared" si="196"/>
        <v>0</v>
      </c>
      <c r="L305" s="160">
        <f t="shared" si="196"/>
        <v>0</v>
      </c>
      <c r="M305" s="160">
        <f t="shared" si="196"/>
        <v>0</v>
      </c>
      <c r="N305" s="160">
        <f t="shared" si="196"/>
        <v>0</v>
      </c>
      <c r="O305" s="161">
        <f t="shared" si="196"/>
        <v>0</v>
      </c>
      <c r="P305" s="162"/>
    </row>
    <row r="306" spans="1:16" ht="24" x14ac:dyDescent="0.25">
      <c r="A306" s="22">
        <v>81</v>
      </c>
      <c r="B306" s="30" t="s">
        <v>1467</v>
      </c>
      <c r="C306" s="144">
        <v>409</v>
      </c>
      <c r="D306" s="163">
        <f>D307+D312+D317+D321+D323+D330+D335+D343</f>
        <v>0</v>
      </c>
      <c r="E306" s="164">
        <f t="shared" ref="E306:O306" si="197">E307+E312+E317+E321+E323+E330+E335+E343</f>
        <v>0</v>
      </c>
      <c r="F306" s="165">
        <f t="shared" si="197"/>
        <v>0</v>
      </c>
      <c r="G306" s="165">
        <f t="shared" si="197"/>
        <v>0</v>
      </c>
      <c r="H306" s="165">
        <f t="shared" si="197"/>
        <v>0</v>
      </c>
      <c r="I306" s="165">
        <f t="shared" si="197"/>
        <v>0</v>
      </c>
      <c r="J306" s="165">
        <f t="shared" si="197"/>
        <v>0</v>
      </c>
      <c r="K306" s="165">
        <f t="shared" si="197"/>
        <v>0</v>
      </c>
      <c r="L306" s="165">
        <f t="shared" si="197"/>
        <v>0</v>
      </c>
      <c r="M306" s="165">
        <f t="shared" si="197"/>
        <v>0</v>
      </c>
      <c r="N306" s="165">
        <f t="shared" si="197"/>
        <v>0</v>
      </c>
      <c r="O306" s="166">
        <f t="shared" si="197"/>
        <v>0</v>
      </c>
      <c r="P306" s="162"/>
    </row>
    <row r="307" spans="1:16" ht="24" x14ac:dyDescent="0.25">
      <c r="A307" s="22">
        <v>811</v>
      </c>
      <c r="B307" s="23" t="s">
        <v>1468</v>
      </c>
      <c r="C307" s="144">
        <v>410</v>
      </c>
      <c r="D307" s="163">
        <f t="shared" ref="D307:J307" si="198">SUM(D308:D311)</f>
        <v>0</v>
      </c>
      <c r="E307" s="164">
        <f t="shared" si="198"/>
        <v>0</v>
      </c>
      <c r="F307" s="165">
        <f t="shared" si="198"/>
        <v>0</v>
      </c>
      <c r="G307" s="165">
        <f t="shared" si="198"/>
        <v>0</v>
      </c>
      <c r="H307" s="165">
        <f t="shared" si="198"/>
        <v>0</v>
      </c>
      <c r="I307" s="165">
        <f t="shared" si="198"/>
        <v>0</v>
      </c>
      <c r="J307" s="165">
        <f t="shared" si="198"/>
        <v>0</v>
      </c>
      <c r="K307" s="165">
        <f t="shared" ref="K307:L307" si="199">SUM(K308:K311)</f>
        <v>0</v>
      </c>
      <c r="L307" s="165">
        <f t="shared" si="199"/>
        <v>0</v>
      </c>
      <c r="M307" s="165">
        <f t="shared" ref="M307:O307" si="200">SUM(M308:M311)</f>
        <v>0</v>
      </c>
      <c r="N307" s="165">
        <f t="shared" si="200"/>
        <v>0</v>
      </c>
      <c r="O307" s="166">
        <f t="shared" si="200"/>
        <v>0</v>
      </c>
      <c r="P307" s="162"/>
    </row>
    <row r="308" spans="1:16" x14ac:dyDescent="0.25">
      <c r="A308" s="22">
        <v>8113</v>
      </c>
      <c r="B308" s="23" t="s">
        <v>1469</v>
      </c>
      <c r="C308" s="144">
        <v>411</v>
      </c>
      <c r="D308" s="210">
        <v>0</v>
      </c>
      <c r="E308" s="211">
        <v>0</v>
      </c>
      <c r="F308" s="206">
        <v>0</v>
      </c>
      <c r="G308" s="206">
        <v>0</v>
      </c>
      <c r="H308" s="206">
        <v>0</v>
      </c>
      <c r="I308" s="206">
        <v>0</v>
      </c>
      <c r="J308" s="206">
        <v>0</v>
      </c>
      <c r="K308" s="206">
        <v>0</v>
      </c>
      <c r="L308" s="206">
        <v>0</v>
      </c>
      <c r="M308" s="206">
        <v>0</v>
      </c>
      <c r="N308" s="206">
        <v>0</v>
      </c>
      <c r="O308" s="207">
        <v>0</v>
      </c>
      <c r="P308" s="162"/>
    </row>
    <row r="309" spans="1:16" x14ac:dyDescent="0.25">
      <c r="A309" s="22">
        <v>8114</v>
      </c>
      <c r="B309" s="23" t="s">
        <v>1470</v>
      </c>
      <c r="C309" s="144">
        <v>412</v>
      </c>
      <c r="D309" s="210">
        <v>0</v>
      </c>
      <c r="E309" s="211">
        <v>0</v>
      </c>
      <c r="F309" s="206">
        <v>0</v>
      </c>
      <c r="G309" s="206">
        <v>0</v>
      </c>
      <c r="H309" s="206">
        <v>0</v>
      </c>
      <c r="I309" s="206">
        <v>0</v>
      </c>
      <c r="J309" s="206">
        <v>0</v>
      </c>
      <c r="K309" s="206">
        <v>0</v>
      </c>
      <c r="L309" s="206">
        <v>0</v>
      </c>
      <c r="M309" s="206">
        <v>0</v>
      </c>
      <c r="N309" s="206">
        <v>0</v>
      </c>
      <c r="O309" s="207">
        <v>0</v>
      </c>
      <c r="P309" s="162"/>
    </row>
    <row r="310" spans="1:16" x14ac:dyDescent="0.25">
      <c r="A310" s="22">
        <v>8115</v>
      </c>
      <c r="B310" s="23" t="s">
        <v>1471</v>
      </c>
      <c r="C310" s="144">
        <v>413</v>
      </c>
      <c r="D310" s="210">
        <v>0</v>
      </c>
      <c r="E310" s="211">
        <v>0</v>
      </c>
      <c r="F310" s="206">
        <v>0</v>
      </c>
      <c r="G310" s="206">
        <v>0</v>
      </c>
      <c r="H310" s="206">
        <v>0</v>
      </c>
      <c r="I310" s="206">
        <v>0</v>
      </c>
      <c r="J310" s="206">
        <v>0</v>
      </c>
      <c r="K310" s="206">
        <v>0</v>
      </c>
      <c r="L310" s="206">
        <v>0</v>
      </c>
      <c r="M310" s="206">
        <v>0</v>
      </c>
      <c r="N310" s="206">
        <v>0</v>
      </c>
      <c r="O310" s="207">
        <v>0</v>
      </c>
      <c r="P310" s="162"/>
    </row>
    <row r="311" spans="1:16" x14ac:dyDescent="0.25">
      <c r="A311" s="22">
        <v>8116</v>
      </c>
      <c r="B311" s="23" t="s">
        <v>1472</v>
      </c>
      <c r="C311" s="144">
        <v>414</v>
      </c>
      <c r="D311" s="210">
        <v>0</v>
      </c>
      <c r="E311" s="211">
        <v>0</v>
      </c>
      <c r="F311" s="206">
        <v>0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7">
        <v>0</v>
      </c>
      <c r="P311" s="162"/>
    </row>
    <row r="312" spans="1:16" ht="24" x14ac:dyDescent="0.25">
      <c r="A312" s="22">
        <v>812</v>
      </c>
      <c r="B312" s="23" t="s">
        <v>1473</v>
      </c>
      <c r="C312" s="144">
        <v>415</v>
      </c>
      <c r="D312" s="163">
        <f>SUM(D313+D316)</f>
        <v>0</v>
      </c>
      <c r="E312" s="164">
        <f t="shared" ref="E312:O312" si="201">SUM(E313+E316)</f>
        <v>0</v>
      </c>
      <c r="F312" s="165">
        <f t="shared" si="201"/>
        <v>0</v>
      </c>
      <c r="G312" s="165">
        <f t="shared" si="201"/>
        <v>0</v>
      </c>
      <c r="H312" s="165">
        <f t="shared" si="201"/>
        <v>0</v>
      </c>
      <c r="I312" s="165">
        <f t="shared" si="201"/>
        <v>0</v>
      </c>
      <c r="J312" s="165">
        <f t="shared" si="201"/>
        <v>0</v>
      </c>
      <c r="K312" s="165">
        <f t="shared" si="201"/>
        <v>0</v>
      </c>
      <c r="L312" s="165">
        <f t="shared" si="201"/>
        <v>0</v>
      </c>
      <c r="M312" s="165">
        <f t="shared" si="201"/>
        <v>0</v>
      </c>
      <c r="N312" s="165">
        <f t="shared" si="201"/>
        <v>0</v>
      </c>
      <c r="O312" s="166">
        <f t="shared" si="201"/>
        <v>0</v>
      </c>
      <c r="P312" s="162"/>
    </row>
    <row r="313" spans="1:16" ht="24" x14ac:dyDescent="0.25">
      <c r="A313" s="22">
        <v>8121</v>
      </c>
      <c r="B313" s="23" t="s">
        <v>1474</v>
      </c>
      <c r="C313" s="144">
        <v>416</v>
      </c>
      <c r="D313" s="210">
        <f>+D314+D315</f>
        <v>0</v>
      </c>
      <c r="E313" s="211">
        <f t="shared" ref="E313:O313" si="202">+E314+E315</f>
        <v>0</v>
      </c>
      <c r="F313" s="206">
        <f t="shared" si="202"/>
        <v>0</v>
      </c>
      <c r="G313" s="206">
        <f t="shared" si="202"/>
        <v>0</v>
      </c>
      <c r="H313" s="206">
        <f t="shared" si="202"/>
        <v>0</v>
      </c>
      <c r="I313" s="206">
        <f t="shared" si="202"/>
        <v>0</v>
      </c>
      <c r="J313" s="206">
        <f t="shared" si="202"/>
        <v>0</v>
      </c>
      <c r="K313" s="206">
        <f t="shared" si="202"/>
        <v>0</v>
      </c>
      <c r="L313" s="206">
        <f t="shared" si="202"/>
        <v>0</v>
      </c>
      <c r="M313" s="206">
        <f t="shared" si="202"/>
        <v>0</v>
      </c>
      <c r="N313" s="206">
        <f t="shared" si="202"/>
        <v>0</v>
      </c>
      <c r="O313" s="207">
        <f t="shared" si="202"/>
        <v>0</v>
      </c>
      <c r="P313" s="162"/>
    </row>
    <row r="314" spans="1:16" ht="24" x14ac:dyDescent="0.25">
      <c r="A314" s="22">
        <v>81211</v>
      </c>
      <c r="B314" s="23" t="s">
        <v>1475</v>
      </c>
      <c r="C314" s="144"/>
      <c r="D314" s="67"/>
      <c r="E314" s="67"/>
      <c r="F314" s="167"/>
      <c r="G314" s="168"/>
      <c r="H314" s="168"/>
      <c r="I314" s="168"/>
      <c r="J314" s="168"/>
      <c r="K314" s="168"/>
      <c r="L314" s="168"/>
      <c r="M314" s="168"/>
      <c r="N314" s="168"/>
      <c r="O314" s="169">
        <f>E314</f>
        <v>0</v>
      </c>
      <c r="P314" s="170"/>
    </row>
    <row r="315" spans="1:16" ht="24" x14ac:dyDescent="0.25">
      <c r="A315" s="22" t="s">
        <v>1476</v>
      </c>
      <c r="B315" s="23" t="s">
        <v>1477</v>
      </c>
      <c r="C315" s="190"/>
      <c r="D315" s="67"/>
      <c r="E315" s="67"/>
      <c r="F315" s="172"/>
      <c r="G315" s="168"/>
      <c r="H315" s="168"/>
      <c r="I315" s="168"/>
      <c r="J315" s="168"/>
      <c r="K315" s="168"/>
      <c r="L315" s="168"/>
      <c r="M315" s="168"/>
      <c r="N315" s="168"/>
      <c r="O315" s="169">
        <f>E315</f>
        <v>0</v>
      </c>
      <c r="P315" s="170"/>
    </row>
    <row r="316" spans="1:16" ht="24" x14ac:dyDescent="0.25">
      <c r="A316" s="22">
        <v>8122</v>
      </c>
      <c r="B316" s="23" t="s">
        <v>1478</v>
      </c>
      <c r="C316" s="144">
        <v>417</v>
      </c>
      <c r="D316" s="212">
        <v>0</v>
      </c>
      <c r="E316" s="213">
        <v>0</v>
      </c>
      <c r="F316" s="206">
        <v>0</v>
      </c>
      <c r="G316" s="206">
        <v>0</v>
      </c>
      <c r="H316" s="206">
        <v>0</v>
      </c>
      <c r="I316" s="206">
        <v>0</v>
      </c>
      <c r="J316" s="206">
        <v>0</v>
      </c>
      <c r="K316" s="206">
        <v>0</v>
      </c>
      <c r="L316" s="206">
        <v>0</v>
      </c>
      <c r="M316" s="206">
        <v>0</v>
      </c>
      <c r="N316" s="206">
        <v>0</v>
      </c>
      <c r="O316" s="207">
        <v>0</v>
      </c>
      <c r="P316" s="162"/>
    </row>
    <row r="317" spans="1:16" ht="24" x14ac:dyDescent="0.25">
      <c r="A317" s="22">
        <v>813</v>
      </c>
      <c r="B317" s="23" t="s">
        <v>1479</v>
      </c>
      <c r="C317" s="144">
        <v>418</v>
      </c>
      <c r="D317" s="163">
        <f t="shared" ref="D317:O317" si="203">SUM(D318+D319+D320)</f>
        <v>0</v>
      </c>
      <c r="E317" s="164">
        <f t="shared" si="203"/>
        <v>0</v>
      </c>
      <c r="F317" s="165">
        <f t="shared" si="203"/>
        <v>0</v>
      </c>
      <c r="G317" s="165">
        <f t="shared" si="203"/>
        <v>0</v>
      </c>
      <c r="H317" s="165">
        <f t="shared" si="203"/>
        <v>0</v>
      </c>
      <c r="I317" s="165">
        <f t="shared" si="203"/>
        <v>0</v>
      </c>
      <c r="J317" s="165">
        <f t="shared" si="203"/>
        <v>0</v>
      </c>
      <c r="K317" s="165">
        <f t="shared" si="203"/>
        <v>0</v>
      </c>
      <c r="L317" s="165">
        <f t="shared" si="203"/>
        <v>0</v>
      </c>
      <c r="M317" s="165">
        <f t="shared" si="203"/>
        <v>0</v>
      </c>
      <c r="N317" s="165">
        <f t="shared" si="203"/>
        <v>0</v>
      </c>
      <c r="O317" s="166">
        <f t="shared" si="203"/>
        <v>0</v>
      </c>
      <c r="P317" s="162"/>
    </row>
    <row r="318" spans="1:16" x14ac:dyDescent="0.25">
      <c r="A318" s="22">
        <v>8132</v>
      </c>
      <c r="B318" s="23" t="s">
        <v>1480</v>
      </c>
      <c r="C318" s="144">
        <v>419</v>
      </c>
      <c r="D318" s="210">
        <v>0</v>
      </c>
      <c r="E318" s="211">
        <v>0</v>
      </c>
      <c r="F318" s="206">
        <v>0</v>
      </c>
      <c r="G318" s="206">
        <v>0</v>
      </c>
      <c r="H318" s="206">
        <v>0</v>
      </c>
      <c r="I318" s="206">
        <v>0</v>
      </c>
      <c r="J318" s="206">
        <v>0</v>
      </c>
      <c r="K318" s="206">
        <v>0</v>
      </c>
      <c r="L318" s="206">
        <v>0</v>
      </c>
      <c r="M318" s="206">
        <v>0</v>
      </c>
      <c r="N318" s="206">
        <v>0</v>
      </c>
      <c r="O318" s="207">
        <v>0</v>
      </c>
      <c r="P318" s="162"/>
    </row>
    <row r="319" spans="1:16" x14ac:dyDescent="0.25">
      <c r="A319" s="22">
        <v>8133</v>
      </c>
      <c r="B319" s="23" t="s">
        <v>1481</v>
      </c>
      <c r="C319" s="144">
        <v>420</v>
      </c>
      <c r="D319" s="210">
        <v>0</v>
      </c>
      <c r="E319" s="211">
        <v>0</v>
      </c>
      <c r="F319" s="206">
        <v>0</v>
      </c>
      <c r="G319" s="206">
        <v>0</v>
      </c>
      <c r="H319" s="206">
        <v>0</v>
      </c>
      <c r="I319" s="206">
        <v>0</v>
      </c>
      <c r="J319" s="206">
        <v>0</v>
      </c>
      <c r="K319" s="206">
        <v>0</v>
      </c>
      <c r="L319" s="206">
        <v>0</v>
      </c>
      <c r="M319" s="206">
        <v>0</v>
      </c>
      <c r="N319" s="206">
        <v>0</v>
      </c>
      <c r="O319" s="207">
        <v>0</v>
      </c>
      <c r="P319" s="162"/>
    </row>
    <row r="320" spans="1:16" x14ac:dyDescent="0.25">
      <c r="A320" s="22">
        <v>8134</v>
      </c>
      <c r="B320" s="23" t="s">
        <v>1482</v>
      </c>
      <c r="C320" s="144">
        <v>421</v>
      </c>
      <c r="D320" s="210">
        <v>0</v>
      </c>
      <c r="E320" s="211">
        <v>0</v>
      </c>
      <c r="F320" s="206">
        <v>0</v>
      </c>
      <c r="G320" s="206">
        <v>0</v>
      </c>
      <c r="H320" s="206">
        <v>0</v>
      </c>
      <c r="I320" s="206">
        <v>0</v>
      </c>
      <c r="J320" s="206">
        <v>0</v>
      </c>
      <c r="K320" s="206">
        <v>0</v>
      </c>
      <c r="L320" s="206">
        <v>0</v>
      </c>
      <c r="M320" s="206">
        <v>0</v>
      </c>
      <c r="N320" s="206">
        <v>0</v>
      </c>
      <c r="O320" s="207">
        <v>0</v>
      </c>
      <c r="P320" s="162"/>
    </row>
    <row r="321" spans="1:16" ht="24" x14ac:dyDescent="0.25">
      <c r="A321" s="22">
        <v>814</v>
      </c>
      <c r="B321" s="23" t="s">
        <v>1483</v>
      </c>
      <c r="C321" s="144">
        <v>422</v>
      </c>
      <c r="D321" s="163">
        <f t="shared" ref="D321:O321" si="204">D322</f>
        <v>0</v>
      </c>
      <c r="E321" s="164">
        <f t="shared" si="204"/>
        <v>0</v>
      </c>
      <c r="F321" s="165">
        <f t="shared" si="204"/>
        <v>0</v>
      </c>
      <c r="G321" s="165">
        <f t="shared" si="204"/>
        <v>0</v>
      </c>
      <c r="H321" s="165">
        <f t="shared" si="204"/>
        <v>0</v>
      </c>
      <c r="I321" s="165">
        <f t="shared" si="204"/>
        <v>0</v>
      </c>
      <c r="J321" s="165">
        <f t="shared" si="204"/>
        <v>0</v>
      </c>
      <c r="K321" s="165">
        <f t="shared" si="204"/>
        <v>0</v>
      </c>
      <c r="L321" s="165">
        <f t="shared" si="204"/>
        <v>0</v>
      </c>
      <c r="M321" s="165">
        <f t="shared" si="204"/>
        <v>0</v>
      </c>
      <c r="N321" s="165">
        <f t="shared" si="204"/>
        <v>0</v>
      </c>
      <c r="O321" s="166">
        <f t="shared" si="204"/>
        <v>0</v>
      </c>
      <c r="P321" s="162"/>
    </row>
    <row r="322" spans="1:16" x14ac:dyDescent="0.25">
      <c r="A322" s="22">
        <v>8141</v>
      </c>
      <c r="B322" s="23" t="s">
        <v>1484</v>
      </c>
      <c r="C322" s="144">
        <v>423</v>
      </c>
      <c r="D322" s="210">
        <v>0</v>
      </c>
      <c r="E322" s="211">
        <v>0</v>
      </c>
      <c r="F322" s="206">
        <v>0</v>
      </c>
      <c r="G322" s="206">
        <v>0</v>
      </c>
      <c r="H322" s="206">
        <v>0</v>
      </c>
      <c r="I322" s="206">
        <v>0</v>
      </c>
      <c r="J322" s="206">
        <v>0</v>
      </c>
      <c r="K322" s="206">
        <v>0</v>
      </c>
      <c r="L322" s="206">
        <v>0</v>
      </c>
      <c r="M322" s="206">
        <v>0</v>
      </c>
      <c r="N322" s="206">
        <v>0</v>
      </c>
      <c r="O322" s="207">
        <v>0</v>
      </c>
      <c r="P322" s="162"/>
    </row>
    <row r="323" spans="1:16" ht="24" x14ac:dyDescent="0.25">
      <c r="A323" s="22">
        <v>815</v>
      </c>
      <c r="B323" s="23" t="s">
        <v>1485</v>
      </c>
      <c r="C323" s="144">
        <v>424</v>
      </c>
      <c r="D323" s="163">
        <f t="shared" ref="D323:O323" si="205">SUM(D324+D325+D326+D327+D328+D329)</f>
        <v>0</v>
      </c>
      <c r="E323" s="164">
        <f t="shared" si="205"/>
        <v>0</v>
      </c>
      <c r="F323" s="165">
        <f t="shared" si="205"/>
        <v>0</v>
      </c>
      <c r="G323" s="165">
        <f t="shared" si="205"/>
        <v>0</v>
      </c>
      <c r="H323" s="165">
        <f t="shared" si="205"/>
        <v>0</v>
      </c>
      <c r="I323" s="165">
        <f t="shared" si="205"/>
        <v>0</v>
      </c>
      <c r="J323" s="165">
        <f t="shared" si="205"/>
        <v>0</v>
      </c>
      <c r="K323" s="165">
        <f t="shared" si="205"/>
        <v>0</v>
      </c>
      <c r="L323" s="165">
        <f t="shared" si="205"/>
        <v>0</v>
      </c>
      <c r="M323" s="165">
        <f t="shared" si="205"/>
        <v>0</v>
      </c>
      <c r="N323" s="165">
        <f t="shared" si="205"/>
        <v>0</v>
      </c>
      <c r="O323" s="166">
        <f t="shared" si="205"/>
        <v>0</v>
      </c>
      <c r="P323" s="162"/>
    </row>
    <row r="324" spans="1:16" x14ac:dyDescent="0.25">
      <c r="A324" s="22">
        <v>8153</v>
      </c>
      <c r="B324" s="23" t="s">
        <v>1486</v>
      </c>
      <c r="C324" s="144">
        <v>425</v>
      </c>
      <c r="D324" s="210">
        <v>0</v>
      </c>
      <c r="E324" s="211">
        <v>0</v>
      </c>
      <c r="F324" s="206">
        <v>0</v>
      </c>
      <c r="G324" s="206">
        <v>0</v>
      </c>
      <c r="H324" s="206">
        <v>0</v>
      </c>
      <c r="I324" s="206">
        <v>0</v>
      </c>
      <c r="J324" s="206">
        <v>0</v>
      </c>
      <c r="K324" s="206">
        <v>0</v>
      </c>
      <c r="L324" s="206">
        <v>0</v>
      </c>
      <c r="M324" s="206">
        <v>0</v>
      </c>
      <c r="N324" s="206">
        <v>0</v>
      </c>
      <c r="O324" s="207">
        <v>0</v>
      </c>
      <c r="P324" s="162"/>
    </row>
    <row r="325" spans="1:16" x14ac:dyDescent="0.25">
      <c r="A325" s="22">
        <v>8154</v>
      </c>
      <c r="B325" s="23" t="s">
        <v>1487</v>
      </c>
      <c r="C325" s="144">
        <v>426</v>
      </c>
      <c r="D325" s="210">
        <v>0</v>
      </c>
      <c r="E325" s="211">
        <v>0</v>
      </c>
      <c r="F325" s="206">
        <v>0</v>
      </c>
      <c r="G325" s="206">
        <v>0</v>
      </c>
      <c r="H325" s="206">
        <v>0</v>
      </c>
      <c r="I325" s="206">
        <v>0</v>
      </c>
      <c r="J325" s="206">
        <v>0</v>
      </c>
      <c r="K325" s="206">
        <v>0</v>
      </c>
      <c r="L325" s="206">
        <v>0</v>
      </c>
      <c r="M325" s="206">
        <v>0</v>
      </c>
      <c r="N325" s="206">
        <v>0</v>
      </c>
      <c r="O325" s="207">
        <v>0</v>
      </c>
      <c r="P325" s="162"/>
    </row>
    <row r="326" spans="1:16" ht="24" x14ac:dyDescent="0.25">
      <c r="A326" s="22">
        <v>8155</v>
      </c>
      <c r="B326" s="23" t="s">
        <v>1488</v>
      </c>
      <c r="C326" s="144">
        <v>427</v>
      </c>
      <c r="D326" s="210">
        <v>0</v>
      </c>
      <c r="E326" s="211">
        <v>0</v>
      </c>
      <c r="F326" s="206">
        <v>0</v>
      </c>
      <c r="G326" s="206">
        <v>0</v>
      </c>
      <c r="H326" s="206">
        <v>0</v>
      </c>
      <c r="I326" s="206">
        <v>0</v>
      </c>
      <c r="J326" s="206">
        <v>0</v>
      </c>
      <c r="K326" s="206">
        <v>0</v>
      </c>
      <c r="L326" s="206">
        <v>0</v>
      </c>
      <c r="M326" s="206">
        <v>0</v>
      </c>
      <c r="N326" s="206">
        <v>0</v>
      </c>
      <c r="O326" s="207">
        <v>0</v>
      </c>
      <c r="P326" s="162"/>
    </row>
    <row r="327" spans="1:16" x14ac:dyDescent="0.25">
      <c r="A327" s="22">
        <v>8156</v>
      </c>
      <c r="B327" s="23" t="s">
        <v>1489</v>
      </c>
      <c r="C327" s="144">
        <v>428</v>
      </c>
      <c r="D327" s="210">
        <v>0</v>
      </c>
      <c r="E327" s="211">
        <v>0</v>
      </c>
      <c r="F327" s="206">
        <v>0</v>
      </c>
      <c r="G327" s="206">
        <v>0</v>
      </c>
      <c r="H327" s="206">
        <v>0</v>
      </c>
      <c r="I327" s="206">
        <v>0</v>
      </c>
      <c r="J327" s="206">
        <v>0</v>
      </c>
      <c r="K327" s="206">
        <v>0</v>
      </c>
      <c r="L327" s="206">
        <v>0</v>
      </c>
      <c r="M327" s="206">
        <v>0</v>
      </c>
      <c r="N327" s="206">
        <v>0</v>
      </c>
      <c r="O327" s="207">
        <v>0</v>
      </c>
      <c r="P327" s="162"/>
    </row>
    <row r="328" spans="1:16" x14ac:dyDescent="0.25">
      <c r="A328" s="22">
        <v>8157</v>
      </c>
      <c r="B328" s="23" t="s">
        <v>1490</v>
      </c>
      <c r="C328" s="144">
        <v>429</v>
      </c>
      <c r="D328" s="210">
        <v>0</v>
      </c>
      <c r="E328" s="211">
        <v>0</v>
      </c>
      <c r="F328" s="206">
        <v>0</v>
      </c>
      <c r="G328" s="206">
        <v>0</v>
      </c>
      <c r="H328" s="206">
        <v>0</v>
      </c>
      <c r="I328" s="206">
        <v>0</v>
      </c>
      <c r="J328" s="206">
        <v>0</v>
      </c>
      <c r="K328" s="206">
        <v>0</v>
      </c>
      <c r="L328" s="206">
        <v>0</v>
      </c>
      <c r="M328" s="206">
        <v>0</v>
      </c>
      <c r="N328" s="206">
        <v>0</v>
      </c>
      <c r="O328" s="207">
        <v>0</v>
      </c>
      <c r="P328" s="162"/>
    </row>
    <row r="329" spans="1:16" x14ac:dyDescent="0.25">
      <c r="A329" s="22">
        <v>8158</v>
      </c>
      <c r="B329" s="23" t="s">
        <v>1491</v>
      </c>
      <c r="C329" s="144">
        <v>430</v>
      </c>
      <c r="D329" s="210">
        <v>0</v>
      </c>
      <c r="E329" s="211">
        <v>0</v>
      </c>
      <c r="F329" s="206">
        <v>0</v>
      </c>
      <c r="G329" s="206">
        <v>0</v>
      </c>
      <c r="H329" s="206">
        <v>0</v>
      </c>
      <c r="I329" s="206">
        <v>0</v>
      </c>
      <c r="J329" s="206">
        <v>0</v>
      </c>
      <c r="K329" s="206">
        <v>0</v>
      </c>
      <c r="L329" s="206">
        <v>0</v>
      </c>
      <c r="M329" s="206">
        <v>0</v>
      </c>
      <c r="N329" s="206">
        <v>0</v>
      </c>
      <c r="O329" s="207">
        <v>0</v>
      </c>
      <c r="P329" s="162"/>
    </row>
    <row r="330" spans="1:16" ht="24" x14ac:dyDescent="0.25">
      <c r="A330" s="22">
        <v>816</v>
      </c>
      <c r="B330" s="23" t="s">
        <v>1492</v>
      </c>
      <c r="C330" s="144">
        <v>431</v>
      </c>
      <c r="D330" s="163">
        <f t="shared" ref="D330:J330" si="206">SUM(D331:D334)</f>
        <v>0</v>
      </c>
      <c r="E330" s="164">
        <f t="shared" si="206"/>
        <v>0</v>
      </c>
      <c r="F330" s="165">
        <f t="shared" si="206"/>
        <v>0</v>
      </c>
      <c r="G330" s="165">
        <f t="shared" si="206"/>
        <v>0</v>
      </c>
      <c r="H330" s="165">
        <f t="shared" si="206"/>
        <v>0</v>
      </c>
      <c r="I330" s="165">
        <f t="shared" si="206"/>
        <v>0</v>
      </c>
      <c r="J330" s="165">
        <f t="shared" si="206"/>
        <v>0</v>
      </c>
      <c r="K330" s="165">
        <f t="shared" ref="K330:L330" si="207">SUM(K331:K334)</f>
        <v>0</v>
      </c>
      <c r="L330" s="165">
        <f t="shared" si="207"/>
        <v>0</v>
      </c>
      <c r="M330" s="165">
        <f t="shared" ref="M330:O330" si="208">SUM(M331:M334)</f>
        <v>0</v>
      </c>
      <c r="N330" s="165">
        <f t="shared" si="208"/>
        <v>0</v>
      </c>
      <c r="O330" s="166">
        <f t="shared" si="208"/>
        <v>0</v>
      </c>
      <c r="P330" s="162"/>
    </row>
    <row r="331" spans="1:16" x14ac:dyDescent="0.25">
      <c r="A331" s="22">
        <v>8163</v>
      </c>
      <c r="B331" s="23" t="s">
        <v>1493</v>
      </c>
      <c r="C331" s="144">
        <v>432</v>
      </c>
      <c r="D331" s="210">
        <v>0</v>
      </c>
      <c r="E331" s="211">
        <v>0</v>
      </c>
      <c r="F331" s="206">
        <v>0</v>
      </c>
      <c r="G331" s="206">
        <v>0</v>
      </c>
      <c r="H331" s="206">
        <v>0</v>
      </c>
      <c r="I331" s="206">
        <v>0</v>
      </c>
      <c r="J331" s="206">
        <v>0</v>
      </c>
      <c r="K331" s="206">
        <v>0</v>
      </c>
      <c r="L331" s="206">
        <v>0</v>
      </c>
      <c r="M331" s="206">
        <v>0</v>
      </c>
      <c r="N331" s="206">
        <v>0</v>
      </c>
      <c r="O331" s="207">
        <v>0</v>
      </c>
      <c r="P331" s="162"/>
    </row>
    <row r="332" spans="1:16" x14ac:dyDescent="0.25">
      <c r="A332" s="22">
        <v>8164</v>
      </c>
      <c r="B332" s="23" t="s">
        <v>1494</v>
      </c>
      <c r="C332" s="144">
        <v>433</v>
      </c>
      <c r="D332" s="210">
        <v>0</v>
      </c>
      <c r="E332" s="211">
        <v>0</v>
      </c>
      <c r="F332" s="206">
        <v>0</v>
      </c>
      <c r="G332" s="206">
        <v>0</v>
      </c>
      <c r="H332" s="206">
        <v>0</v>
      </c>
      <c r="I332" s="206">
        <v>0</v>
      </c>
      <c r="J332" s="206">
        <v>0</v>
      </c>
      <c r="K332" s="206">
        <v>0</v>
      </c>
      <c r="L332" s="206">
        <v>0</v>
      </c>
      <c r="M332" s="206">
        <v>0</v>
      </c>
      <c r="N332" s="206">
        <v>0</v>
      </c>
      <c r="O332" s="207">
        <v>0</v>
      </c>
      <c r="P332" s="162"/>
    </row>
    <row r="333" spans="1:16" x14ac:dyDescent="0.25">
      <c r="A333" s="22">
        <v>8165</v>
      </c>
      <c r="B333" s="23" t="s">
        <v>1495</v>
      </c>
      <c r="C333" s="144">
        <v>434</v>
      </c>
      <c r="D333" s="210">
        <v>0</v>
      </c>
      <c r="E333" s="211">
        <v>0</v>
      </c>
      <c r="F333" s="206">
        <v>0</v>
      </c>
      <c r="G333" s="206">
        <v>0</v>
      </c>
      <c r="H333" s="206">
        <v>0</v>
      </c>
      <c r="I333" s="206">
        <v>0</v>
      </c>
      <c r="J333" s="206">
        <v>0</v>
      </c>
      <c r="K333" s="206">
        <v>0</v>
      </c>
      <c r="L333" s="206">
        <v>0</v>
      </c>
      <c r="M333" s="206">
        <v>0</v>
      </c>
      <c r="N333" s="206">
        <v>0</v>
      </c>
      <c r="O333" s="207">
        <v>0</v>
      </c>
      <c r="P333" s="162"/>
    </row>
    <row r="334" spans="1:16" x14ac:dyDescent="0.25">
      <c r="A334" s="22">
        <v>8166</v>
      </c>
      <c r="B334" s="23" t="s">
        <v>1496</v>
      </c>
      <c r="C334" s="144">
        <v>435</v>
      </c>
      <c r="D334" s="210">
        <v>0</v>
      </c>
      <c r="E334" s="211">
        <v>0</v>
      </c>
      <c r="F334" s="206">
        <v>0</v>
      </c>
      <c r="G334" s="206">
        <v>0</v>
      </c>
      <c r="H334" s="206">
        <v>0</v>
      </c>
      <c r="I334" s="206">
        <v>0</v>
      </c>
      <c r="J334" s="206">
        <v>0</v>
      </c>
      <c r="K334" s="206">
        <v>0</v>
      </c>
      <c r="L334" s="206">
        <v>0</v>
      </c>
      <c r="M334" s="206">
        <v>0</v>
      </c>
      <c r="N334" s="206">
        <v>0</v>
      </c>
      <c r="O334" s="207">
        <v>0</v>
      </c>
      <c r="P334" s="162"/>
    </row>
    <row r="335" spans="1:16" x14ac:dyDescent="0.25">
      <c r="A335" s="22">
        <v>817</v>
      </c>
      <c r="B335" s="23" t="s">
        <v>1497</v>
      </c>
      <c r="C335" s="144">
        <v>436</v>
      </c>
      <c r="D335" s="163">
        <f t="shared" ref="D335:O335" si="209">SUM(D336:D342)</f>
        <v>0</v>
      </c>
      <c r="E335" s="164">
        <f t="shared" si="209"/>
        <v>0</v>
      </c>
      <c r="F335" s="165">
        <f t="shared" si="209"/>
        <v>0</v>
      </c>
      <c r="G335" s="165">
        <f t="shared" si="209"/>
        <v>0</v>
      </c>
      <c r="H335" s="165">
        <f t="shared" si="209"/>
        <v>0</v>
      </c>
      <c r="I335" s="165">
        <f t="shared" si="209"/>
        <v>0</v>
      </c>
      <c r="J335" s="165">
        <f t="shared" si="209"/>
        <v>0</v>
      </c>
      <c r="K335" s="165">
        <f t="shared" si="209"/>
        <v>0</v>
      </c>
      <c r="L335" s="165">
        <f t="shared" si="209"/>
        <v>0</v>
      </c>
      <c r="M335" s="165">
        <f t="shared" si="209"/>
        <v>0</v>
      </c>
      <c r="N335" s="165">
        <f t="shared" si="209"/>
        <v>0</v>
      </c>
      <c r="O335" s="166">
        <f t="shared" si="209"/>
        <v>0</v>
      </c>
      <c r="P335" s="162"/>
    </row>
    <row r="336" spans="1:16" x14ac:dyDescent="0.25">
      <c r="A336" s="22">
        <v>8171</v>
      </c>
      <c r="B336" s="23" t="s">
        <v>1498</v>
      </c>
      <c r="C336" s="144">
        <v>437</v>
      </c>
      <c r="D336" s="210">
        <v>0</v>
      </c>
      <c r="E336" s="211">
        <v>0</v>
      </c>
      <c r="F336" s="206">
        <v>0</v>
      </c>
      <c r="G336" s="206">
        <v>0</v>
      </c>
      <c r="H336" s="206">
        <v>0</v>
      </c>
      <c r="I336" s="206">
        <v>0</v>
      </c>
      <c r="J336" s="206">
        <v>0</v>
      </c>
      <c r="K336" s="206">
        <v>0</v>
      </c>
      <c r="L336" s="206">
        <v>0</v>
      </c>
      <c r="M336" s="206">
        <v>0</v>
      </c>
      <c r="N336" s="206">
        <v>0</v>
      </c>
      <c r="O336" s="207">
        <v>0</v>
      </c>
      <c r="P336" s="162"/>
    </row>
    <row r="337" spans="1:16" x14ac:dyDescent="0.25">
      <c r="A337" s="22">
        <v>8172</v>
      </c>
      <c r="B337" s="23" t="s">
        <v>1499</v>
      </c>
      <c r="C337" s="144">
        <v>438</v>
      </c>
      <c r="D337" s="210">
        <v>0</v>
      </c>
      <c r="E337" s="211">
        <v>0</v>
      </c>
      <c r="F337" s="206">
        <v>0</v>
      </c>
      <c r="G337" s="206">
        <v>0</v>
      </c>
      <c r="H337" s="206">
        <v>0</v>
      </c>
      <c r="I337" s="206">
        <v>0</v>
      </c>
      <c r="J337" s="206">
        <v>0</v>
      </c>
      <c r="K337" s="206">
        <v>0</v>
      </c>
      <c r="L337" s="206">
        <v>0</v>
      </c>
      <c r="M337" s="206">
        <v>0</v>
      </c>
      <c r="N337" s="206">
        <v>0</v>
      </c>
      <c r="O337" s="207">
        <v>0</v>
      </c>
      <c r="P337" s="162"/>
    </row>
    <row r="338" spans="1:16" x14ac:dyDescent="0.25">
      <c r="A338" s="22">
        <v>8173</v>
      </c>
      <c r="B338" s="23" t="s">
        <v>1500</v>
      </c>
      <c r="C338" s="144">
        <v>439</v>
      </c>
      <c r="D338" s="210">
        <v>0</v>
      </c>
      <c r="E338" s="211">
        <v>0</v>
      </c>
      <c r="F338" s="206">
        <v>0</v>
      </c>
      <c r="G338" s="206">
        <v>0</v>
      </c>
      <c r="H338" s="206">
        <v>0</v>
      </c>
      <c r="I338" s="206">
        <v>0</v>
      </c>
      <c r="J338" s="206">
        <v>0</v>
      </c>
      <c r="K338" s="206">
        <v>0</v>
      </c>
      <c r="L338" s="206">
        <v>0</v>
      </c>
      <c r="M338" s="206">
        <v>0</v>
      </c>
      <c r="N338" s="206">
        <v>0</v>
      </c>
      <c r="O338" s="207">
        <v>0</v>
      </c>
      <c r="P338" s="162"/>
    </row>
    <row r="339" spans="1:16" x14ac:dyDescent="0.25">
      <c r="A339" s="22">
        <v>8174</v>
      </c>
      <c r="B339" s="23" t="s">
        <v>1501</v>
      </c>
      <c r="C339" s="144">
        <v>440</v>
      </c>
      <c r="D339" s="210">
        <v>0</v>
      </c>
      <c r="E339" s="211">
        <v>0</v>
      </c>
      <c r="F339" s="206">
        <v>0</v>
      </c>
      <c r="G339" s="206">
        <v>0</v>
      </c>
      <c r="H339" s="206">
        <v>0</v>
      </c>
      <c r="I339" s="206">
        <v>0</v>
      </c>
      <c r="J339" s="206">
        <v>0</v>
      </c>
      <c r="K339" s="206">
        <v>0</v>
      </c>
      <c r="L339" s="206">
        <v>0</v>
      </c>
      <c r="M339" s="206">
        <v>0</v>
      </c>
      <c r="N339" s="206">
        <v>0</v>
      </c>
      <c r="O339" s="207">
        <v>0</v>
      </c>
      <c r="P339" s="162"/>
    </row>
    <row r="340" spans="1:16" x14ac:dyDescent="0.25">
      <c r="A340" s="22">
        <v>8175</v>
      </c>
      <c r="B340" s="23" t="s">
        <v>1502</v>
      </c>
      <c r="C340" s="144">
        <v>441</v>
      </c>
      <c r="D340" s="210">
        <v>0</v>
      </c>
      <c r="E340" s="211">
        <v>0</v>
      </c>
      <c r="F340" s="206">
        <v>0</v>
      </c>
      <c r="G340" s="206">
        <v>0</v>
      </c>
      <c r="H340" s="206">
        <v>0</v>
      </c>
      <c r="I340" s="206">
        <v>0</v>
      </c>
      <c r="J340" s="206">
        <v>0</v>
      </c>
      <c r="K340" s="206">
        <v>0</v>
      </c>
      <c r="L340" s="206">
        <v>0</v>
      </c>
      <c r="M340" s="206">
        <v>0</v>
      </c>
      <c r="N340" s="206">
        <v>0</v>
      </c>
      <c r="O340" s="207">
        <v>0</v>
      </c>
      <c r="P340" s="162"/>
    </row>
    <row r="341" spans="1:16" x14ac:dyDescent="0.25">
      <c r="A341" s="22">
        <v>8176</v>
      </c>
      <c r="B341" s="23" t="s">
        <v>1503</v>
      </c>
      <c r="C341" s="144">
        <v>442</v>
      </c>
      <c r="D341" s="210">
        <v>0</v>
      </c>
      <c r="E341" s="211">
        <v>0</v>
      </c>
      <c r="F341" s="206">
        <v>0</v>
      </c>
      <c r="G341" s="206">
        <v>0</v>
      </c>
      <c r="H341" s="206">
        <v>0</v>
      </c>
      <c r="I341" s="206">
        <v>0</v>
      </c>
      <c r="J341" s="206">
        <v>0</v>
      </c>
      <c r="K341" s="206">
        <v>0</v>
      </c>
      <c r="L341" s="206">
        <v>0</v>
      </c>
      <c r="M341" s="206">
        <v>0</v>
      </c>
      <c r="N341" s="206">
        <v>0</v>
      </c>
      <c r="O341" s="207">
        <v>0</v>
      </c>
      <c r="P341" s="162"/>
    </row>
    <row r="342" spans="1:16" ht="24" x14ac:dyDescent="0.25">
      <c r="A342" s="22">
        <v>8177</v>
      </c>
      <c r="B342" s="23" t="s">
        <v>1504</v>
      </c>
      <c r="C342" s="144">
        <v>443</v>
      </c>
      <c r="D342" s="210">
        <v>0</v>
      </c>
      <c r="E342" s="211">
        <v>0</v>
      </c>
      <c r="F342" s="206">
        <v>0</v>
      </c>
      <c r="G342" s="206">
        <v>0</v>
      </c>
      <c r="H342" s="206">
        <v>0</v>
      </c>
      <c r="I342" s="206">
        <v>0</v>
      </c>
      <c r="J342" s="206">
        <v>0</v>
      </c>
      <c r="K342" s="206">
        <v>0</v>
      </c>
      <c r="L342" s="206">
        <v>0</v>
      </c>
      <c r="M342" s="206">
        <v>0</v>
      </c>
      <c r="N342" s="206">
        <v>0</v>
      </c>
      <c r="O342" s="207">
        <v>0</v>
      </c>
      <c r="P342" s="162"/>
    </row>
    <row r="343" spans="1:16" x14ac:dyDescent="0.25">
      <c r="A343" s="22" t="s">
        <v>1505</v>
      </c>
      <c r="B343" s="23" t="s">
        <v>1506</v>
      </c>
      <c r="C343" s="144">
        <v>444</v>
      </c>
      <c r="D343" s="163">
        <f>SUM(D344+D345+D346)</f>
        <v>0</v>
      </c>
      <c r="E343" s="164">
        <f t="shared" ref="E343:O343" si="210">SUM(E344+E345+E346)</f>
        <v>0</v>
      </c>
      <c r="F343" s="165">
        <f t="shared" si="210"/>
        <v>0</v>
      </c>
      <c r="G343" s="165">
        <f t="shared" si="210"/>
        <v>0</v>
      </c>
      <c r="H343" s="165">
        <f t="shared" si="210"/>
        <v>0</v>
      </c>
      <c r="I343" s="165">
        <f t="shared" si="210"/>
        <v>0</v>
      </c>
      <c r="J343" s="165">
        <f t="shared" si="210"/>
        <v>0</v>
      </c>
      <c r="K343" s="165">
        <f t="shared" si="210"/>
        <v>0</v>
      </c>
      <c r="L343" s="165">
        <f t="shared" si="210"/>
        <v>0</v>
      </c>
      <c r="M343" s="165">
        <f t="shared" si="210"/>
        <v>0</v>
      </c>
      <c r="N343" s="165">
        <f t="shared" si="210"/>
        <v>0</v>
      </c>
      <c r="O343" s="166">
        <f t="shared" si="210"/>
        <v>0</v>
      </c>
      <c r="P343" s="162"/>
    </row>
    <row r="344" spans="1:16" x14ac:dyDescent="0.25">
      <c r="A344" s="22" t="s">
        <v>1507</v>
      </c>
      <c r="B344" s="23" t="s">
        <v>1508</v>
      </c>
      <c r="C344" s="144">
        <v>445</v>
      </c>
      <c r="D344" s="67"/>
      <c r="E344" s="67"/>
      <c r="F344" s="208"/>
      <c r="G344" s="208"/>
      <c r="H344" s="208"/>
      <c r="I344" s="208"/>
      <c r="J344" s="208"/>
      <c r="K344" s="208"/>
      <c r="L344" s="208"/>
      <c r="M344" s="208"/>
      <c r="N344" s="208"/>
      <c r="O344" s="209">
        <f>E344</f>
        <v>0</v>
      </c>
      <c r="P344" s="162"/>
    </row>
    <row r="345" spans="1:16" x14ac:dyDescent="0.25">
      <c r="A345" s="22" t="s">
        <v>1509</v>
      </c>
      <c r="B345" s="23" t="s">
        <v>1510</v>
      </c>
      <c r="C345" s="144">
        <v>446</v>
      </c>
      <c r="D345" s="67"/>
      <c r="E345" s="67"/>
      <c r="F345" s="208"/>
      <c r="G345" s="208"/>
      <c r="H345" s="208"/>
      <c r="I345" s="208"/>
      <c r="J345" s="208"/>
      <c r="K345" s="208"/>
      <c r="L345" s="208"/>
      <c r="M345" s="208"/>
      <c r="N345" s="208"/>
      <c r="O345" s="209">
        <f t="shared" ref="O345:O346" si="211">E345</f>
        <v>0</v>
      </c>
      <c r="P345" s="162"/>
    </row>
    <row r="346" spans="1:16" x14ac:dyDescent="0.25">
      <c r="A346" s="22" t="s">
        <v>1511</v>
      </c>
      <c r="B346" s="23" t="s">
        <v>1512</v>
      </c>
      <c r="C346" s="144">
        <v>447</v>
      </c>
      <c r="D346" s="67"/>
      <c r="E346" s="67"/>
      <c r="F346" s="208"/>
      <c r="G346" s="208"/>
      <c r="H346" s="208"/>
      <c r="I346" s="208"/>
      <c r="J346" s="208"/>
      <c r="K346" s="208"/>
      <c r="L346" s="208"/>
      <c r="M346" s="208"/>
      <c r="N346" s="208"/>
      <c r="O346" s="209">
        <f t="shared" si="211"/>
        <v>0</v>
      </c>
      <c r="P346" s="162"/>
    </row>
    <row r="347" spans="1:16" x14ac:dyDescent="0.25">
      <c r="A347" s="22">
        <v>82</v>
      </c>
      <c r="B347" s="23" t="s">
        <v>1513</v>
      </c>
      <c r="C347" s="144">
        <v>448</v>
      </c>
      <c r="D347" s="163">
        <f t="shared" ref="D347:O347" si="212">D348+D351+D354+D357</f>
        <v>0</v>
      </c>
      <c r="E347" s="164">
        <f t="shared" si="212"/>
        <v>0</v>
      </c>
      <c r="F347" s="165">
        <f t="shared" si="212"/>
        <v>0</v>
      </c>
      <c r="G347" s="165">
        <f t="shared" si="212"/>
        <v>0</v>
      </c>
      <c r="H347" s="165">
        <f t="shared" si="212"/>
        <v>0</v>
      </c>
      <c r="I347" s="165">
        <f t="shared" si="212"/>
        <v>0</v>
      </c>
      <c r="J347" s="165">
        <f t="shared" si="212"/>
        <v>0</v>
      </c>
      <c r="K347" s="165">
        <f t="shared" si="212"/>
        <v>0</v>
      </c>
      <c r="L347" s="165">
        <f t="shared" si="212"/>
        <v>0</v>
      </c>
      <c r="M347" s="165">
        <f t="shared" si="212"/>
        <v>0</v>
      </c>
      <c r="N347" s="165">
        <f t="shared" si="212"/>
        <v>0</v>
      </c>
      <c r="O347" s="166">
        <f t="shared" si="212"/>
        <v>0</v>
      </c>
      <c r="P347" s="162"/>
    </row>
    <row r="348" spans="1:16" x14ac:dyDescent="0.25">
      <c r="A348" s="22">
        <v>821</v>
      </c>
      <c r="B348" s="23" t="s">
        <v>1514</v>
      </c>
      <c r="C348" s="144">
        <v>449</v>
      </c>
      <c r="D348" s="163">
        <f t="shared" ref="D348:J348" si="213">SUM(D349:D350)</f>
        <v>0</v>
      </c>
      <c r="E348" s="164">
        <f t="shared" si="213"/>
        <v>0</v>
      </c>
      <c r="F348" s="165">
        <f t="shared" si="213"/>
        <v>0</v>
      </c>
      <c r="G348" s="165">
        <f t="shared" si="213"/>
        <v>0</v>
      </c>
      <c r="H348" s="165">
        <f t="shared" si="213"/>
        <v>0</v>
      </c>
      <c r="I348" s="165">
        <f t="shared" si="213"/>
        <v>0</v>
      </c>
      <c r="J348" s="165">
        <f t="shared" si="213"/>
        <v>0</v>
      </c>
      <c r="K348" s="165">
        <f t="shared" ref="K348:L348" si="214">SUM(K349:K350)</f>
        <v>0</v>
      </c>
      <c r="L348" s="165">
        <f t="shared" si="214"/>
        <v>0</v>
      </c>
      <c r="M348" s="165">
        <f t="shared" ref="M348:O348" si="215">SUM(M349:M350)</f>
        <v>0</v>
      </c>
      <c r="N348" s="165">
        <f t="shared" si="215"/>
        <v>0</v>
      </c>
      <c r="O348" s="166">
        <f t="shared" si="215"/>
        <v>0</v>
      </c>
      <c r="P348" s="162"/>
    </row>
    <row r="349" spans="1:16" x14ac:dyDescent="0.25">
      <c r="A349" s="22">
        <v>8211</v>
      </c>
      <c r="B349" s="23" t="s">
        <v>1515</v>
      </c>
      <c r="C349" s="144">
        <v>450</v>
      </c>
      <c r="D349" s="210">
        <v>0</v>
      </c>
      <c r="E349" s="211">
        <v>0</v>
      </c>
      <c r="F349" s="206">
        <v>0</v>
      </c>
      <c r="G349" s="206">
        <v>0</v>
      </c>
      <c r="H349" s="206">
        <v>0</v>
      </c>
      <c r="I349" s="206">
        <v>0</v>
      </c>
      <c r="J349" s="206">
        <v>0</v>
      </c>
      <c r="K349" s="206">
        <v>0</v>
      </c>
      <c r="L349" s="206">
        <v>0</v>
      </c>
      <c r="M349" s="206">
        <v>0</v>
      </c>
      <c r="N349" s="206">
        <v>0</v>
      </c>
      <c r="O349" s="207">
        <v>0</v>
      </c>
      <c r="P349" s="162"/>
    </row>
    <row r="350" spans="1:16" x14ac:dyDescent="0.25">
      <c r="A350" s="22">
        <v>8212</v>
      </c>
      <c r="B350" s="23" t="s">
        <v>1516</v>
      </c>
      <c r="C350" s="144">
        <v>451</v>
      </c>
      <c r="D350" s="210">
        <v>0</v>
      </c>
      <c r="E350" s="211">
        <v>0</v>
      </c>
      <c r="F350" s="206">
        <v>0</v>
      </c>
      <c r="G350" s="206">
        <v>0</v>
      </c>
      <c r="H350" s="206">
        <v>0</v>
      </c>
      <c r="I350" s="206">
        <v>0</v>
      </c>
      <c r="J350" s="206">
        <v>0</v>
      </c>
      <c r="K350" s="206">
        <v>0</v>
      </c>
      <c r="L350" s="206">
        <v>0</v>
      </c>
      <c r="M350" s="206">
        <v>0</v>
      </c>
      <c r="N350" s="206">
        <v>0</v>
      </c>
      <c r="O350" s="207">
        <v>0</v>
      </c>
      <c r="P350" s="162"/>
    </row>
    <row r="351" spans="1:16" x14ac:dyDescent="0.25">
      <c r="A351" s="22">
        <v>822</v>
      </c>
      <c r="B351" s="23" t="s">
        <v>1517</v>
      </c>
      <c r="C351" s="144">
        <v>452</v>
      </c>
      <c r="D351" s="163">
        <f t="shared" ref="D351:O351" si="216">SUM(D352:D353)</f>
        <v>0</v>
      </c>
      <c r="E351" s="164">
        <f t="shared" si="216"/>
        <v>0</v>
      </c>
      <c r="F351" s="165">
        <f t="shared" si="216"/>
        <v>0</v>
      </c>
      <c r="G351" s="165">
        <f t="shared" si="216"/>
        <v>0</v>
      </c>
      <c r="H351" s="165">
        <f t="shared" si="216"/>
        <v>0</v>
      </c>
      <c r="I351" s="165">
        <f t="shared" si="216"/>
        <v>0</v>
      </c>
      <c r="J351" s="165">
        <f t="shared" si="216"/>
        <v>0</v>
      </c>
      <c r="K351" s="165">
        <f t="shared" si="216"/>
        <v>0</v>
      </c>
      <c r="L351" s="165">
        <f t="shared" si="216"/>
        <v>0</v>
      </c>
      <c r="M351" s="165">
        <f t="shared" si="216"/>
        <v>0</v>
      </c>
      <c r="N351" s="165">
        <f t="shared" si="216"/>
        <v>0</v>
      </c>
      <c r="O351" s="166">
        <f t="shared" si="216"/>
        <v>0</v>
      </c>
      <c r="P351" s="162"/>
    </row>
    <row r="352" spans="1:16" x14ac:dyDescent="0.25">
      <c r="A352" s="22">
        <v>8221</v>
      </c>
      <c r="B352" s="23" t="s">
        <v>355</v>
      </c>
      <c r="C352" s="144">
        <v>453</v>
      </c>
      <c r="D352" s="210">
        <v>0</v>
      </c>
      <c r="E352" s="211">
        <v>0</v>
      </c>
      <c r="F352" s="206">
        <v>0</v>
      </c>
      <c r="G352" s="206">
        <v>0</v>
      </c>
      <c r="H352" s="206">
        <v>0</v>
      </c>
      <c r="I352" s="206">
        <v>0</v>
      </c>
      <c r="J352" s="206">
        <v>0</v>
      </c>
      <c r="K352" s="206">
        <v>0</v>
      </c>
      <c r="L352" s="206">
        <v>0</v>
      </c>
      <c r="M352" s="206">
        <v>0</v>
      </c>
      <c r="N352" s="206">
        <v>0</v>
      </c>
      <c r="O352" s="207">
        <v>0</v>
      </c>
      <c r="P352" s="162"/>
    </row>
    <row r="353" spans="1:16" x14ac:dyDescent="0.25">
      <c r="A353" s="22">
        <v>8222</v>
      </c>
      <c r="B353" s="23" t="s">
        <v>356</v>
      </c>
      <c r="C353" s="144">
        <v>454</v>
      </c>
      <c r="D353" s="210">
        <v>0</v>
      </c>
      <c r="E353" s="211">
        <v>0</v>
      </c>
      <c r="F353" s="206">
        <v>0</v>
      </c>
      <c r="G353" s="206">
        <v>0</v>
      </c>
      <c r="H353" s="206">
        <v>0</v>
      </c>
      <c r="I353" s="206">
        <v>0</v>
      </c>
      <c r="J353" s="206">
        <v>0</v>
      </c>
      <c r="K353" s="206">
        <v>0</v>
      </c>
      <c r="L353" s="206">
        <v>0</v>
      </c>
      <c r="M353" s="206">
        <v>0</v>
      </c>
      <c r="N353" s="206">
        <v>0</v>
      </c>
      <c r="O353" s="207">
        <v>0</v>
      </c>
      <c r="P353" s="162"/>
    </row>
    <row r="354" spans="1:16" x14ac:dyDescent="0.25">
      <c r="A354" s="22">
        <v>823</v>
      </c>
      <c r="B354" s="23" t="s">
        <v>1518</v>
      </c>
      <c r="C354" s="144">
        <v>455</v>
      </c>
      <c r="D354" s="163">
        <f t="shared" ref="D354:O354" si="217">SUM(D355:D356)</f>
        <v>0</v>
      </c>
      <c r="E354" s="164">
        <f t="shared" si="217"/>
        <v>0</v>
      </c>
      <c r="F354" s="165">
        <f t="shared" si="217"/>
        <v>0</v>
      </c>
      <c r="G354" s="165">
        <f t="shared" si="217"/>
        <v>0</v>
      </c>
      <c r="H354" s="165">
        <f t="shared" si="217"/>
        <v>0</v>
      </c>
      <c r="I354" s="165">
        <f t="shared" si="217"/>
        <v>0</v>
      </c>
      <c r="J354" s="165">
        <f t="shared" si="217"/>
        <v>0</v>
      </c>
      <c r="K354" s="165">
        <f t="shared" si="217"/>
        <v>0</v>
      </c>
      <c r="L354" s="165">
        <f t="shared" si="217"/>
        <v>0</v>
      </c>
      <c r="M354" s="165">
        <f t="shared" si="217"/>
        <v>0</v>
      </c>
      <c r="N354" s="165">
        <f t="shared" si="217"/>
        <v>0</v>
      </c>
      <c r="O354" s="166">
        <f t="shared" si="217"/>
        <v>0</v>
      </c>
      <c r="P354" s="162"/>
    </row>
    <row r="355" spans="1:16" x14ac:dyDescent="0.25">
      <c r="A355" s="22">
        <v>8231</v>
      </c>
      <c r="B355" s="23" t="s">
        <v>357</v>
      </c>
      <c r="C355" s="144">
        <v>456</v>
      </c>
      <c r="D355" s="210">
        <v>0</v>
      </c>
      <c r="E355" s="211">
        <v>0</v>
      </c>
      <c r="F355" s="206">
        <v>0</v>
      </c>
      <c r="G355" s="206">
        <v>0</v>
      </c>
      <c r="H355" s="206">
        <v>0</v>
      </c>
      <c r="I355" s="206">
        <v>0</v>
      </c>
      <c r="J355" s="206">
        <v>0</v>
      </c>
      <c r="K355" s="206">
        <v>0</v>
      </c>
      <c r="L355" s="206">
        <v>0</v>
      </c>
      <c r="M355" s="206">
        <v>0</v>
      </c>
      <c r="N355" s="206">
        <v>0</v>
      </c>
      <c r="O355" s="207">
        <v>0</v>
      </c>
      <c r="P355" s="162"/>
    </row>
    <row r="356" spans="1:16" x14ac:dyDescent="0.25">
      <c r="A356" s="22">
        <v>8232</v>
      </c>
      <c r="B356" s="23" t="s">
        <v>358</v>
      </c>
      <c r="C356" s="144">
        <v>457</v>
      </c>
      <c r="D356" s="210">
        <v>0</v>
      </c>
      <c r="E356" s="211">
        <v>0</v>
      </c>
      <c r="F356" s="206">
        <v>0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7">
        <v>0</v>
      </c>
      <c r="P356" s="162"/>
    </row>
    <row r="357" spans="1:16" x14ac:dyDescent="0.25">
      <c r="A357" s="22">
        <v>824</v>
      </c>
      <c r="B357" s="23" t="s">
        <v>1519</v>
      </c>
      <c r="C357" s="144">
        <v>458</v>
      </c>
      <c r="D357" s="163">
        <f t="shared" ref="D357:O357" si="218">SUM(D358:D359)</f>
        <v>0</v>
      </c>
      <c r="E357" s="164">
        <f t="shared" si="218"/>
        <v>0</v>
      </c>
      <c r="F357" s="165">
        <f t="shared" si="218"/>
        <v>0</v>
      </c>
      <c r="G357" s="165">
        <f t="shared" si="218"/>
        <v>0</v>
      </c>
      <c r="H357" s="165">
        <f t="shared" si="218"/>
        <v>0</v>
      </c>
      <c r="I357" s="165">
        <f t="shared" si="218"/>
        <v>0</v>
      </c>
      <c r="J357" s="165">
        <f t="shared" si="218"/>
        <v>0</v>
      </c>
      <c r="K357" s="165">
        <f t="shared" si="218"/>
        <v>0</v>
      </c>
      <c r="L357" s="165">
        <f t="shared" si="218"/>
        <v>0</v>
      </c>
      <c r="M357" s="165">
        <f t="shared" si="218"/>
        <v>0</v>
      </c>
      <c r="N357" s="165">
        <f t="shared" si="218"/>
        <v>0</v>
      </c>
      <c r="O357" s="166">
        <f t="shared" si="218"/>
        <v>0</v>
      </c>
      <c r="P357" s="162"/>
    </row>
    <row r="358" spans="1:16" x14ac:dyDescent="0.25">
      <c r="A358" s="22">
        <v>8241</v>
      </c>
      <c r="B358" s="23" t="s">
        <v>1520</v>
      </c>
      <c r="C358" s="144">
        <v>459</v>
      </c>
      <c r="D358" s="210">
        <v>0</v>
      </c>
      <c r="E358" s="211">
        <v>0</v>
      </c>
      <c r="F358" s="206">
        <v>0</v>
      </c>
      <c r="G358" s="206">
        <v>0</v>
      </c>
      <c r="H358" s="206">
        <v>0</v>
      </c>
      <c r="I358" s="206">
        <v>0</v>
      </c>
      <c r="J358" s="206">
        <v>0</v>
      </c>
      <c r="K358" s="206">
        <v>0</v>
      </c>
      <c r="L358" s="206">
        <v>0</v>
      </c>
      <c r="M358" s="206">
        <v>0</v>
      </c>
      <c r="N358" s="206">
        <v>0</v>
      </c>
      <c r="O358" s="207">
        <v>0</v>
      </c>
      <c r="P358" s="162"/>
    </row>
    <row r="359" spans="1:16" x14ac:dyDescent="0.25">
      <c r="A359" s="22">
        <v>8242</v>
      </c>
      <c r="B359" s="23" t="s">
        <v>1521</v>
      </c>
      <c r="C359" s="144">
        <v>460</v>
      </c>
      <c r="D359" s="210">
        <v>0</v>
      </c>
      <c r="E359" s="211">
        <v>0</v>
      </c>
      <c r="F359" s="206">
        <v>0</v>
      </c>
      <c r="G359" s="206">
        <v>0</v>
      </c>
      <c r="H359" s="206">
        <v>0</v>
      </c>
      <c r="I359" s="206">
        <v>0</v>
      </c>
      <c r="J359" s="206">
        <v>0</v>
      </c>
      <c r="K359" s="206">
        <v>0</v>
      </c>
      <c r="L359" s="206">
        <v>0</v>
      </c>
      <c r="M359" s="206">
        <v>0</v>
      </c>
      <c r="N359" s="206">
        <v>0</v>
      </c>
      <c r="O359" s="207">
        <v>0</v>
      </c>
      <c r="P359" s="162"/>
    </row>
    <row r="360" spans="1:16" x14ac:dyDescent="0.25">
      <c r="A360" s="22">
        <v>83</v>
      </c>
      <c r="B360" s="23" t="s">
        <v>1522</v>
      </c>
      <c r="C360" s="144">
        <v>461</v>
      </c>
      <c r="D360" s="163">
        <f>D361+D365+D368+D371</f>
        <v>0</v>
      </c>
      <c r="E360" s="164">
        <f>E361+E365+E368+E371</f>
        <v>0</v>
      </c>
      <c r="F360" s="165">
        <f t="shared" ref="F360:O360" si="219">F361+F365+F368+F371</f>
        <v>0</v>
      </c>
      <c r="G360" s="165">
        <f t="shared" si="219"/>
        <v>0</v>
      </c>
      <c r="H360" s="165">
        <f t="shared" si="219"/>
        <v>0</v>
      </c>
      <c r="I360" s="165">
        <f t="shared" si="219"/>
        <v>0</v>
      </c>
      <c r="J360" s="165">
        <f t="shared" si="219"/>
        <v>0</v>
      </c>
      <c r="K360" s="165">
        <f t="shared" si="219"/>
        <v>0</v>
      </c>
      <c r="L360" s="165">
        <f t="shared" si="219"/>
        <v>0</v>
      </c>
      <c r="M360" s="165">
        <f t="shared" si="219"/>
        <v>0</v>
      </c>
      <c r="N360" s="165">
        <f t="shared" si="219"/>
        <v>0</v>
      </c>
      <c r="O360" s="166">
        <f t="shared" si="219"/>
        <v>0</v>
      </c>
      <c r="P360" s="162"/>
    </row>
    <row r="361" spans="1:16" ht="24" x14ac:dyDescent="0.25">
      <c r="A361" s="22">
        <v>831</v>
      </c>
      <c r="B361" s="23" t="s">
        <v>1523</v>
      </c>
      <c r="C361" s="144">
        <v>462</v>
      </c>
      <c r="D361" s="163">
        <f t="shared" ref="D361:J361" si="220">SUM(D362:D364)</f>
        <v>0</v>
      </c>
      <c r="E361" s="164">
        <f t="shared" si="220"/>
        <v>0</v>
      </c>
      <c r="F361" s="165">
        <f t="shared" si="220"/>
        <v>0</v>
      </c>
      <c r="G361" s="165">
        <f t="shared" si="220"/>
        <v>0</v>
      </c>
      <c r="H361" s="165">
        <f t="shared" si="220"/>
        <v>0</v>
      </c>
      <c r="I361" s="165">
        <f t="shared" si="220"/>
        <v>0</v>
      </c>
      <c r="J361" s="165">
        <f t="shared" si="220"/>
        <v>0</v>
      </c>
      <c r="K361" s="165">
        <f t="shared" ref="K361:L361" si="221">SUM(K362:K364)</f>
        <v>0</v>
      </c>
      <c r="L361" s="165">
        <f t="shared" si="221"/>
        <v>0</v>
      </c>
      <c r="M361" s="165">
        <f t="shared" ref="M361:O361" si="222">SUM(M362:M364)</f>
        <v>0</v>
      </c>
      <c r="N361" s="165">
        <f t="shared" si="222"/>
        <v>0</v>
      </c>
      <c r="O361" s="166">
        <f t="shared" si="222"/>
        <v>0</v>
      </c>
      <c r="P361" s="162"/>
    </row>
    <row r="362" spans="1:16" x14ac:dyDescent="0.25">
      <c r="A362" s="22">
        <v>8312</v>
      </c>
      <c r="B362" s="23" t="s">
        <v>359</v>
      </c>
      <c r="C362" s="144">
        <v>463</v>
      </c>
      <c r="D362" s="210">
        <v>0</v>
      </c>
      <c r="E362" s="211">
        <v>0</v>
      </c>
      <c r="F362" s="206">
        <v>0</v>
      </c>
      <c r="G362" s="206">
        <v>0</v>
      </c>
      <c r="H362" s="206">
        <v>0</v>
      </c>
      <c r="I362" s="206">
        <v>0</v>
      </c>
      <c r="J362" s="206">
        <v>0</v>
      </c>
      <c r="K362" s="206">
        <v>0</v>
      </c>
      <c r="L362" s="206">
        <v>0</v>
      </c>
      <c r="M362" s="206">
        <v>0</v>
      </c>
      <c r="N362" s="206">
        <v>0</v>
      </c>
      <c r="O362" s="207">
        <v>0</v>
      </c>
      <c r="P362" s="162"/>
    </row>
    <row r="363" spans="1:16" x14ac:dyDescent="0.25">
      <c r="A363" s="22">
        <v>8313</v>
      </c>
      <c r="B363" s="23" t="s">
        <v>360</v>
      </c>
      <c r="C363" s="144">
        <v>464</v>
      </c>
      <c r="D363" s="210">
        <v>0</v>
      </c>
      <c r="E363" s="211">
        <v>0</v>
      </c>
      <c r="F363" s="206">
        <v>0</v>
      </c>
      <c r="G363" s="206">
        <v>0</v>
      </c>
      <c r="H363" s="206">
        <v>0</v>
      </c>
      <c r="I363" s="206">
        <v>0</v>
      </c>
      <c r="J363" s="206">
        <v>0</v>
      </c>
      <c r="K363" s="206">
        <v>0</v>
      </c>
      <c r="L363" s="206">
        <v>0</v>
      </c>
      <c r="M363" s="206">
        <v>0</v>
      </c>
      <c r="N363" s="206">
        <v>0</v>
      </c>
      <c r="O363" s="207">
        <v>0</v>
      </c>
      <c r="P363" s="162"/>
    </row>
    <row r="364" spans="1:16" x14ac:dyDescent="0.25">
      <c r="A364" s="22">
        <v>8314</v>
      </c>
      <c r="B364" s="23" t="s">
        <v>361</v>
      </c>
      <c r="C364" s="144">
        <v>465</v>
      </c>
      <c r="D364" s="210">
        <v>0</v>
      </c>
      <c r="E364" s="211">
        <v>0</v>
      </c>
      <c r="F364" s="206">
        <v>0</v>
      </c>
      <c r="G364" s="206">
        <v>0</v>
      </c>
      <c r="H364" s="206">
        <v>0</v>
      </c>
      <c r="I364" s="206">
        <v>0</v>
      </c>
      <c r="J364" s="206">
        <v>0</v>
      </c>
      <c r="K364" s="206">
        <v>0</v>
      </c>
      <c r="L364" s="206">
        <v>0</v>
      </c>
      <c r="M364" s="206">
        <v>0</v>
      </c>
      <c r="N364" s="206">
        <v>0</v>
      </c>
      <c r="O364" s="207">
        <v>0</v>
      </c>
      <c r="P364" s="162"/>
    </row>
    <row r="365" spans="1:16" ht="24" x14ac:dyDescent="0.25">
      <c r="A365" s="22">
        <v>832</v>
      </c>
      <c r="B365" s="23" t="s">
        <v>1524</v>
      </c>
      <c r="C365" s="144">
        <v>466</v>
      </c>
      <c r="D365" s="163">
        <f>D366</f>
        <v>0</v>
      </c>
      <c r="E365" s="164">
        <f t="shared" ref="E365:O365" si="223">E366</f>
        <v>0</v>
      </c>
      <c r="F365" s="165">
        <f t="shared" si="223"/>
        <v>0</v>
      </c>
      <c r="G365" s="165">
        <f t="shared" si="223"/>
        <v>0</v>
      </c>
      <c r="H365" s="165">
        <f t="shared" si="223"/>
        <v>0</v>
      </c>
      <c r="I365" s="165">
        <f t="shared" si="223"/>
        <v>0</v>
      </c>
      <c r="J365" s="165">
        <f t="shared" si="223"/>
        <v>0</v>
      </c>
      <c r="K365" s="165">
        <f t="shared" si="223"/>
        <v>0</v>
      </c>
      <c r="L365" s="165">
        <f t="shared" si="223"/>
        <v>0</v>
      </c>
      <c r="M365" s="165">
        <f t="shared" si="223"/>
        <v>0</v>
      </c>
      <c r="N365" s="165">
        <f t="shared" si="223"/>
        <v>0</v>
      </c>
      <c r="O365" s="166">
        <f t="shared" si="223"/>
        <v>0</v>
      </c>
      <c r="P365" s="162"/>
    </row>
    <row r="366" spans="1:16" x14ac:dyDescent="0.25">
      <c r="A366" s="22">
        <v>8321</v>
      </c>
      <c r="B366" s="23" t="s">
        <v>362</v>
      </c>
      <c r="C366" s="144">
        <v>467</v>
      </c>
      <c r="D366" s="210">
        <f>+D367</f>
        <v>0</v>
      </c>
      <c r="E366" s="211">
        <f t="shared" ref="E366:O366" si="224">+E367</f>
        <v>0</v>
      </c>
      <c r="F366" s="206">
        <f t="shared" si="224"/>
        <v>0</v>
      </c>
      <c r="G366" s="206">
        <f t="shared" si="224"/>
        <v>0</v>
      </c>
      <c r="H366" s="206">
        <f t="shared" si="224"/>
        <v>0</v>
      </c>
      <c r="I366" s="206">
        <f t="shared" si="224"/>
        <v>0</v>
      </c>
      <c r="J366" s="206">
        <f t="shared" si="224"/>
        <v>0</v>
      </c>
      <c r="K366" s="206">
        <f t="shared" si="224"/>
        <v>0</v>
      </c>
      <c r="L366" s="206">
        <f t="shared" si="224"/>
        <v>0</v>
      </c>
      <c r="M366" s="206">
        <f t="shared" si="224"/>
        <v>0</v>
      </c>
      <c r="N366" s="206">
        <f t="shared" si="224"/>
        <v>0</v>
      </c>
      <c r="O366" s="207">
        <f t="shared" si="224"/>
        <v>0</v>
      </c>
      <c r="P366" s="162"/>
    </row>
    <row r="367" spans="1:16" x14ac:dyDescent="0.25">
      <c r="A367" s="22" t="s">
        <v>1525</v>
      </c>
      <c r="B367" s="23" t="s">
        <v>362</v>
      </c>
      <c r="C367" s="144"/>
      <c r="D367" s="67"/>
      <c r="E367" s="67"/>
      <c r="F367" s="167"/>
      <c r="G367" s="168"/>
      <c r="H367" s="168"/>
      <c r="I367" s="168"/>
      <c r="J367" s="168"/>
      <c r="K367" s="168"/>
      <c r="L367" s="168"/>
      <c r="M367" s="168"/>
      <c r="N367" s="168"/>
      <c r="O367" s="169">
        <f>E367</f>
        <v>0</v>
      </c>
      <c r="P367" s="171"/>
    </row>
    <row r="368" spans="1:16" ht="24" x14ac:dyDescent="0.25">
      <c r="A368" s="22">
        <v>833</v>
      </c>
      <c r="B368" s="23" t="s">
        <v>1526</v>
      </c>
      <c r="C368" s="144">
        <v>468</v>
      </c>
      <c r="D368" s="163">
        <f t="shared" ref="D368:O368" si="225">SUM(D369:D370)</f>
        <v>0</v>
      </c>
      <c r="E368" s="164">
        <f t="shared" si="225"/>
        <v>0</v>
      </c>
      <c r="F368" s="165">
        <f t="shared" si="225"/>
        <v>0</v>
      </c>
      <c r="G368" s="165">
        <f t="shared" si="225"/>
        <v>0</v>
      </c>
      <c r="H368" s="165">
        <f t="shared" si="225"/>
        <v>0</v>
      </c>
      <c r="I368" s="165">
        <f t="shared" si="225"/>
        <v>0</v>
      </c>
      <c r="J368" s="165">
        <f t="shared" si="225"/>
        <v>0</v>
      </c>
      <c r="K368" s="165">
        <f t="shared" si="225"/>
        <v>0</v>
      </c>
      <c r="L368" s="165">
        <f t="shared" si="225"/>
        <v>0</v>
      </c>
      <c r="M368" s="165">
        <f t="shared" si="225"/>
        <v>0</v>
      </c>
      <c r="N368" s="165">
        <f t="shared" si="225"/>
        <v>0</v>
      </c>
      <c r="O368" s="166">
        <f t="shared" si="225"/>
        <v>0</v>
      </c>
      <c r="P368" s="162"/>
    </row>
    <row r="369" spans="1:16" ht="24" x14ac:dyDescent="0.25">
      <c r="A369" s="22">
        <v>8331</v>
      </c>
      <c r="B369" s="23" t="s">
        <v>1527</v>
      </c>
      <c r="C369" s="144">
        <v>469</v>
      </c>
      <c r="D369" s="210">
        <v>0</v>
      </c>
      <c r="E369" s="211">
        <v>0</v>
      </c>
      <c r="F369" s="206">
        <v>0</v>
      </c>
      <c r="G369" s="206">
        <v>0</v>
      </c>
      <c r="H369" s="206">
        <v>0</v>
      </c>
      <c r="I369" s="206">
        <v>0</v>
      </c>
      <c r="J369" s="206">
        <v>0</v>
      </c>
      <c r="K369" s="206">
        <v>0</v>
      </c>
      <c r="L369" s="206">
        <v>0</v>
      </c>
      <c r="M369" s="206">
        <v>0</v>
      </c>
      <c r="N369" s="206">
        <v>0</v>
      </c>
      <c r="O369" s="207">
        <v>0</v>
      </c>
      <c r="P369" s="162"/>
    </row>
    <row r="370" spans="1:16" x14ac:dyDescent="0.25">
      <c r="A370" s="22">
        <v>8332</v>
      </c>
      <c r="B370" s="23" t="s">
        <v>1528</v>
      </c>
      <c r="C370" s="144">
        <v>470</v>
      </c>
      <c r="D370" s="210">
        <v>0</v>
      </c>
      <c r="E370" s="211">
        <v>0</v>
      </c>
      <c r="F370" s="206">
        <v>0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7">
        <v>0</v>
      </c>
      <c r="P370" s="162"/>
    </row>
    <row r="371" spans="1:16" ht="24" x14ac:dyDescent="0.25">
      <c r="A371" s="22">
        <v>834</v>
      </c>
      <c r="B371" s="23" t="s">
        <v>1529</v>
      </c>
      <c r="C371" s="144">
        <v>471</v>
      </c>
      <c r="D371" s="163">
        <f>SUM(D372+D374)</f>
        <v>0</v>
      </c>
      <c r="E371" s="164">
        <f t="shared" ref="E371:O371" si="226">SUM(E372+E374)</f>
        <v>0</v>
      </c>
      <c r="F371" s="165">
        <f t="shared" si="226"/>
        <v>0</v>
      </c>
      <c r="G371" s="165">
        <f t="shared" si="226"/>
        <v>0</v>
      </c>
      <c r="H371" s="165">
        <f t="shared" si="226"/>
        <v>0</v>
      </c>
      <c r="I371" s="165">
        <f t="shared" si="226"/>
        <v>0</v>
      </c>
      <c r="J371" s="165">
        <f t="shared" si="226"/>
        <v>0</v>
      </c>
      <c r="K371" s="165">
        <f t="shared" si="226"/>
        <v>0</v>
      </c>
      <c r="L371" s="165">
        <f t="shared" si="226"/>
        <v>0</v>
      </c>
      <c r="M371" s="165">
        <f t="shared" si="226"/>
        <v>0</v>
      </c>
      <c r="N371" s="165">
        <f t="shared" si="226"/>
        <v>0</v>
      </c>
      <c r="O371" s="166">
        <f t="shared" si="226"/>
        <v>0</v>
      </c>
      <c r="P371" s="162"/>
    </row>
    <row r="372" spans="1:16" x14ac:dyDescent="0.25">
      <c r="A372" s="22">
        <v>8341</v>
      </c>
      <c r="B372" s="23" t="s">
        <v>1530</v>
      </c>
      <c r="C372" s="144">
        <v>472</v>
      </c>
      <c r="D372" s="210">
        <f>+D373</f>
        <v>0</v>
      </c>
      <c r="E372" s="211">
        <f t="shared" ref="E372:O372" si="227">+E373</f>
        <v>0</v>
      </c>
      <c r="F372" s="206">
        <f t="shared" si="227"/>
        <v>0</v>
      </c>
      <c r="G372" s="206">
        <f t="shared" si="227"/>
        <v>0</v>
      </c>
      <c r="H372" s="206">
        <f t="shared" si="227"/>
        <v>0</v>
      </c>
      <c r="I372" s="206">
        <f t="shared" si="227"/>
        <v>0</v>
      </c>
      <c r="J372" s="206">
        <f t="shared" si="227"/>
        <v>0</v>
      </c>
      <c r="K372" s="206">
        <f t="shared" si="227"/>
        <v>0</v>
      </c>
      <c r="L372" s="206">
        <f t="shared" si="227"/>
        <v>0</v>
      </c>
      <c r="M372" s="206">
        <f t="shared" si="227"/>
        <v>0</v>
      </c>
      <c r="N372" s="206">
        <f t="shared" si="227"/>
        <v>0</v>
      </c>
      <c r="O372" s="207">
        <f t="shared" si="227"/>
        <v>0</v>
      </c>
      <c r="P372" s="162"/>
    </row>
    <row r="373" spans="1:16" x14ac:dyDescent="0.25">
      <c r="A373" s="22" t="s">
        <v>1531</v>
      </c>
      <c r="B373" s="23" t="s">
        <v>363</v>
      </c>
      <c r="C373" s="144"/>
      <c r="D373" s="67"/>
      <c r="E373" s="67"/>
      <c r="F373" s="167"/>
      <c r="G373" s="168"/>
      <c r="H373" s="168"/>
      <c r="I373" s="168"/>
      <c r="J373" s="168"/>
      <c r="K373" s="168"/>
      <c r="L373" s="168"/>
      <c r="M373" s="168"/>
      <c r="N373" s="168"/>
      <c r="O373" s="169">
        <f>E373</f>
        <v>0</v>
      </c>
      <c r="P373" s="170"/>
    </row>
    <row r="374" spans="1:16" x14ac:dyDescent="0.25">
      <c r="A374" s="22">
        <v>8342</v>
      </c>
      <c r="B374" s="23" t="s">
        <v>364</v>
      </c>
      <c r="C374" s="144">
        <v>473</v>
      </c>
      <c r="D374" s="210">
        <v>0</v>
      </c>
      <c r="E374" s="211">
        <v>0</v>
      </c>
      <c r="F374" s="206">
        <v>0</v>
      </c>
      <c r="G374" s="206">
        <v>0</v>
      </c>
      <c r="H374" s="206">
        <v>0</v>
      </c>
      <c r="I374" s="206">
        <v>0</v>
      </c>
      <c r="J374" s="206">
        <v>0</v>
      </c>
      <c r="K374" s="206">
        <v>0</v>
      </c>
      <c r="L374" s="206">
        <v>0</v>
      </c>
      <c r="M374" s="206">
        <v>0</v>
      </c>
      <c r="N374" s="206">
        <v>0</v>
      </c>
      <c r="O374" s="207">
        <v>0</v>
      </c>
      <c r="P374" s="162"/>
    </row>
    <row r="375" spans="1:16" x14ac:dyDescent="0.25">
      <c r="A375" s="22">
        <v>84</v>
      </c>
      <c r="B375" s="23" t="s">
        <v>1532</v>
      </c>
      <c r="C375" s="144">
        <v>474</v>
      </c>
      <c r="D375" s="163">
        <f t="shared" ref="D375:O375" si="228">D376+D381+D393+D399+D410+D415</f>
        <v>0</v>
      </c>
      <c r="E375" s="164">
        <f t="shared" si="228"/>
        <v>0</v>
      </c>
      <c r="F375" s="165">
        <f t="shared" si="228"/>
        <v>0</v>
      </c>
      <c r="G375" s="165">
        <f t="shared" si="228"/>
        <v>0</v>
      </c>
      <c r="H375" s="165">
        <f t="shared" si="228"/>
        <v>0</v>
      </c>
      <c r="I375" s="165">
        <f t="shared" si="228"/>
        <v>0</v>
      </c>
      <c r="J375" s="165">
        <f t="shared" si="228"/>
        <v>0</v>
      </c>
      <c r="K375" s="165">
        <f t="shared" si="228"/>
        <v>0</v>
      </c>
      <c r="L375" s="165">
        <f t="shared" si="228"/>
        <v>0</v>
      </c>
      <c r="M375" s="165">
        <f t="shared" si="228"/>
        <v>0</v>
      </c>
      <c r="N375" s="165">
        <f t="shared" si="228"/>
        <v>0</v>
      </c>
      <c r="O375" s="166">
        <f t="shared" si="228"/>
        <v>0</v>
      </c>
      <c r="P375" s="162"/>
    </row>
    <row r="376" spans="1:16" ht="24" x14ac:dyDescent="0.25">
      <c r="A376" s="22">
        <v>841</v>
      </c>
      <c r="B376" s="23" t="s">
        <v>1533</v>
      </c>
      <c r="C376" s="144">
        <v>475</v>
      </c>
      <c r="D376" s="163">
        <f t="shared" ref="D376:J376" si="229">SUM(D377:D380)</f>
        <v>0</v>
      </c>
      <c r="E376" s="164">
        <f t="shared" si="229"/>
        <v>0</v>
      </c>
      <c r="F376" s="165">
        <f t="shared" si="229"/>
        <v>0</v>
      </c>
      <c r="G376" s="165">
        <f t="shared" si="229"/>
        <v>0</v>
      </c>
      <c r="H376" s="165">
        <f t="shared" si="229"/>
        <v>0</v>
      </c>
      <c r="I376" s="165">
        <f t="shared" si="229"/>
        <v>0</v>
      </c>
      <c r="J376" s="165">
        <f t="shared" si="229"/>
        <v>0</v>
      </c>
      <c r="K376" s="165">
        <f t="shared" ref="K376:L376" si="230">SUM(K377:K380)</f>
        <v>0</v>
      </c>
      <c r="L376" s="165">
        <f t="shared" si="230"/>
        <v>0</v>
      </c>
      <c r="M376" s="165">
        <f t="shared" ref="M376:O376" si="231">SUM(M377:M380)</f>
        <v>0</v>
      </c>
      <c r="N376" s="165">
        <f t="shared" si="231"/>
        <v>0</v>
      </c>
      <c r="O376" s="166">
        <f t="shared" si="231"/>
        <v>0</v>
      </c>
      <c r="P376" s="162"/>
    </row>
    <row r="377" spans="1:16" x14ac:dyDescent="0.25">
      <c r="A377" s="22">
        <v>8413</v>
      </c>
      <c r="B377" s="23" t="s">
        <v>1534</v>
      </c>
      <c r="C377" s="144">
        <v>476</v>
      </c>
      <c r="D377" s="210">
        <v>0</v>
      </c>
      <c r="E377" s="211">
        <v>0</v>
      </c>
      <c r="F377" s="206">
        <v>0</v>
      </c>
      <c r="G377" s="206">
        <v>0</v>
      </c>
      <c r="H377" s="206">
        <v>0</v>
      </c>
      <c r="I377" s="206">
        <v>0</v>
      </c>
      <c r="J377" s="206">
        <v>0</v>
      </c>
      <c r="K377" s="206">
        <v>0</v>
      </c>
      <c r="L377" s="206">
        <v>0</v>
      </c>
      <c r="M377" s="206">
        <v>0</v>
      </c>
      <c r="N377" s="206">
        <v>0</v>
      </c>
      <c r="O377" s="207">
        <v>0</v>
      </c>
      <c r="P377" s="162"/>
    </row>
    <row r="378" spans="1:16" x14ac:dyDescent="0.25">
      <c r="A378" s="22">
        <v>8414</v>
      </c>
      <c r="B378" s="23" t="s">
        <v>1535</v>
      </c>
      <c r="C378" s="144">
        <v>477</v>
      </c>
      <c r="D378" s="210">
        <v>0</v>
      </c>
      <c r="E378" s="211">
        <v>0</v>
      </c>
      <c r="F378" s="206">
        <v>0</v>
      </c>
      <c r="G378" s="206">
        <v>0</v>
      </c>
      <c r="H378" s="206">
        <v>0</v>
      </c>
      <c r="I378" s="206">
        <v>0</v>
      </c>
      <c r="J378" s="206">
        <v>0</v>
      </c>
      <c r="K378" s="206">
        <v>0</v>
      </c>
      <c r="L378" s="206">
        <v>0</v>
      </c>
      <c r="M378" s="206">
        <v>0</v>
      </c>
      <c r="N378" s="206">
        <v>0</v>
      </c>
      <c r="O378" s="207">
        <v>0</v>
      </c>
      <c r="P378" s="162"/>
    </row>
    <row r="379" spans="1:16" x14ac:dyDescent="0.25">
      <c r="A379" s="22">
        <v>8415</v>
      </c>
      <c r="B379" s="23" t="s">
        <v>1536</v>
      </c>
      <c r="C379" s="144">
        <v>478</v>
      </c>
      <c r="D379" s="210">
        <v>0</v>
      </c>
      <c r="E379" s="211">
        <v>0</v>
      </c>
      <c r="F379" s="206">
        <v>0</v>
      </c>
      <c r="G379" s="206">
        <v>0</v>
      </c>
      <c r="H379" s="206">
        <v>0</v>
      </c>
      <c r="I379" s="206">
        <v>0</v>
      </c>
      <c r="J379" s="206">
        <v>0</v>
      </c>
      <c r="K379" s="206">
        <v>0</v>
      </c>
      <c r="L379" s="206">
        <v>0</v>
      </c>
      <c r="M379" s="206">
        <v>0</v>
      </c>
      <c r="N379" s="206">
        <v>0</v>
      </c>
      <c r="O379" s="207">
        <v>0</v>
      </c>
      <c r="P379" s="162"/>
    </row>
    <row r="380" spans="1:16" x14ac:dyDescent="0.25">
      <c r="A380" s="22">
        <v>8416</v>
      </c>
      <c r="B380" s="23" t="s">
        <v>1537</v>
      </c>
      <c r="C380" s="144">
        <v>479</v>
      </c>
      <c r="D380" s="210">
        <v>0</v>
      </c>
      <c r="E380" s="211">
        <v>0</v>
      </c>
      <c r="F380" s="206">
        <v>0</v>
      </c>
      <c r="G380" s="206">
        <v>0</v>
      </c>
      <c r="H380" s="206">
        <v>0</v>
      </c>
      <c r="I380" s="206">
        <v>0</v>
      </c>
      <c r="J380" s="206">
        <v>0</v>
      </c>
      <c r="K380" s="206">
        <v>0</v>
      </c>
      <c r="L380" s="206">
        <v>0</v>
      </c>
      <c r="M380" s="206">
        <v>0</v>
      </c>
      <c r="N380" s="206">
        <v>0</v>
      </c>
      <c r="O380" s="207">
        <v>0</v>
      </c>
      <c r="P380" s="162"/>
    </row>
    <row r="381" spans="1:16" ht="24" x14ac:dyDescent="0.25">
      <c r="A381" s="22">
        <v>842</v>
      </c>
      <c r="B381" s="23" t="s">
        <v>1538</v>
      </c>
      <c r="C381" s="144">
        <v>480</v>
      </c>
      <c r="D381" s="163">
        <f>SUM(D382+D387+D388)</f>
        <v>0</v>
      </c>
      <c r="E381" s="164">
        <f t="shared" ref="E381:O381" si="232">SUM(E382+E387+E388)</f>
        <v>0</v>
      </c>
      <c r="F381" s="165">
        <f t="shared" si="232"/>
        <v>0</v>
      </c>
      <c r="G381" s="165">
        <f t="shared" si="232"/>
        <v>0</v>
      </c>
      <c r="H381" s="165">
        <f t="shared" si="232"/>
        <v>0</v>
      </c>
      <c r="I381" s="165">
        <f t="shared" si="232"/>
        <v>0</v>
      </c>
      <c r="J381" s="165">
        <f t="shared" si="232"/>
        <v>0</v>
      </c>
      <c r="K381" s="165">
        <f t="shared" si="232"/>
        <v>0</v>
      </c>
      <c r="L381" s="165">
        <f t="shared" si="232"/>
        <v>0</v>
      </c>
      <c r="M381" s="165">
        <f t="shared" si="232"/>
        <v>0</v>
      </c>
      <c r="N381" s="165">
        <f t="shared" si="232"/>
        <v>0</v>
      </c>
      <c r="O381" s="166">
        <f t="shared" si="232"/>
        <v>0</v>
      </c>
      <c r="P381" s="162"/>
    </row>
    <row r="382" spans="1:16" x14ac:dyDescent="0.25">
      <c r="A382" s="22">
        <v>8422</v>
      </c>
      <c r="B382" s="23" t="s">
        <v>1539</v>
      </c>
      <c r="C382" s="144">
        <v>481</v>
      </c>
      <c r="D382" s="210">
        <f>SUM(D383:D386)</f>
        <v>0</v>
      </c>
      <c r="E382" s="211">
        <f t="shared" ref="E382:O382" si="233">SUM(E383:E386)</f>
        <v>0</v>
      </c>
      <c r="F382" s="206">
        <f t="shared" si="233"/>
        <v>0</v>
      </c>
      <c r="G382" s="206">
        <f t="shared" si="233"/>
        <v>0</v>
      </c>
      <c r="H382" s="206">
        <f t="shared" si="233"/>
        <v>0</v>
      </c>
      <c r="I382" s="206">
        <f t="shared" si="233"/>
        <v>0</v>
      </c>
      <c r="J382" s="206">
        <f t="shared" si="233"/>
        <v>0</v>
      </c>
      <c r="K382" s="206">
        <f t="shared" si="233"/>
        <v>0</v>
      </c>
      <c r="L382" s="206">
        <f t="shared" si="233"/>
        <v>0</v>
      </c>
      <c r="M382" s="206">
        <f t="shared" si="233"/>
        <v>0</v>
      </c>
      <c r="N382" s="206">
        <f t="shared" si="233"/>
        <v>0</v>
      </c>
      <c r="O382" s="207">
        <f t="shared" si="233"/>
        <v>0</v>
      </c>
      <c r="P382" s="162"/>
    </row>
    <row r="383" spans="1:16" x14ac:dyDescent="0.25">
      <c r="A383" s="22">
        <v>84221</v>
      </c>
      <c r="B383" s="23" t="s">
        <v>1540</v>
      </c>
      <c r="C383" s="144"/>
      <c r="D383" s="67"/>
      <c r="E383" s="67"/>
      <c r="F383" s="167"/>
      <c r="G383" s="168"/>
      <c r="H383" s="168"/>
      <c r="I383" s="168"/>
      <c r="J383" s="168"/>
      <c r="K383" s="168"/>
      <c r="L383" s="168"/>
      <c r="M383" s="168"/>
      <c r="N383" s="168"/>
      <c r="O383" s="169">
        <f>E383</f>
        <v>0</v>
      </c>
      <c r="P383" s="170"/>
    </row>
    <row r="384" spans="1:16" x14ac:dyDescent="0.25">
      <c r="A384" s="22">
        <v>84222</v>
      </c>
      <c r="B384" s="23" t="s">
        <v>1541</v>
      </c>
      <c r="C384" s="190"/>
      <c r="D384" s="67"/>
      <c r="E384" s="67"/>
      <c r="F384" s="172"/>
      <c r="G384" s="168"/>
      <c r="H384" s="168"/>
      <c r="I384" s="168"/>
      <c r="J384" s="168"/>
      <c r="K384" s="168"/>
      <c r="L384" s="168"/>
      <c r="M384" s="168"/>
      <c r="N384" s="168"/>
      <c r="O384" s="169">
        <f t="shared" ref="O384:O386" si="234">E384</f>
        <v>0</v>
      </c>
      <c r="P384" s="170"/>
    </row>
    <row r="385" spans="1:16" x14ac:dyDescent="0.25">
      <c r="A385" s="22">
        <v>84223</v>
      </c>
      <c r="B385" s="23" t="s">
        <v>1542</v>
      </c>
      <c r="C385" s="144"/>
      <c r="D385" s="67"/>
      <c r="E385" s="67"/>
      <c r="F385" s="167"/>
      <c r="G385" s="168"/>
      <c r="H385" s="168"/>
      <c r="I385" s="168"/>
      <c r="J385" s="168"/>
      <c r="K385" s="168"/>
      <c r="L385" s="168"/>
      <c r="M385" s="168"/>
      <c r="N385" s="168"/>
      <c r="O385" s="169">
        <f t="shared" si="234"/>
        <v>0</v>
      </c>
      <c r="P385" s="170"/>
    </row>
    <row r="386" spans="1:16" x14ac:dyDescent="0.25">
      <c r="A386" s="22">
        <v>84224</v>
      </c>
      <c r="B386" s="23" t="s">
        <v>1543</v>
      </c>
      <c r="C386" s="144"/>
      <c r="D386" s="67"/>
      <c r="E386" s="67"/>
      <c r="F386" s="167"/>
      <c r="G386" s="168"/>
      <c r="H386" s="168"/>
      <c r="I386" s="168"/>
      <c r="J386" s="168"/>
      <c r="K386" s="168"/>
      <c r="L386" s="168"/>
      <c r="M386" s="168"/>
      <c r="N386" s="168"/>
      <c r="O386" s="169">
        <f t="shared" si="234"/>
        <v>0</v>
      </c>
      <c r="P386" s="170"/>
    </row>
    <row r="387" spans="1:16" x14ac:dyDescent="0.25">
      <c r="A387" s="22">
        <v>8423</v>
      </c>
      <c r="B387" s="23" t="s">
        <v>1544</v>
      </c>
      <c r="C387" s="144">
        <v>482</v>
      </c>
      <c r="D387" s="210">
        <v>0</v>
      </c>
      <c r="E387" s="211">
        <v>0</v>
      </c>
      <c r="F387" s="206">
        <v>0</v>
      </c>
      <c r="G387" s="206">
        <v>0</v>
      </c>
      <c r="H387" s="206">
        <v>0</v>
      </c>
      <c r="I387" s="206">
        <v>0</v>
      </c>
      <c r="J387" s="206">
        <v>0</v>
      </c>
      <c r="K387" s="206">
        <v>0</v>
      </c>
      <c r="L387" s="206">
        <v>0</v>
      </c>
      <c r="M387" s="206">
        <v>0</v>
      </c>
      <c r="N387" s="206">
        <v>0</v>
      </c>
      <c r="O387" s="207">
        <v>0</v>
      </c>
      <c r="P387" s="162"/>
    </row>
    <row r="388" spans="1:16" x14ac:dyDescent="0.25">
      <c r="A388" s="22">
        <v>8424</v>
      </c>
      <c r="B388" s="23" t="s">
        <v>1545</v>
      </c>
      <c r="C388" s="144">
        <v>483</v>
      </c>
      <c r="D388" s="210">
        <f>SUM(D389:D392)</f>
        <v>0</v>
      </c>
      <c r="E388" s="211">
        <f t="shared" ref="E388:O388" si="235">SUM(E389:E392)</f>
        <v>0</v>
      </c>
      <c r="F388" s="206">
        <f t="shared" si="235"/>
        <v>0</v>
      </c>
      <c r="G388" s="206">
        <f t="shared" si="235"/>
        <v>0</v>
      </c>
      <c r="H388" s="206">
        <f t="shared" si="235"/>
        <v>0</v>
      </c>
      <c r="I388" s="206">
        <f t="shared" si="235"/>
        <v>0</v>
      </c>
      <c r="J388" s="206">
        <f t="shared" si="235"/>
        <v>0</v>
      </c>
      <c r="K388" s="206">
        <f t="shared" si="235"/>
        <v>0</v>
      </c>
      <c r="L388" s="206">
        <f t="shared" si="235"/>
        <v>0</v>
      </c>
      <c r="M388" s="206">
        <f t="shared" si="235"/>
        <v>0</v>
      </c>
      <c r="N388" s="206">
        <f t="shared" si="235"/>
        <v>0</v>
      </c>
      <c r="O388" s="207">
        <f t="shared" si="235"/>
        <v>0</v>
      </c>
      <c r="P388" s="162"/>
    </row>
    <row r="389" spans="1:16" x14ac:dyDescent="0.25">
      <c r="A389" s="22">
        <v>84241</v>
      </c>
      <c r="B389" s="23" t="s">
        <v>1546</v>
      </c>
      <c r="C389" s="144"/>
      <c r="D389" s="67"/>
      <c r="E389" s="67"/>
      <c r="F389" s="167"/>
      <c r="G389" s="168"/>
      <c r="H389" s="168"/>
      <c r="I389" s="168"/>
      <c r="J389" s="168"/>
      <c r="K389" s="168"/>
      <c r="L389" s="168"/>
      <c r="M389" s="168"/>
      <c r="N389" s="168"/>
      <c r="O389" s="169">
        <f>E389</f>
        <v>0</v>
      </c>
      <c r="P389" s="170"/>
    </row>
    <row r="390" spans="1:16" x14ac:dyDescent="0.25">
      <c r="A390" s="22">
        <v>84242</v>
      </c>
      <c r="B390" s="23" t="s">
        <v>1547</v>
      </c>
      <c r="C390" s="144"/>
      <c r="D390" s="67"/>
      <c r="E390" s="67"/>
      <c r="F390" s="167"/>
      <c r="G390" s="168"/>
      <c r="H390" s="168"/>
      <c r="I390" s="168"/>
      <c r="J390" s="168"/>
      <c r="K390" s="168"/>
      <c r="L390" s="168"/>
      <c r="M390" s="168"/>
      <c r="N390" s="168"/>
      <c r="O390" s="169">
        <f t="shared" ref="O390:O392" si="236">E390</f>
        <v>0</v>
      </c>
      <c r="P390" s="170"/>
    </row>
    <row r="391" spans="1:16" x14ac:dyDescent="0.25">
      <c r="A391" s="22">
        <v>84243</v>
      </c>
      <c r="B391" s="23" t="s">
        <v>1548</v>
      </c>
      <c r="C391" s="144"/>
      <c r="D391" s="67"/>
      <c r="E391" s="67"/>
      <c r="F391" s="167"/>
      <c r="G391" s="168"/>
      <c r="H391" s="168"/>
      <c r="I391" s="168"/>
      <c r="J391" s="168"/>
      <c r="K391" s="168"/>
      <c r="L391" s="168"/>
      <c r="M391" s="168"/>
      <c r="N391" s="168"/>
      <c r="O391" s="169">
        <f t="shared" si="236"/>
        <v>0</v>
      </c>
      <c r="P391" s="170"/>
    </row>
    <row r="392" spans="1:16" x14ac:dyDescent="0.25">
      <c r="A392" s="22">
        <v>84244</v>
      </c>
      <c r="B392" s="23" t="s">
        <v>1549</v>
      </c>
      <c r="C392" s="144"/>
      <c r="D392" s="67"/>
      <c r="E392" s="67"/>
      <c r="F392" s="167"/>
      <c r="G392" s="168"/>
      <c r="H392" s="168"/>
      <c r="I392" s="168"/>
      <c r="J392" s="168"/>
      <c r="K392" s="168"/>
      <c r="L392" s="168"/>
      <c r="M392" s="168"/>
      <c r="N392" s="168"/>
      <c r="O392" s="169">
        <f t="shared" si="236"/>
        <v>0</v>
      </c>
      <c r="P392" s="170"/>
    </row>
    <row r="393" spans="1:16" x14ac:dyDescent="0.25">
      <c r="A393" s="22">
        <v>843</v>
      </c>
      <c r="B393" s="23" t="s">
        <v>1550</v>
      </c>
      <c r="C393" s="144">
        <v>484</v>
      </c>
      <c r="D393" s="163">
        <f>D394</f>
        <v>0</v>
      </c>
      <c r="E393" s="164">
        <f t="shared" ref="E393:O393" si="237">E394</f>
        <v>0</v>
      </c>
      <c r="F393" s="165">
        <f t="shared" si="237"/>
        <v>0</v>
      </c>
      <c r="G393" s="165">
        <f t="shared" si="237"/>
        <v>0</v>
      </c>
      <c r="H393" s="165">
        <f t="shared" si="237"/>
        <v>0</v>
      </c>
      <c r="I393" s="165">
        <f t="shared" si="237"/>
        <v>0</v>
      </c>
      <c r="J393" s="165">
        <f t="shared" si="237"/>
        <v>0</v>
      </c>
      <c r="K393" s="165">
        <f t="shared" si="237"/>
        <v>0</v>
      </c>
      <c r="L393" s="165">
        <f t="shared" si="237"/>
        <v>0</v>
      </c>
      <c r="M393" s="165">
        <f t="shared" si="237"/>
        <v>0</v>
      </c>
      <c r="N393" s="165">
        <f t="shared" si="237"/>
        <v>0</v>
      </c>
      <c r="O393" s="166">
        <f t="shared" si="237"/>
        <v>0</v>
      </c>
      <c r="P393" s="162"/>
    </row>
    <row r="394" spans="1:16" x14ac:dyDescent="0.25">
      <c r="A394" s="22">
        <v>8431</v>
      </c>
      <c r="B394" s="23" t="s">
        <v>1551</v>
      </c>
      <c r="C394" s="144">
        <v>485</v>
      </c>
      <c r="D394" s="210">
        <f>SUM(D395:D398)</f>
        <v>0</v>
      </c>
      <c r="E394" s="211">
        <f t="shared" ref="E394:O394" si="238">SUM(E395:E398)</f>
        <v>0</v>
      </c>
      <c r="F394" s="206">
        <f t="shared" si="238"/>
        <v>0</v>
      </c>
      <c r="G394" s="206">
        <f t="shared" si="238"/>
        <v>0</v>
      </c>
      <c r="H394" s="206">
        <f t="shared" si="238"/>
        <v>0</v>
      </c>
      <c r="I394" s="206">
        <f t="shared" si="238"/>
        <v>0</v>
      </c>
      <c r="J394" s="206">
        <f t="shared" si="238"/>
        <v>0</v>
      </c>
      <c r="K394" s="206">
        <f t="shared" si="238"/>
        <v>0</v>
      </c>
      <c r="L394" s="206">
        <f t="shared" si="238"/>
        <v>0</v>
      </c>
      <c r="M394" s="206">
        <f t="shared" si="238"/>
        <v>0</v>
      </c>
      <c r="N394" s="206">
        <f t="shared" si="238"/>
        <v>0</v>
      </c>
      <c r="O394" s="207">
        <f t="shared" si="238"/>
        <v>0</v>
      </c>
      <c r="P394" s="162"/>
    </row>
    <row r="395" spans="1:16" x14ac:dyDescent="0.25">
      <c r="A395" s="22" t="s">
        <v>1552</v>
      </c>
      <c r="B395" s="23" t="s">
        <v>1553</v>
      </c>
      <c r="C395" s="144"/>
      <c r="D395" s="67"/>
      <c r="E395" s="67"/>
      <c r="F395" s="167"/>
      <c r="G395" s="168"/>
      <c r="H395" s="168"/>
      <c r="I395" s="168"/>
      <c r="J395" s="168"/>
      <c r="K395" s="168"/>
      <c r="L395" s="168"/>
      <c r="M395" s="168"/>
      <c r="N395" s="168"/>
      <c r="O395" s="169">
        <f>E395</f>
        <v>0</v>
      </c>
      <c r="P395" s="170"/>
    </row>
    <row r="396" spans="1:16" x14ac:dyDescent="0.25">
      <c r="A396" s="22" t="s">
        <v>1554</v>
      </c>
      <c r="B396" s="23" t="s">
        <v>1555</v>
      </c>
      <c r="C396" s="144"/>
      <c r="D396" s="67"/>
      <c r="E396" s="67"/>
      <c r="F396" s="167"/>
      <c r="G396" s="168"/>
      <c r="H396" s="168"/>
      <c r="I396" s="168"/>
      <c r="J396" s="168"/>
      <c r="K396" s="168"/>
      <c r="L396" s="168"/>
      <c r="M396" s="168"/>
      <c r="N396" s="168"/>
      <c r="O396" s="169">
        <f t="shared" ref="O396:O398" si="239">E396</f>
        <v>0</v>
      </c>
      <c r="P396" s="170"/>
    </row>
    <row r="397" spans="1:16" x14ac:dyDescent="0.25">
      <c r="A397" s="22">
        <v>84313</v>
      </c>
      <c r="B397" s="23" t="s">
        <v>1556</v>
      </c>
      <c r="C397" s="144"/>
      <c r="D397" s="67"/>
      <c r="E397" s="67"/>
      <c r="F397" s="167"/>
      <c r="G397" s="168"/>
      <c r="H397" s="168"/>
      <c r="I397" s="168"/>
      <c r="J397" s="168"/>
      <c r="K397" s="168"/>
      <c r="L397" s="168"/>
      <c r="M397" s="168"/>
      <c r="N397" s="168"/>
      <c r="O397" s="169">
        <f t="shared" si="239"/>
        <v>0</v>
      </c>
      <c r="P397" s="170"/>
    </row>
    <row r="398" spans="1:16" x14ac:dyDescent="0.25">
      <c r="A398" s="22">
        <v>84314</v>
      </c>
      <c r="B398" s="23" t="s">
        <v>1557</v>
      </c>
      <c r="C398" s="144"/>
      <c r="D398" s="67"/>
      <c r="E398" s="67"/>
      <c r="F398" s="167"/>
      <c r="G398" s="168"/>
      <c r="H398" s="168"/>
      <c r="I398" s="168"/>
      <c r="J398" s="168"/>
      <c r="K398" s="168"/>
      <c r="L398" s="168"/>
      <c r="M398" s="168"/>
      <c r="N398" s="168"/>
      <c r="O398" s="169">
        <f t="shared" si="239"/>
        <v>0</v>
      </c>
      <c r="P398" s="170"/>
    </row>
    <row r="399" spans="1:16" ht="24" x14ac:dyDescent="0.25">
      <c r="A399" s="22">
        <v>844</v>
      </c>
      <c r="B399" s="23" t="s">
        <v>1558</v>
      </c>
      <c r="C399" s="144">
        <v>486</v>
      </c>
      <c r="D399" s="163">
        <f>SUM(D400+D405+D406+D407+D408+D409)</f>
        <v>0</v>
      </c>
      <c r="E399" s="164">
        <f t="shared" ref="E399:O399" si="240">SUM(E400+E405+E406+E407+E408+E409)</f>
        <v>0</v>
      </c>
      <c r="F399" s="165">
        <f t="shared" si="240"/>
        <v>0</v>
      </c>
      <c r="G399" s="165">
        <f t="shared" si="240"/>
        <v>0</v>
      </c>
      <c r="H399" s="165">
        <f t="shared" si="240"/>
        <v>0</v>
      </c>
      <c r="I399" s="165">
        <f t="shared" si="240"/>
        <v>0</v>
      </c>
      <c r="J399" s="165">
        <f t="shared" si="240"/>
        <v>0</v>
      </c>
      <c r="K399" s="165">
        <f t="shared" si="240"/>
        <v>0</v>
      </c>
      <c r="L399" s="165">
        <f t="shared" si="240"/>
        <v>0</v>
      </c>
      <c r="M399" s="165">
        <f t="shared" si="240"/>
        <v>0</v>
      </c>
      <c r="N399" s="165">
        <f t="shared" si="240"/>
        <v>0</v>
      </c>
      <c r="O399" s="166">
        <f t="shared" si="240"/>
        <v>0</v>
      </c>
      <c r="P399" s="162"/>
    </row>
    <row r="400" spans="1:16" x14ac:dyDescent="0.25">
      <c r="A400" s="22">
        <v>8443</v>
      </c>
      <c r="B400" s="23" t="s">
        <v>1559</v>
      </c>
      <c r="C400" s="144">
        <v>487</v>
      </c>
      <c r="D400" s="210">
        <f>SUM(D401:D404)</f>
        <v>0</v>
      </c>
      <c r="E400" s="211">
        <f t="shared" ref="E400:O400" si="241">SUM(E401:E404)</f>
        <v>0</v>
      </c>
      <c r="F400" s="206">
        <f t="shared" si="241"/>
        <v>0</v>
      </c>
      <c r="G400" s="206">
        <f t="shared" si="241"/>
        <v>0</v>
      </c>
      <c r="H400" s="206">
        <f t="shared" si="241"/>
        <v>0</v>
      </c>
      <c r="I400" s="206">
        <f t="shared" si="241"/>
        <v>0</v>
      </c>
      <c r="J400" s="206">
        <f t="shared" si="241"/>
        <v>0</v>
      </c>
      <c r="K400" s="206">
        <f t="shared" si="241"/>
        <v>0</v>
      </c>
      <c r="L400" s="206">
        <f t="shared" si="241"/>
        <v>0</v>
      </c>
      <c r="M400" s="206">
        <f t="shared" si="241"/>
        <v>0</v>
      </c>
      <c r="N400" s="206">
        <f t="shared" si="241"/>
        <v>0</v>
      </c>
      <c r="O400" s="207">
        <f t="shared" si="241"/>
        <v>0</v>
      </c>
      <c r="P400" s="162"/>
    </row>
    <row r="401" spans="1:16" x14ac:dyDescent="0.25">
      <c r="A401" s="22">
        <v>84431</v>
      </c>
      <c r="B401" s="23" t="s">
        <v>1560</v>
      </c>
      <c r="C401" s="144"/>
      <c r="D401" s="67"/>
      <c r="E401" s="67"/>
      <c r="F401" s="167"/>
      <c r="G401" s="168"/>
      <c r="H401" s="168"/>
      <c r="I401" s="168"/>
      <c r="J401" s="168"/>
      <c r="K401" s="168"/>
      <c r="L401" s="168"/>
      <c r="M401" s="168"/>
      <c r="N401" s="168"/>
      <c r="O401" s="169">
        <f>E401</f>
        <v>0</v>
      </c>
      <c r="P401" s="170"/>
    </row>
    <row r="402" spans="1:16" x14ac:dyDescent="0.25">
      <c r="A402" s="22">
        <v>84432</v>
      </c>
      <c r="B402" s="23" t="s">
        <v>1561</v>
      </c>
      <c r="C402" s="190"/>
      <c r="D402" s="67"/>
      <c r="E402" s="67"/>
      <c r="F402" s="172"/>
      <c r="G402" s="168"/>
      <c r="H402" s="168"/>
      <c r="I402" s="168"/>
      <c r="J402" s="168"/>
      <c r="K402" s="168"/>
      <c r="L402" s="168"/>
      <c r="M402" s="168"/>
      <c r="N402" s="168"/>
      <c r="O402" s="169">
        <f t="shared" ref="O402:O404" si="242">E402</f>
        <v>0</v>
      </c>
      <c r="P402" s="170"/>
    </row>
    <row r="403" spans="1:16" x14ac:dyDescent="0.25">
      <c r="A403" s="22">
        <v>84433</v>
      </c>
      <c r="B403" s="23" t="s">
        <v>1562</v>
      </c>
      <c r="C403" s="190"/>
      <c r="D403" s="67"/>
      <c r="E403" s="67"/>
      <c r="F403" s="172"/>
      <c r="G403" s="168"/>
      <c r="H403" s="168"/>
      <c r="I403" s="168"/>
      <c r="J403" s="168"/>
      <c r="K403" s="168"/>
      <c r="L403" s="168"/>
      <c r="M403" s="168"/>
      <c r="N403" s="168"/>
      <c r="O403" s="169">
        <f t="shared" si="242"/>
        <v>0</v>
      </c>
      <c r="P403" s="170"/>
    </row>
    <row r="404" spans="1:16" ht="24" x14ac:dyDescent="0.25">
      <c r="A404" s="22">
        <v>84434</v>
      </c>
      <c r="B404" s="23" t="s">
        <v>1563</v>
      </c>
      <c r="C404" s="144"/>
      <c r="D404" s="67"/>
      <c r="E404" s="67"/>
      <c r="F404" s="167"/>
      <c r="G404" s="168"/>
      <c r="H404" s="168"/>
      <c r="I404" s="168"/>
      <c r="J404" s="168"/>
      <c r="K404" s="168"/>
      <c r="L404" s="168"/>
      <c r="M404" s="168"/>
      <c r="N404" s="168"/>
      <c r="O404" s="169">
        <f t="shared" si="242"/>
        <v>0</v>
      </c>
      <c r="P404" s="170"/>
    </row>
    <row r="405" spans="1:16" x14ac:dyDescent="0.25">
      <c r="A405" s="22">
        <v>8444</v>
      </c>
      <c r="B405" s="23" t="s">
        <v>1564</v>
      </c>
      <c r="C405" s="144">
        <v>488</v>
      </c>
      <c r="D405" s="210">
        <v>0</v>
      </c>
      <c r="E405" s="211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0</v>
      </c>
      <c r="K405" s="206">
        <v>0</v>
      </c>
      <c r="L405" s="206">
        <v>0</v>
      </c>
      <c r="M405" s="206">
        <v>0</v>
      </c>
      <c r="N405" s="206">
        <v>0</v>
      </c>
      <c r="O405" s="207">
        <v>0</v>
      </c>
      <c r="P405" s="162"/>
    </row>
    <row r="406" spans="1:16" x14ac:dyDescent="0.25">
      <c r="A406" s="22">
        <v>8445</v>
      </c>
      <c r="B406" s="23" t="s">
        <v>1565</v>
      </c>
      <c r="C406" s="144">
        <v>489</v>
      </c>
      <c r="D406" s="210">
        <v>0</v>
      </c>
      <c r="E406" s="211">
        <v>0</v>
      </c>
      <c r="F406" s="206">
        <v>0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7">
        <v>0</v>
      </c>
      <c r="P406" s="162"/>
    </row>
    <row r="407" spans="1:16" x14ac:dyDescent="0.25">
      <c r="A407" s="22">
        <v>8446</v>
      </c>
      <c r="B407" s="23" t="s">
        <v>1566</v>
      </c>
      <c r="C407" s="144">
        <v>490</v>
      </c>
      <c r="D407" s="210">
        <v>0</v>
      </c>
      <c r="E407" s="211">
        <v>0</v>
      </c>
      <c r="F407" s="206">
        <v>0</v>
      </c>
      <c r="G407" s="206">
        <v>0</v>
      </c>
      <c r="H407" s="206">
        <v>0</v>
      </c>
      <c r="I407" s="206">
        <v>0</v>
      </c>
      <c r="J407" s="206">
        <v>0</v>
      </c>
      <c r="K407" s="206">
        <v>0</v>
      </c>
      <c r="L407" s="206">
        <v>0</v>
      </c>
      <c r="M407" s="206">
        <v>0</v>
      </c>
      <c r="N407" s="206">
        <v>0</v>
      </c>
      <c r="O407" s="207">
        <v>0</v>
      </c>
      <c r="P407" s="162"/>
    </row>
    <row r="408" spans="1:16" x14ac:dyDescent="0.25">
      <c r="A408" s="22">
        <v>8447</v>
      </c>
      <c r="B408" s="23" t="s">
        <v>1567</v>
      </c>
      <c r="C408" s="144">
        <v>491</v>
      </c>
      <c r="D408" s="210">
        <v>0</v>
      </c>
      <c r="E408" s="211">
        <v>0</v>
      </c>
      <c r="F408" s="206">
        <v>0</v>
      </c>
      <c r="G408" s="206">
        <v>0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7">
        <v>0</v>
      </c>
      <c r="P408" s="162"/>
    </row>
    <row r="409" spans="1:16" x14ac:dyDescent="0.25">
      <c r="A409" s="22">
        <v>8448</v>
      </c>
      <c r="B409" s="23" t="s">
        <v>1568</v>
      </c>
      <c r="C409" s="144">
        <v>492</v>
      </c>
      <c r="D409" s="210">
        <v>0</v>
      </c>
      <c r="E409" s="211">
        <v>0</v>
      </c>
      <c r="F409" s="206">
        <v>0</v>
      </c>
      <c r="G409" s="206">
        <v>0</v>
      </c>
      <c r="H409" s="206">
        <v>0</v>
      </c>
      <c r="I409" s="206">
        <v>0</v>
      </c>
      <c r="J409" s="206">
        <v>0</v>
      </c>
      <c r="K409" s="206">
        <v>0</v>
      </c>
      <c r="L409" s="206">
        <v>0</v>
      </c>
      <c r="M409" s="206">
        <v>0</v>
      </c>
      <c r="N409" s="206">
        <v>0</v>
      </c>
      <c r="O409" s="207">
        <v>0</v>
      </c>
      <c r="P409" s="162"/>
    </row>
    <row r="410" spans="1:16" ht="24" x14ac:dyDescent="0.25">
      <c r="A410" s="22">
        <v>845</v>
      </c>
      <c r="B410" s="23" t="s">
        <v>1569</v>
      </c>
      <c r="C410" s="144">
        <v>493</v>
      </c>
      <c r="D410" s="163">
        <f t="shared" ref="D410:O410" si="243">SUM(D411:D414)</f>
        <v>0</v>
      </c>
      <c r="E410" s="164">
        <f t="shared" si="243"/>
        <v>0</v>
      </c>
      <c r="F410" s="165">
        <f t="shared" si="243"/>
        <v>0</v>
      </c>
      <c r="G410" s="165">
        <f t="shared" si="243"/>
        <v>0</v>
      </c>
      <c r="H410" s="165">
        <f t="shared" si="243"/>
        <v>0</v>
      </c>
      <c r="I410" s="165">
        <f t="shared" si="243"/>
        <v>0</v>
      </c>
      <c r="J410" s="165">
        <f t="shared" si="243"/>
        <v>0</v>
      </c>
      <c r="K410" s="165">
        <f t="shared" si="243"/>
        <v>0</v>
      </c>
      <c r="L410" s="165">
        <f t="shared" si="243"/>
        <v>0</v>
      </c>
      <c r="M410" s="165">
        <f t="shared" si="243"/>
        <v>0</v>
      </c>
      <c r="N410" s="165">
        <f t="shared" si="243"/>
        <v>0</v>
      </c>
      <c r="O410" s="166">
        <f t="shared" si="243"/>
        <v>0</v>
      </c>
      <c r="P410" s="162"/>
    </row>
    <row r="411" spans="1:16" x14ac:dyDescent="0.25">
      <c r="A411" s="22">
        <v>8453</v>
      </c>
      <c r="B411" s="23" t="s">
        <v>1570</v>
      </c>
      <c r="C411" s="144">
        <v>494</v>
      </c>
      <c r="D411" s="210">
        <v>0</v>
      </c>
      <c r="E411" s="211">
        <v>0</v>
      </c>
      <c r="F411" s="206">
        <v>0</v>
      </c>
      <c r="G411" s="206">
        <v>0</v>
      </c>
      <c r="H411" s="206">
        <v>0</v>
      </c>
      <c r="I411" s="206">
        <v>0</v>
      </c>
      <c r="J411" s="206">
        <v>0</v>
      </c>
      <c r="K411" s="206">
        <v>0</v>
      </c>
      <c r="L411" s="206">
        <v>0</v>
      </c>
      <c r="M411" s="206">
        <v>0</v>
      </c>
      <c r="N411" s="206">
        <v>0</v>
      </c>
      <c r="O411" s="207">
        <v>0</v>
      </c>
      <c r="P411" s="162"/>
    </row>
    <row r="412" spans="1:16" x14ac:dyDescent="0.25">
      <c r="A412" s="22">
        <v>8454</v>
      </c>
      <c r="B412" s="23" t="s">
        <v>1571</v>
      </c>
      <c r="C412" s="144">
        <v>495</v>
      </c>
      <c r="D412" s="210">
        <v>0</v>
      </c>
      <c r="E412" s="211">
        <v>0</v>
      </c>
      <c r="F412" s="206">
        <v>0</v>
      </c>
      <c r="G412" s="206">
        <v>0</v>
      </c>
      <c r="H412" s="206">
        <v>0</v>
      </c>
      <c r="I412" s="206">
        <v>0</v>
      </c>
      <c r="J412" s="206">
        <v>0</v>
      </c>
      <c r="K412" s="206">
        <v>0</v>
      </c>
      <c r="L412" s="206">
        <v>0</v>
      </c>
      <c r="M412" s="206">
        <v>0</v>
      </c>
      <c r="N412" s="206">
        <v>0</v>
      </c>
      <c r="O412" s="207">
        <v>0</v>
      </c>
      <c r="P412" s="162"/>
    </row>
    <row r="413" spans="1:16" x14ac:dyDescent="0.25">
      <c r="A413" s="22">
        <v>8455</v>
      </c>
      <c r="B413" s="23" t="s">
        <v>1572</v>
      </c>
      <c r="C413" s="144">
        <v>496</v>
      </c>
      <c r="D413" s="210">
        <v>0</v>
      </c>
      <c r="E413" s="211">
        <v>0</v>
      </c>
      <c r="F413" s="206">
        <v>0</v>
      </c>
      <c r="G413" s="206">
        <v>0</v>
      </c>
      <c r="H413" s="206">
        <v>0</v>
      </c>
      <c r="I413" s="206">
        <v>0</v>
      </c>
      <c r="J413" s="206">
        <v>0</v>
      </c>
      <c r="K413" s="206">
        <v>0</v>
      </c>
      <c r="L413" s="206">
        <v>0</v>
      </c>
      <c r="M413" s="206">
        <v>0</v>
      </c>
      <c r="N413" s="206">
        <v>0</v>
      </c>
      <c r="O413" s="207">
        <v>0</v>
      </c>
      <c r="P413" s="162"/>
    </row>
    <row r="414" spans="1:16" x14ac:dyDescent="0.25">
      <c r="A414" s="22">
        <v>8456</v>
      </c>
      <c r="B414" s="23" t="s">
        <v>1573</v>
      </c>
      <c r="C414" s="144">
        <v>497</v>
      </c>
      <c r="D414" s="210">
        <v>0</v>
      </c>
      <c r="E414" s="211">
        <v>0</v>
      </c>
      <c r="F414" s="206">
        <v>0</v>
      </c>
      <c r="G414" s="206">
        <v>0</v>
      </c>
      <c r="H414" s="206">
        <v>0</v>
      </c>
      <c r="I414" s="206">
        <v>0</v>
      </c>
      <c r="J414" s="206">
        <v>0</v>
      </c>
      <c r="K414" s="206">
        <v>0</v>
      </c>
      <c r="L414" s="206">
        <v>0</v>
      </c>
      <c r="M414" s="206">
        <v>0</v>
      </c>
      <c r="N414" s="206">
        <v>0</v>
      </c>
      <c r="O414" s="207">
        <v>0</v>
      </c>
      <c r="P414" s="162"/>
    </row>
    <row r="415" spans="1:16" x14ac:dyDescent="0.25">
      <c r="A415" s="22">
        <v>847</v>
      </c>
      <c r="B415" s="23" t="s">
        <v>1574</v>
      </c>
      <c r="C415" s="144">
        <v>498</v>
      </c>
      <c r="D415" s="163">
        <f t="shared" ref="D415:O415" si="244">SUM(D416:D422)</f>
        <v>0</v>
      </c>
      <c r="E415" s="164">
        <f t="shared" si="244"/>
        <v>0</v>
      </c>
      <c r="F415" s="165">
        <f t="shared" si="244"/>
        <v>0</v>
      </c>
      <c r="G415" s="165">
        <f t="shared" si="244"/>
        <v>0</v>
      </c>
      <c r="H415" s="165">
        <f t="shared" si="244"/>
        <v>0</v>
      </c>
      <c r="I415" s="165">
        <f t="shared" si="244"/>
        <v>0</v>
      </c>
      <c r="J415" s="165">
        <f t="shared" si="244"/>
        <v>0</v>
      </c>
      <c r="K415" s="165">
        <f t="shared" si="244"/>
        <v>0</v>
      </c>
      <c r="L415" s="165">
        <f t="shared" si="244"/>
        <v>0</v>
      </c>
      <c r="M415" s="165">
        <f t="shared" si="244"/>
        <v>0</v>
      </c>
      <c r="N415" s="165">
        <f t="shared" si="244"/>
        <v>0</v>
      </c>
      <c r="O415" s="166">
        <f t="shared" si="244"/>
        <v>0</v>
      </c>
      <c r="P415" s="162"/>
    </row>
    <row r="416" spans="1:16" x14ac:dyDescent="0.25">
      <c r="A416" s="22">
        <v>8471</v>
      </c>
      <c r="B416" s="23" t="s">
        <v>1575</v>
      </c>
      <c r="C416" s="144">
        <v>499</v>
      </c>
      <c r="D416" s="210">
        <v>0</v>
      </c>
      <c r="E416" s="211">
        <v>0</v>
      </c>
      <c r="F416" s="206">
        <v>0</v>
      </c>
      <c r="G416" s="206">
        <v>0</v>
      </c>
      <c r="H416" s="206">
        <v>0</v>
      </c>
      <c r="I416" s="206">
        <v>0</v>
      </c>
      <c r="J416" s="206">
        <v>0</v>
      </c>
      <c r="K416" s="206">
        <v>0</v>
      </c>
      <c r="L416" s="206">
        <v>0</v>
      </c>
      <c r="M416" s="206">
        <v>0</v>
      </c>
      <c r="N416" s="206">
        <v>0</v>
      </c>
      <c r="O416" s="207">
        <v>0</v>
      </c>
      <c r="P416" s="162"/>
    </row>
    <row r="417" spans="1:16" x14ac:dyDescent="0.25">
      <c r="A417" s="22">
        <v>8472</v>
      </c>
      <c r="B417" s="23" t="s">
        <v>1576</v>
      </c>
      <c r="C417" s="144">
        <v>500</v>
      </c>
      <c r="D417" s="210">
        <v>0</v>
      </c>
      <c r="E417" s="211">
        <v>0</v>
      </c>
      <c r="F417" s="206">
        <v>0</v>
      </c>
      <c r="G417" s="206">
        <v>0</v>
      </c>
      <c r="H417" s="206">
        <v>0</v>
      </c>
      <c r="I417" s="206">
        <v>0</v>
      </c>
      <c r="J417" s="206">
        <v>0</v>
      </c>
      <c r="K417" s="206">
        <v>0</v>
      </c>
      <c r="L417" s="206">
        <v>0</v>
      </c>
      <c r="M417" s="206">
        <v>0</v>
      </c>
      <c r="N417" s="206">
        <v>0</v>
      </c>
      <c r="O417" s="207">
        <v>0</v>
      </c>
      <c r="P417" s="162"/>
    </row>
    <row r="418" spans="1:16" x14ac:dyDescent="0.25">
      <c r="A418" s="22">
        <v>8473</v>
      </c>
      <c r="B418" s="23" t="s">
        <v>1577</v>
      </c>
      <c r="C418" s="144">
        <v>501</v>
      </c>
      <c r="D418" s="210">
        <v>0</v>
      </c>
      <c r="E418" s="211">
        <v>0</v>
      </c>
      <c r="F418" s="206">
        <v>0</v>
      </c>
      <c r="G418" s="206">
        <v>0</v>
      </c>
      <c r="H418" s="206">
        <v>0</v>
      </c>
      <c r="I418" s="206">
        <v>0</v>
      </c>
      <c r="J418" s="206">
        <v>0</v>
      </c>
      <c r="K418" s="206">
        <v>0</v>
      </c>
      <c r="L418" s="206">
        <v>0</v>
      </c>
      <c r="M418" s="206">
        <v>0</v>
      </c>
      <c r="N418" s="206">
        <v>0</v>
      </c>
      <c r="O418" s="207">
        <v>0</v>
      </c>
      <c r="P418" s="162"/>
    </row>
    <row r="419" spans="1:16" x14ac:dyDescent="0.25">
      <c r="A419" s="22">
        <v>8474</v>
      </c>
      <c r="B419" s="23" t="s">
        <v>1578</v>
      </c>
      <c r="C419" s="144">
        <v>502</v>
      </c>
      <c r="D419" s="210">
        <v>0</v>
      </c>
      <c r="E419" s="211">
        <v>0</v>
      </c>
      <c r="F419" s="206">
        <v>0</v>
      </c>
      <c r="G419" s="206">
        <v>0</v>
      </c>
      <c r="H419" s="206">
        <v>0</v>
      </c>
      <c r="I419" s="206">
        <v>0</v>
      </c>
      <c r="J419" s="206">
        <v>0</v>
      </c>
      <c r="K419" s="206">
        <v>0</v>
      </c>
      <c r="L419" s="206">
        <v>0</v>
      </c>
      <c r="M419" s="206">
        <v>0</v>
      </c>
      <c r="N419" s="206">
        <v>0</v>
      </c>
      <c r="O419" s="207">
        <v>0</v>
      </c>
      <c r="P419" s="162"/>
    </row>
    <row r="420" spans="1:16" x14ac:dyDescent="0.25">
      <c r="A420" s="22">
        <v>8475</v>
      </c>
      <c r="B420" s="23" t="s">
        <v>1579</v>
      </c>
      <c r="C420" s="144">
        <v>503</v>
      </c>
      <c r="D420" s="210">
        <v>0</v>
      </c>
      <c r="E420" s="211">
        <v>0</v>
      </c>
      <c r="F420" s="206">
        <v>0</v>
      </c>
      <c r="G420" s="206">
        <v>0</v>
      </c>
      <c r="H420" s="206">
        <v>0</v>
      </c>
      <c r="I420" s="206">
        <v>0</v>
      </c>
      <c r="J420" s="206">
        <v>0</v>
      </c>
      <c r="K420" s="206">
        <v>0</v>
      </c>
      <c r="L420" s="206">
        <v>0</v>
      </c>
      <c r="M420" s="206">
        <v>0</v>
      </c>
      <c r="N420" s="206">
        <v>0</v>
      </c>
      <c r="O420" s="207">
        <v>0</v>
      </c>
      <c r="P420" s="162"/>
    </row>
    <row r="421" spans="1:16" x14ac:dyDescent="0.25">
      <c r="A421" s="22">
        <v>8476</v>
      </c>
      <c r="B421" s="23" t="s">
        <v>1580</v>
      </c>
      <c r="C421" s="144">
        <v>504</v>
      </c>
      <c r="D421" s="210">
        <v>0</v>
      </c>
      <c r="E421" s="211">
        <v>0</v>
      </c>
      <c r="F421" s="206">
        <v>0</v>
      </c>
      <c r="G421" s="206">
        <v>0</v>
      </c>
      <c r="H421" s="206">
        <v>0</v>
      </c>
      <c r="I421" s="206">
        <v>0</v>
      </c>
      <c r="J421" s="206">
        <v>0</v>
      </c>
      <c r="K421" s="206">
        <v>0</v>
      </c>
      <c r="L421" s="206">
        <v>0</v>
      </c>
      <c r="M421" s="206">
        <v>0</v>
      </c>
      <c r="N421" s="206">
        <v>0</v>
      </c>
      <c r="O421" s="207">
        <v>0</v>
      </c>
      <c r="P421" s="162"/>
    </row>
    <row r="422" spans="1:16" ht="24" x14ac:dyDescent="0.25">
      <c r="A422" s="22" t="s">
        <v>1581</v>
      </c>
      <c r="B422" s="23" t="s">
        <v>1582</v>
      </c>
      <c r="C422" s="144">
        <v>505</v>
      </c>
      <c r="D422" s="210">
        <v>0</v>
      </c>
      <c r="E422" s="211">
        <v>0</v>
      </c>
      <c r="F422" s="206">
        <v>0</v>
      </c>
      <c r="G422" s="206">
        <v>0</v>
      </c>
      <c r="H422" s="206">
        <v>0</v>
      </c>
      <c r="I422" s="206">
        <v>0</v>
      </c>
      <c r="J422" s="206">
        <v>0</v>
      </c>
      <c r="K422" s="206">
        <v>0</v>
      </c>
      <c r="L422" s="206">
        <v>0</v>
      </c>
      <c r="M422" s="206">
        <v>0</v>
      </c>
      <c r="N422" s="206">
        <v>0</v>
      </c>
      <c r="O422" s="207">
        <v>0</v>
      </c>
      <c r="P422" s="162"/>
    </row>
    <row r="423" spans="1:16" x14ac:dyDescent="0.25">
      <c r="A423" s="22">
        <v>85</v>
      </c>
      <c r="B423" s="23" t="s">
        <v>1583</v>
      </c>
      <c r="C423" s="144">
        <v>506</v>
      </c>
      <c r="D423" s="163">
        <f t="shared" ref="D423:O423" si="245">D424+D427+D430+D433</f>
        <v>0</v>
      </c>
      <c r="E423" s="164">
        <f t="shared" si="245"/>
        <v>0</v>
      </c>
      <c r="F423" s="165">
        <f t="shared" si="245"/>
        <v>0</v>
      </c>
      <c r="G423" s="165">
        <f t="shared" si="245"/>
        <v>0</v>
      </c>
      <c r="H423" s="165">
        <f t="shared" si="245"/>
        <v>0</v>
      </c>
      <c r="I423" s="165">
        <f t="shared" si="245"/>
        <v>0</v>
      </c>
      <c r="J423" s="165">
        <f t="shared" si="245"/>
        <v>0</v>
      </c>
      <c r="K423" s="165">
        <f t="shared" si="245"/>
        <v>0</v>
      </c>
      <c r="L423" s="165">
        <f t="shared" si="245"/>
        <v>0</v>
      </c>
      <c r="M423" s="165">
        <f t="shared" si="245"/>
        <v>0</v>
      </c>
      <c r="N423" s="165">
        <f t="shared" si="245"/>
        <v>0</v>
      </c>
      <c r="O423" s="166">
        <f t="shared" si="245"/>
        <v>0</v>
      </c>
      <c r="P423" s="162"/>
    </row>
    <row r="424" spans="1:16" x14ac:dyDescent="0.25">
      <c r="A424" s="22">
        <v>851</v>
      </c>
      <c r="B424" s="23" t="s">
        <v>1584</v>
      </c>
      <c r="C424" s="144">
        <v>507</v>
      </c>
      <c r="D424" s="163">
        <f t="shared" ref="D424:J424" si="246">SUM(D425:D426)</f>
        <v>0</v>
      </c>
      <c r="E424" s="164">
        <f t="shared" si="246"/>
        <v>0</v>
      </c>
      <c r="F424" s="165">
        <f t="shared" si="246"/>
        <v>0</v>
      </c>
      <c r="G424" s="165">
        <f t="shared" si="246"/>
        <v>0</v>
      </c>
      <c r="H424" s="165">
        <f t="shared" si="246"/>
        <v>0</v>
      </c>
      <c r="I424" s="165">
        <f t="shared" si="246"/>
        <v>0</v>
      </c>
      <c r="J424" s="165">
        <f t="shared" si="246"/>
        <v>0</v>
      </c>
      <c r="K424" s="165">
        <f t="shared" ref="K424:L424" si="247">SUM(K425:K426)</f>
        <v>0</v>
      </c>
      <c r="L424" s="165">
        <f t="shared" si="247"/>
        <v>0</v>
      </c>
      <c r="M424" s="165">
        <f t="shared" ref="M424:O424" si="248">SUM(M425:M426)</f>
        <v>0</v>
      </c>
      <c r="N424" s="165">
        <f t="shared" si="248"/>
        <v>0</v>
      </c>
      <c r="O424" s="166">
        <f t="shared" si="248"/>
        <v>0</v>
      </c>
      <c r="P424" s="162"/>
    </row>
    <row r="425" spans="1:16" x14ac:dyDescent="0.25">
      <c r="A425" s="22">
        <v>8511</v>
      </c>
      <c r="B425" s="23" t="s">
        <v>1585</v>
      </c>
      <c r="C425" s="144">
        <v>508</v>
      </c>
      <c r="D425" s="210">
        <v>0</v>
      </c>
      <c r="E425" s="211">
        <v>0</v>
      </c>
      <c r="F425" s="206">
        <v>0</v>
      </c>
      <c r="G425" s="206">
        <v>0</v>
      </c>
      <c r="H425" s="206">
        <v>0</v>
      </c>
      <c r="I425" s="206">
        <v>0</v>
      </c>
      <c r="J425" s="206">
        <v>0</v>
      </c>
      <c r="K425" s="206">
        <v>0</v>
      </c>
      <c r="L425" s="206">
        <v>0</v>
      </c>
      <c r="M425" s="206">
        <v>0</v>
      </c>
      <c r="N425" s="206">
        <v>0</v>
      </c>
      <c r="O425" s="207">
        <v>0</v>
      </c>
      <c r="P425" s="162"/>
    </row>
    <row r="426" spans="1:16" x14ac:dyDescent="0.25">
      <c r="A426" s="22">
        <v>8512</v>
      </c>
      <c r="B426" s="23" t="s">
        <v>1586</v>
      </c>
      <c r="C426" s="144">
        <v>509</v>
      </c>
      <c r="D426" s="210">
        <v>0</v>
      </c>
      <c r="E426" s="211">
        <v>0</v>
      </c>
      <c r="F426" s="206">
        <v>0</v>
      </c>
      <c r="G426" s="206">
        <v>0</v>
      </c>
      <c r="H426" s="206">
        <v>0</v>
      </c>
      <c r="I426" s="206">
        <v>0</v>
      </c>
      <c r="J426" s="206">
        <v>0</v>
      </c>
      <c r="K426" s="206">
        <v>0</v>
      </c>
      <c r="L426" s="206">
        <v>0</v>
      </c>
      <c r="M426" s="206">
        <v>0</v>
      </c>
      <c r="N426" s="206">
        <v>0</v>
      </c>
      <c r="O426" s="207">
        <v>0</v>
      </c>
      <c r="P426" s="162"/>
    </row>
    <row r="427" spans="1:16" x14ac:dyDescent="0.25">
      <c r="A427" s="22">
        <v>852</v>
      </c>
      <c r="B427" s="23" t="s">
        <v>1587</v>
      </c>
      <c r="C427" s="144">
        <v>510</v>
      </c>
      <c r="D427" s="163">
        <f t="shared" ref="D427:O427" si="249">SUM(D428:D429)</f>
        <v>0</v>
      </c>
      <c r="E427" s="164">
        <f t="shared" si="249"/>
        <v>0</v>
      </c>
      <c r="F427" s="165">
        <f t="shared" si="249"/>
        <v>0</v>
      </c>
      <c r="G427" s="165">
        <f t="shared" si="249"/>
        <v>0</v>
      </c>
      <c r="H427" s="165">
        <f t="shared" si="249"/>
        <v>0</v>
      </c>
      <c r="I427" s="165">
        <f t="shared" si="249"/>
        <v>0</v>
      </c>
      <c r="J427" s="165">
        <f t="shared" si="249"/>
        <v>0</v>
      </c>
      <c r="K427" s="165">
        <f t="shared" si="249"/>
        <v>0</v>
      </c>
      <c r="L427" s="165">
        <f t="shared" si="249"/>
        <v>0</v>
      </c>
      <c r="M427" s="165">
        <f t="shared" si="249"/>
        <v>0</v>
      </c>
      <c r="N427" s="165">
        <f t="shared" si="249"/>
        <v>0</v>
      </c>
      <c r="O427" s="166">
        <f t="shared" si="249"/>
        <v>0</v>
      </c>
      <c r="P427" s="162"/>
    </row>
    <row r="428" spans="1:16" x14ac:dyDescent="0.25">
      <c r="A428" s="22">
        <v>8521</v>
      </c>
      <c r="B428" s="23" t="s">
        <v>1588</v>
      </c>
      <c r="C428" s="144">
        <v>511</v>
      </c>
      <c r="D428" s="210">
        <v>0</v>
      </c>
      <c r="E428" s="211">
        <v>0</v>
      </c>
      <c r="F428" s="206">
        <v>0</v>
      </c>
      <c r="G428" s="206">
        <v>0</v>
      </c>
      <c r="H428" s="206">
        <v>0</v>
      </c>
      <c r="I428" s="206">
        <v>0</v>
      </c>
      <c r="J428" s="206">
        <v>0</v>
      </c>
      <c r="K428" s="206">
        <v>0</v>
      </c>
      <c r="L428" s="206">
        <v>0</v>
      </c>
      <c r="M428" s="206">
        <v>0</v>
      </c>
      <c r="N428" s="206">
        <v>0</v>
      </c>
      <c r="O428" s="207">
        <v>0</v>
      </c>
      <c r="P428" s="162"/>
    </row>
    <row r="429" spans="1:16" x14ac:dyDescent="0.25">
      <c r="A429" s="22">
        <v>8522</v>
      </c>
      <c r="B429" s="23" t="s">
        <v>1589</v>
      </c>
      <c r="C429" s="144">
        <v>512</v>
      </c>
      <c r="D429" s="210">
        <v>0</v>
      </c>
      <c r="E429" s="211">
        <v>0</v>
      </c>
      <c r="F429" s="206">
        <v>0</v>
      </c>
      <c r="G429" s="206">
        <v>0</v>
      </c>
      <c r="H429" s="206">
        <v>0</v>
      </c>
      <c r="I429" s="206">
        <v>0</v>
      </c>
      <c r="J429" s="206">
        <v>0</v>
      </c>
      <c r="K429" s="206">
        <v>0</v>
      </c>
      <c r="L429" s="206">
        <v>0</v>
      </c>
      <c r="M429" s="206">
        <v>0</v>
      </c>
      <c r="N429" s="206">
        <v>0</v>
      </c>
      <c r="O429" s="207">
        <v>0</v>
      </c>
      <c r="P429" s="162"/>
    </row>
    <row r="430" spans="1:16" x14ac:dyDescent="0.25">
      <c r="A430" s="22">
        <v>853</v>
      </c>
      <c r="B430" s="23" t="s">
        <v>1590</v>
      </c>
      <c r="C430" s="144">
        <v>513</v>
      </c>
      <c r="D430" s="163">
        <f t="shared" ref="D430:O430" si="250">SUM(D431:D432)</f>
        <v>0</v>
      </c>
      <c r="E430" s="164">
        <f t="shared" si="250"/>
        <v>0</v>
      </c>
      <c r="F430" s="165">
        <f t="shared" si="250"/>
        <v>0</v>
      </c>
      <c r="G430" s="165">
        <f t="shared" si="250"/>
        <v>0</v>
      </c>
      <c r="H430" s="165">
        <f t="shared" si="250"/>
        <v>0</v>
      </c>
      <c r="I430" s="165">
        <f t="shared" si="250"/>
        <v>0</v>
      </c>
      <c r="J430" s="165">
        <f t="shared" si="250"/>
        <v>0</v>
      </c>
      <c r="K430" s="165">
        <f t="shared" si="250"/>
        <v>0</v>
      </c>
      <c r="L430" s="165">
        <f t="shared" si="250"/>
        <v>0</v>
      </c>
      <c r="M430" s="165">
        <f t="shared" si="250"/>
        <v>0</v>
      </c>
      <c r="N430" s="165">
        <f t="shared" si="250"/>
        <v>0</v>
      </c>
      <c r="O430" s="166">
        <f t="shared" si="250"/>
        <v>0</v>
      </c>
      <c r="P430" s="162"/>
    </row>
    <row r="431" spans="1:16" x14ac:dyDescent="0.25">
      <c r="A431" s="22">
        <v>8531</v>
      </c>
      <c r="B431" s="23" t="s">
        <v>1591</v>
      </c>
      <c r="C431" s="144">
        <v>514</v>
      </c>
      <c r="D431" s="210">
        <v>0</v>
      </c>
      <c r="E431" s="211">
        <v>0</v>
      </c>
      <c r="F431" s="206">
        <v>0</v>
      </c>
      <c r="G431" s="206">
        <v>0</v>
      </c>
      <c r="H431" s="206">
        <v>0</v>
      </c>
      <c r="I431" s="206">
        <v>0</v>
      </c>
      <c r="J431" s="206">
        <v>0</v>
      </c>
      <c r="K431" s="206">
        <v>0</v>
      </c>
      <c r="L431" s="206">
        <v>0</v>
      </c>
      <c r="M431" s="206">
        <v>0</v>
      </c>
      <c r="N431" s="206">
        <v>0</v>
      </c>
      <c r="O431" s="207">
        <v>0</v>
      </c>
      <c r="P431" s="162"/>
    </row>
    <row r="432" spans="1:16" x14ac:dyDescent="0.25">
      <c r="A432" s="22">
        <v>8532</v>
      </c>
      <c r="B432" s="23" t="s">
        <v>1592</v>
      </c>
      <c r="C432" s="144">
        <v>515</v>
      </c>
      <c r="D432" s="210">
        <v>0</v>
      </c>
      <c r="E432" s="211">
        <v>0</v>
      </c>
      <c r="F432" s="206">
        <v>0</v>
      </c>
      <c r="G432" s="206">
        <v>0</v>
      </c>
      <c r="H432" s="206">
        <v>0</v>
      </c>
      <c r="I432" s="206">
        <v>0</v>
      </c>
      <c r="J432" s="206">
        <v>0</v>
      </c>
      <c r="K432" s="206">
        <v>0</v>
      </c>
      <c r="L432" s="206">
        <v>0</v>
      </c>
      <c r="M432" s="206">
        <v>0</v>
      </c>
      <c r="N432" s="206">
        <v>0</v>
      </c>
      <c r="O432" s="207">
        <v>0</v>
      </c>
      <c r="P432" s="162"/>
    </row>
    <row r="433" spans="1:16" x14ac:dyDescent="0.25">
      <c r="A433" s="22">
        <v>854</v>
      </c>
      <c r="B433" s="23" t="s">
        <v>1593</v>
      </c>
      <c r="C433" s="144">
        <v>516</v>
      </c>
      <c r="D433" s="163">
        <f t="shared" ref="D433:O433" si="251">SUM(D434:D435)</f>
        <v>0</v>
      </c>
      <c r="E433" s="164">
        <f t="shared" si="251"/>
        <v>0</v>
      </c>
      <c r="F433" s="165">
        <f t="shared" si="251"/>
        <v>0</v>
      </c>
      <c r="G433" s="165">
        <f t="shared" si="251"/>
        <v>0</v>
      </c>
      <c r="H433" s="165">
        <f t="shared" si="251"/>
        <v>0</v>
      </c>
      <c r="I433" s="165">
        <f t="shared" si="251"/>
        <v>0</v>
      </c>
      <c r="J433" s="165">
        <f t="shared" si="251"/>
        <v>0</v>
      </c>
      <c r="K433" s="165">
        <f t="shared" si="251"/>
        <v>0</v>
      </c>
      <c r="L433" s="165">
        <f t="shared" si="251"/>
        <v>0</v>
      </c>
      <c r="M433" s="165">
        <f t="shared" si="251"/>
        <v>0</v>
      </c>
      <c r="N433" s="165">
        <f t="shared" si="251"/>
        <v>0</v>
      </c>
      <c r="O433" s="166">
        <f t="shared" si="251"/>
        <v>0</v>
      </c>
      <c r="P433" s="162"/>
    </row>
    <row r="434" spans="1:16" x14ac:dyDescent="0.25">
      <c r="A434" s="22">
        <v>8541</v>
      </c>
      <c r="B434" s="23" t="s">
        <v>1594</v>
      </c>
      <c r="C434" s="144">
        <v>517</v>
      </c>
      <c r="D434" s="210">
        <v>0</v>
      </c>
      <c r="E434" s="211">
        <v>0</v>
      </c>
      <c r="F434" s="206">
        <v>0</v>
      </c>
      <c r="G434" s="206">
        <v>0</v>
      </c>
      <c r="H434" s="206">
        <v>0</v>
      </c>
      <c r="I434" s="206">
        <v>0</v>
      </c>
      <c r="J434" s="206">
        <v>0</v>
      </c>
      <c r="K434" s="206">
        <v>0</v>
      </c>
      <c r="L434" s="206">
        <v>0</v>
      </c>
      <c r="M434" s="206">
        <v>0</v>
      </c>
      <c r="N434" s="206">
        <v>0</v>
      </c>
      <c r="O434" s="207">
        <v>0</v>
      </c>
      <c r="P434" s="162"/>
    </row>
    <row r="435" spans="1:16" x14ac:dyDescent="0.25">
      <c r="A435" s="22">
        <v>8542</v>
      </c>
      <c r="B435" s="23" t="s">
        <v>365</v>
      </c>
      <c r="C435" s="144">
        <v>518</v>
      </c>
      <c r="D435" s="210">
        <v>0</v>
      </c>
      <c r="E435" s="211">
        <v>0</v>
      </c>
      <c r="F435" s="206">
        <v>0</v>
      </c>
      <c r="G435" s="206">
        <v>0</v>
      </c>
      <c r="H435" s="206">
        <v>0</v>
      </c>
      <c r="I435" s="206">
        <v>0</v>
      </c>
      <c r="J435" s="206">
        <v>0</v>
      </c>
      <c r="K435" s="206">
        <v>0</v>
      </c>
      <c r="L435" s="206">
        <v>0</v>
      </c>
      <c r="M435" s="206">
        <v>0</v>
      </c>
      <c r="N435" s="206">
        <v>0</v>
      </c>
      <c r="O435" s="207">
        <v>0</v>
      </c>
      <c r="P435" s="162"/>
    </row>
    <row r="436" spans="1:16" x14ac:dyDescent="0.25">
      <c r="A436" s="33" t="s">
        <v>366</v>
      </c>
      <c r="B436" s="26" t="s">
        <v>367</v>
      </c>
      <c r="C436" s="190">
        <v>631</v>
      </c>
      <c r="D436" s="63">
        <f>D14+D231+D305</f>
        <v>0</v>
      </c>
      <c r="E436" s="63">
        <f>E14+E231+E305</f>
        <v>42989100</v>
      </c>
      <c r="F436" s="63">
        <f>F14+F231</f>
        <v>37702000</v>
      </c>
      <c r="G436" s="63">
        <f t="shared" ref="G436:N436" si="252">G14+G231</f>
        <v>3505000</v>
      </c>
      <c r="H436" s="63">
        <f t="shared" si="252"/>
        <v>1445000</v>
      </c>
      <c r="I436" s="63">
        <f t="shared" si="252"/>
        <v>317100</v>
      </c>
      <c r="J436" s="63">
        <f t="shared" si="252"/>
        <v>20000</v>
      </c>
      <c r="K436" s="63">
        <f t="shared" si="252"/>
        <v>0</v>
      </c>
      <c r="L436" s="63">
        <f t="shared" si="252"/>
        <v>0</v>
      </c>
      <c r="M436" s="63">
        <f t="shared" si="252"/>
        <v>0</v>
      </c>
      <c r="N436" s="63">
        <f t="shared" si="252"/>
        <v>0</v>
      </c>
      <c r="O436" s="63">
        <f>O305</f>
        <v>0</v>
      </c>
      <c r="P436" s="64"/>
    </row>
    <row r="437" spans="1:16" x14ac:dyDescent="0.25">
      <c r="A437" s="33" t="s">
        <v>368</v>
      </c>
      <c r="B437" s="26" t="s">
        <v>1604</v>
      </c>
      <c r="C437" s="190"/>
      <c r="D437" s="63">
        <f>D14+D231+D305</f>
        <v>0</v>
      </c>
      <c r="E437" s="78"/>
      <c r="F437" s="63">
        <f>D210+D212</f>
        <v>0</v>
      </c>
      <c r="G437" s="63">
        <f>D130+D132+D133+D135+D137+D139+D148+D150+D192+D193+D195</f>
        <v>0</v>
      </c>
      <c r="H437" s="63">
        <f>D141+D172+D175+D180+D181+D182+D215+D227+D230</f>
        <v>0</v>
      </c>
      <c r="I437" s="63">
        <f>D76+D77+D78+D79+D83+D84+D85+D111+D112+D113+D115+D116+D117+D124+D126+D110</f>
        <v>0</v>
      </c>
      <c r="J437" s="63">
        <f>D63+D64+D66+D67+D70+D72+D91+D92+D93+D95+D96+D97+D103+D104+D106+D107+D120+D122</f>
        <v>0</v>
      </c>
      <c r="K437" s="63">
        <f>D74+D81</f>
        <v>0</v>
      </c>
      <c r="L437" s="63">
        <f>D75+D82</f>
        <v>0</v>
      </c>
      <c r="M437" s="63">
        <f>D198+D199+D200+D201+D203+D205+D204+D206</f>
        <v>0</v>
      </c>
      <c r="N437" s="63">
        <f>D235+D236+D244+D245+D251+D252+D254+D255+D260+D261+D262+D268+D270+D274+D275+D276+D277+D280+D281+D291</f>
        <v>0</v>
      </c>
      <c r="O437" s="63">
        <f>D314+D315+D344+D345+D346+D367+D373+D383+D384+D385+D386+D389+D390+D391+D392+D395+D396+D398+D397+D401+D402+D403+D404</f>
        <v>0</v>
      </c>
      <c r="P437" s="64"/>
    </row>
    <row r="438" spans="1:16" x14ac:dyDescent="0.25">
      <c r="A438" s="33" t="s">
        <v>369</v>
      </c>
      <c r="B438" s="26" t="s">
        <v>370</v>
      </c>
      <c r="C438" s="144">
        <v>632</v>
      </c>
      <c r="D438" s="175"/>
      <c r="E438" s="175">
        <f>+'BAZNA rashodi i izdaci'!D779</f>
        <v>0</v>
      </c>
      <c r="F438" s="175">
        <f>'BAZNA rashodi i izdaci'!E779+'BAZNA rashodi i izdaci'!L779+'BAZNA rashodi i izdaci'!T779</f>
        <v>0</v>
      </c>
      <c r="G438" s="175">
        <f>'BAZNA rashodi i izdaci'!F779+'BAZNA rashodi i izdaci'!M779+'BAZNA rashodi i izdaci'!U779</f>
        <v>0</v>
      </c>
      <c r="H438" s="175">
        <f>'BAZNA rashodi i izdaci'!G779+'BAZNA rashodi i izdaci'!N779+'BAZNA rashodi i izdaci'!V779</f>
        <v>0</v>
      </c>
      <c r="I438" s="175">
        <f>'BAZNA rashodi i izdaci'!W779</f>
        <v>0</v>
      </c>
      <c r="J438" s="175">
        <f>'BAZNA rashodi i izdaci'!H779+'BAZNA rashodi i izdaci'!O779+'BAZNA rashodi i izdaci'!X779</f>
        <v>0</v>
      </c>
      <c r="K438" s="175">
        <f>'BAZNA rashodi i izdaci'!P779+'BAZNA rashodi i izdaci'!Y779</f>
        <v>0</v>
      </c>
      <c r="L438" s="175">
        <f>'BAZNA rashodi i izdaci'!Q779+'BAZNA rashodi i izdaci'!Z779</f>
        <v>0</v>
      </c>
      <c r="M438" s="175">
        <f>'BAZNA rashodi i izdaci'!I779+'BAZNA rashodi i izdaci'!R779+'BAZNA rashodi i izdaci'!AA779</f>
        <v>0</v>
      </c>
      <c r="N438" s="175">
        <f>'BAZNA rashodi i izdaci'!J779+'BAZNA rashodi i izdaci'!S779</f>
        <v>0</v>
      </c>
      <c r="O438" s="175">
        <f>'BAZNA rashodi i izdaci'!K779</f>
        <v>0</v>
      </c>
      <c r="P438" s="176"/>
    </row>
    <row r="439" spans="1:16" x14ac:dyDescent="0.25">
      <c r="A439" s="33" t="s">
        <v>371</v>
      </c>
      <c r="B439" s="26" t="s">
        <v>372</v>
      </c>
      <c r="C439" s="144"/>
      <c r="D439" s="177"/>
      <c r="E439" s="177">
        <f t="shared" ref="E439" si="253">+E436-E438</f>
        <v>42989100</v>
      </c>
      <c r="F439" s="177">
        <f>+F436-F438</f>
        <v>37702000</v>
      </c>
      <c r="G439" s="177">
        <f t="shared" ref="G439:O439" si="254">+G436-G438</f>
        <v>3505000</v>
      </c>
      <c r="H439" s="177">
        <f t="shared" si="254"/>
        <v>1445000</v>
      </c>
      <c r="I439" s="177">
        <f t="shared" si="254"/>
        <v>317100</v>
      </c>
      <c r="J439" s="177">
        <f t="shared" si="254"/>
        <v>20000</v>
      </c>
      <c r="K439" s="177">
        <f t="shared" si="254"/>
        <v>0</v>
      </c>
      <c r="L439" s="177">
        <f t="shared" si="254"/>
        <v>0</v>
      </c>
      <c r="M439" s="177">
        <f t="shared" si="254"/>
        <v>0</v>
      </c>
      <c r="N439" s="177">
        <f t="shared" si="254"/>
        <v>0</v>
      </c>
      <c r="O439" s="177">
        <f t="shared" si="254"/>
        <v>0</v>
      </c>
      <c r="P439" s="178"/>
    </row>
    <row r="442" spans="1:16" s="34" customFormat="1" x14ac:dyDescent="0.25">
      <c r="P442" s="35"/>
    </row>
    <row r="443" spans="1:16" s="34" customFormat="1" ht="15.75" customHeight="1" thickBot="1" x14ac:dyDescent="0.3">
      <c r="B443" s="36" t="s">
        <v>1361</v>
      </c>
      <c r="P443" s="35"/>
    </row>
    <row r="444" spans="1:16" s="34" customFormat="1" x14ac:dyDescent="0.25">
      <c r="P444" s="35"/>
    </row>
    <row r="445" spans="1:16" s="34" customFormat="1" ht="15.75" customHeight="1" thickBot="1" x14ac:dyDescent="0.3">
      <c r="B445" s="36" t="s">
        <v>1360</v>
      </c>
      <c r="E445" s="34" t="s">
        <v>373</v>
      </c>
      <c r="P445" s="35"/>
    </row>
    <row r="446" spans="1:16" s="34" customFormat="1" x14ac:dyDescent="0.25">
      <c r="P446" s="35"/>
    </row>
    <row r="447" spans="1:16" s="34" customFormat="1" ht="15.75" customHeight="1" thickBot="1" x14ac:dyDescent="0.3">
      <c r="B447" s="36" t="s">
        <v>1362</v>
      </c>
      <c r="D447" s="36"/>
      <c r="E447" s="36"/>
      <c r="F447" s="36"/>
      <c r="G447" s="36"/>
      <c r="P447" s="35"/>
    </row>
    <row r="448" spans="1:16" s="34" customFormat="1" x14ac:dyDescent="0.25">
      <c r="P448" s="35"/>
    </row>
    <row r="449" spans="2:16" s="34" customFormat="1" ht="15.75" customHeight="1" thickBot="1" x14ac:dyDescent="0.3">
      <c r="B449" s="36" t="s">
        <v>1363</v>
      </c>
      <c r="E449" s="37" t="s">
        <v>374</v>
      </c>
      <c r="F449" s="34" t="s">
        <v>375</v>
      </c>
      <c r="P449" s="35"/>
    </row>
    <row r="450" spans="2:16" s="34" customFormat="1" x14ac:dyDescent="0.25">
      <c r="P450" s="35"/>
    </row>
    <row r="451" spans="2:16" s="34" customFormat="1" x14ac:dyDescent="0.25">
      <c r="P451" s="35"/>
    </row>
    <row r="452" spans="2:16" s="34" customFormat="1" x14ac:dyDescent="0.25">
      <c r="P452" s="35"/>
    </row>
    <row r="453" spans="2:16" s="34" customFormat="1" x14ac:dyDescent="0.25">
      <c r="P453" s="35"/>
    </row>
    <row r="454" spans="2:16" s="34" customFormat="1" x14ac:dyDescent="0.25">
      <c r="P454" s="35"/>
    </row>
    <row r="455" spans="2:16" s="34" customFormat="1" x14ac:dyDescent="0.25">
      <c r="P455" s="35"/>
    </row>
    <row r="456" spans="2:16" s="34" customFormat="1" x14ac:dyDescent="0.25">
      <c r="P456" s="35"/>
    </row>
    <row r="457" spans="2:16" s="34" customFormat="1" x14ac:dyDescent="0.25">
      <c r="P457" s="35"/>
    </row>
  </sheetData>
  <sheetProtection algorithmName="SHA-512" hashValue="I3lHGEEPXV/1I1HcM+8czzdPEHseY5gZH+4//sJFMU5wqPDnsycpy5YB4PNO+7iYoODl7zwyAzBwEvstjzxooQ==" saltValue="/wMFfCuK7y0HHmINryQLU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">
    <mergeCell ref="A1:E1"/>
  </mergeCells>
  <dataValidations count="2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F176:F179 F173:F174 F151:F171 F102:O102 F86:F90 F68:F69 F94 I14:O72 F149 G139:O139 F271:F273 F194 F202 F71 F131 F136 F183:F191 F237:F243 F246:F250 F256:F259 F278:F279 F282:F290 G148:O225 F269 F263:F267 F253 F226:O226 P65 P68:P69 P71 P86:P90 P94 P98:P103 P108:P112 F227:F234 P142:P147 P149 P151:P171 P173:P180 P202 P387:P388 P393:P394 F65 F127 P14:P62 F196:F197 G74:O79 G130:O133 P399:P400 F134:O134 F138:O138 G135:O137 P127:P138 F128:O129 G106:O107 F80:P80 G126:O127 P183:P197 G81:O101 G103:O104 F98:F101 F103 F73:P73 F60:F62 G60:H72 F14:H59 P114 F147:O147 D60:E60 G120:O120 G122:O122 G124:O124 G141:O146 G227:O303 F142:F146 F292:F303 P405:P435 F427:O435 G313:O316 G400:O409 F322:F366 F405:F409 F393:F394 F387:F388 F382 F316 F313 F400 F105:P105 F368:F380 F207:F225 F416:F424 F436:P439 F305:O312 F317:O321 F381:O381 G416:O426 F399:O399 F410:O415 G382:O398 G322:O380 F140:P140 P207:P313 P316:P366 P368:P372 P374:P382 G117:O117">
      <formula1>9999999999</formula1>
    </dataValidation>
    <dataValidation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D108:O116"/>
  </dataValidations>
  <pageMargins left="0.38" right="0.23" top="0.35433070866142002" bottom="0.35433070866142002" header="0.31496062992126" footer="0.31496062992126"/>
  <pageSetup paperSize="9" scale="52" fitToHeight="0" orientation="landscape" r:id="rId1"/>
  <headerFooter alignWithMargins="0">
    <oddFooter>Stranica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7"/>
  <sheetViews>
    <sheetView zoomScale="79" zoomScaleNormal="79" workbookViewId="0">
      <pane xSplit="2" ySplit="12" topLeftCell="C147" activePane="bottomRight" state="frozen"/>
      <selection pane="topRight" activeCell="C1" sqref="C1"/>
      <selection pane="bottomLeft" activeCell="A13" sqref="A13"/>
      <selection pane="bottomRight" activeCell="E181" sqref="E181"/>
    </sheetView>
  </sheetViews>
  <sheetFormatPr defaultColWidth="9.140625" defaultRowHeight="15" x14ac:dyDescent="0.25"/>
  <cols>
    <col min="1" max="1" width="12.85546875" style="6" customWidth="1"/>
    <col min="2" max="2" width="66.85546875" style="6" customWidth="1"/>
    <col min="3" max="3" width="4.7109375" style="6" customWidth="1"/>
    <col min="4" max="15" width="12.7109375" style="6" customWidth="1"/>
    <col min="16" max="16" width="30.5703125" style="7" customWidth="1"/>
    <col min="17" max="17" width="24.5703125" style="6" customWidth="1"/>
    <col min="18" max="16384" width="9.140625" style="6"/>
  </cols>
  <sheetData>
    <row r="1" spans="1:17" ht="18" customHeight="1" x14ac:dyDescent="0.25">
      <c r="A1" s="343" t="s">
        <v>1365</v>
      </c>
      <c r="B1" s="343"/>
      <c r="C1" s="343"/>
      <c r="D1" s="343"/>
      <c r="E1" s="343"/>
      <c r="F1" s="272"/>
    </row>
    <row r="2" spans="1:17" ht="18" customHeight="1" x14ac:dyDescent="0.25">
      <c r="A2" s="8"/>
      <c r="B2" s="9"/>
      <c r="C2" s="10"/>
      <c r="D2" s="10"/>
      <c r="E2" s="10"/>
      <c r="F2" s="8"/>
      <c r="G2" s="10"/>
      <c r="H2" s="10"/>
      <c r="I2" s="10"/>
      <c r="J2" s="10"/>
      <c r="K2" s="10"/>
      <c r="L2" s="10"/>
      <c r="M2" s="10"/>
      <c r="N2" s="10"/>
      <c r="O2" s="10"/>
    </row>
    <row r="3" spans="1:17" ht="18" customHeight="1" x14ac:dyDescent="0.25">
      <c r="A3" s="11" t="s">
        <v>0</v>
      </c>
      <c r="B3" s="273" t="s">
        <v>1606</v>
      </c>
      <c r="C3" s="10"/>
      <c r="D3" s="11" t="s">
        <v>1</v>
      </c>
      <c r="E3" s="13" t="s">
        <v>1696</v>
      </c>
      <c r="F3" s="8"/>
      <c r="G3" s="10"/>
      <c r="H3" s="10"/>
      <c r="I3" s="10"/>
      <c r="J3" s="10"/>
      <c r="K3" s="10"/>
      <c r="L3" s="10"/>
      <c r="M3" s="10"/>
      <c r="N3" s="10"/>
      <c r="O3" s="10"/>
    </row>
    <row r="4" spans="1:17" ht="18" customHeight="1" x14ac:dyDescent="0.25">
      <c r="A4" s="8"/>
      <c r="B4" s="14"/>
      <c r="C4" s="10"/>
      <c r="D4" s="10"/>
      <c r="E4" s="15"/>
      <c r="F4" s="8"/>
      <c r="G4" s="10"/>
      <c r="H4" s="10"/>
      <c r="I4" s="10"/>
      <c r="J4" s="10"/>
      <c r="K4" s="10"/>
      <c r="L4" s="10"/>
      <c r="M4" s="10"/>
      <c r="N4" s="10"/>
      <c r="O4" s="10"/>
    </row>
    <row r="5" spans="1:17" ht="22.5" customHeight="1" x14ac:dyDescent="0.25">
      <c r="A5" s="16" t="s">
        <v>2</v>
      </c>
      <c r="B5" s="12" t="s">
        <v>1693</v>
      </c>
      <c r="C5" s="10"/>
      <c r="D5" s="11" t="s">
        <v>3</v>
      </c>
      <c r="E5" s="13" t="s">
        <v>1697</v>
      </c>
      <c r="F5" s="8"/>
      <c r="G5" s="10"/>
      <c r="H5" s="10"/>
      <c r="I5" s="10"/>
      <c r="J5" s="10"/>
      <c r="K5" s="10"/>
      <c r="L5" s="10"/>
      <c r="M5" s="10"/>
      <c r="N5" s="10"/>
      <c r="O5" s="10"/>
    </row>
    <row r="6" spans="1:17" ht="18" customHeight="1" x14ac:dyDescent="0.25">
      <c r="A6" s="8"/>
      <c r="B6" s="14"/>
      <c r="C6" s="10"/>
      <c r="D6" s="10"/>
      <c r="E6" s="15"/>
      <c r="F6" s="8"/>
      <c r="G6" s="10"/>
      <c r="H6" s="10"/>
      <c r="I6" s="10"/>
      <c r="J6" s="10"/>
      <c r="K6" s="10"/>
      <c r="L6" s="10"/>
      <c r="M6" s="10"/>
      <c r="N6" s="10"/>
      <c r="O6" s="10"/>
    </row>
    <row r="7" spans="1:17" ht="22.5" customHeight="1" x14ac:dyDescent="0.25">
      <c r="A7" s="16" t="s">
        <v>4</v>
      </c>
      <c r="B7" s="12" t="s">
        <v>1698</v>
      </c>
      <c r="C7" s="10"/>
      <c r="D7" s="11" t="s">
        <v>5</v>
      </c>
      <c r="E7" s="13" t="s">
        <v>1695</v>
      </c>
      <c r="F7" s="8"/>
      <c r="G7" s="10"/>
      <c r="H7" s="10"/>
      <c r="I7" s="10"/>
      <c r="J7" s="10"/>
      <c r="K7" s="10"/>
      <c r="L7" s="10"/>
      <c r="M7" s="10"/>
      <c r="N7" s="10"/>
      <c r="O7" s="10"/>
    </row>
    <row r="8" spans="1:17" ht="18" customHeight="1" x14ac:dyDescent="0.25">
      <c r="A8" s="8"/>
      <c r="B8" s="14"/>
      <c r="C8" s="10"/>
      <c r="D8" s="10"/>
      <c r="E8" s="10"/>
      <c r="F8" s="8"/>
      <c r="G8" s="10"/>
      <c r="H8" s="10"/>
      <c r="I8" s="10"/>
      <c r="J8" s="10"/>
      <c r="K8" s="10"/>
      <c r="L8" s="10"/>
      <c r="M8" s="10"/>
      <c r="N8" s="10"/>
      <c r="O8" s="10"/>
    </row>
    <row r="10" spans="1:17" ht="22.5" customHeight="1" x14ac:dyDescent="0.25">
      <c r="A10" s="182" t="s">
        <v>6</v>
      </c>
      <c r="B10" s="183"/>
      <c r="C10" s="183"/>
      <c r="D10" s="194"/>
      <c r="E10" s="194"/>
      <c r="F10" s="194">
        <v>11</v>
      </c>
      <c r="G10" s="194">
        <v>31</v>
      </c>
      <c r="H10" s="194">
        <v>43</v>
      </c>
      <c r="I10" s="194">
        <v>51</v>
      </c>
      <c r="J10" s="194">
        <v>52</v>
      </c>
      <c r="K10" s="194">
        <v>561</v>
      </c>
      <c r="L10" s="194">
        <v>563</v>
      </c>
      <c r="M10" s="194">
        <v>6</v>
      </c>
      <c r="N10" s="194">
        <v>7</v>
      </c>
      <c r="O10" s="194">
        <v>8</v>
      </c>
      <c r="P10" s="195"/>
    </row>
    <row r="11" spans="1:17" ht="58.5" x14ac:dyDescent="0.25">
      <c r="A11" s="184" t="s">
        <v>7</v>
      </c>
      <c r="B11" s="185" t="s">
        <v>8</v>
      </c>
      <c r="C11" s="186" t="s">
        <v>9</v>
      </c>
      <c r="D11" s="196" t="s">
        <v>1603</v>
      </c>
      <c r="E11" s="196" t="s">
        <v>10</v>
      </c>
      <c r="F11" s="196" t="s">
        <v>11</v>
      </c>
      <c r="G11" s="196" t="s">
        <v>12</v>
      </c>
      <c r="H11" s="196" t="s">
        <v>13</v>
      </c>
      <c r="I11" s="196" t="s">
        <v>14</v>
      </c>
      <c r="J11" s="196" t="s">
        <v>15</v>
      </c>
      <c r="K11" s="196" t="s">
        <v>1369</v>
      </c>
      <c r="L11" s="196" t="s">
        <v>1370</v>
      </c>
      <c r="M11" s="196" t="s">
        <v>16</v>
      </c>
      <c r="N11" s="196" t="s">
        <v>17</v>
      </c>
      <c r="O11" s="197" t="s">
        <v>1596</v>
      </c>
      <c r="P11" s="198" t="s">
        <v>1364</v>
      </c>
    </row>
    <row r="12" spans="1:17" x14ac:dyDescent="0.25">
      <c r="A12" s="187">
        <v>1</v>
      </c>
      <c r="B12" s="188">
        <v>2</v>
      </c>
      <c r="C12" s="187">
        <v>3</v>
      </c>
      <c r="D12" s="199">
        <v>4</v>
      </c>
      <c r="E12" s="199">
        <v>5</v>
      </c>
      <c r="F12" s="200">
        <v>6</v>
      </c>
      <c r="G12" s="200">
        <v>7</v>
      </c>
      <c r="H12" s="200">
        <v>8</v>
      </c>
      <c r="I12" s="200">
        <v>9</v>
      </c>
      <c r="J12" s="200">
        <v>10</v>
      </c>
      <c r="K12" s="200">
        <v>12</v>
      </c>
      <c r="L12" s="200">
        <v>13</v>
      </c>
      <c r="M12" s="200">
        <v>14</v>
      </c>
      <c r="N12" s="200">
        <v>15</v>
      </c>
      <c r="O12" s="200">
        <v>16</v>
      </c>
      <c r="P12" s="201">
        <v>17</v>
      </c>
      <c r="Q12" s="17"/>
    </row>
    <row r="13" spans="1:17" x14ac:dyDescent="0.25">
      <c r="A13" s="267" t="s">
        <v>18</v>
      </c>
      <c r="B13" s="267"/>
      <c r="C13" s="267"/>
      <c r="D13" s="262"/>
      <c r="E13" s="262"/>
      <c r="F13" s="263"/>
      <c r="G13" s="264"/>
      <c r="H13" s="264"/>
      <c r="I13" s="264"/>
      <c r="J13" s="264"/>
      <c r="K13" s="264"/>
      <c r="L13" s="264"/>
      <c r="M13" s="264"/>
      <c r="N13" s="265"/>
      <c r="O13" s="265"/>
      <c r="P13" s="266"/>
      <c r="Q13" s="18"/>
    </row>
    <row r="14" spans="1:17" x14ac:dyDescent="0.25">
      <c r="A14" s="19">
        <v>6</v>
      </c>
      <c r="B14" s="20" t="s">
        <v>19</v>
      </c>
      <c r="C14" s="189">
        <v>1</v>
      </c>
      <c r="D14" s="260">
        <f t="shared" ref="D14:H14" si="0">D15+D52+D60+D127+D166+D189+D207+D216</f>
        <v>0</v>
      </c>
      <c r="E14" s="260">
        <f t="shared" si="0"/>
        <v>43463985</v>
      </c>
      <c r="F14" s="260">
        <f t="shared" si="0"/>
        <v>38079020</v>
      </c>
      <c r="G14" s="260">
        <f t="shared" si="0"/>
        <v>3540050</v>
      </c>
      <c r="H14" s="260">
        <f t="shared" si="0"/>
        <v>1504450</v>
      </c>
      <c r="I14" s="260">
        <f>I15+I52+I60+I127+I166+I189+I207+I216</f>
        <v>220980</v>
      </c>
      <c r="J14" s="260">
        <f t="shared" ref="J14:O14" si="1">J15+J52+J60+J127+J166+J189+J207+J216</f>
        <v>119485</v>
      </c>
      <c r="K14" s="260">
        <f t="shared" si="1"/>
        <v>0</v>
      </c>
      <c r="L14" s="260">
        <f t="shared" si="1"/>
        <v>0</v>
      </c>
      <c r="M14" s="260">
        <f t="shared" si="1"/>
        <v>0</v>
      </c>
      <c r="N14" s="260">
        <f t="shared" si="1"/>
        <v>0</v>
      </c>
      <c r="O14" s="260">
        <f t="shared" si="1"/>
        <v>0</v>
      </c>
      <c r="P14" s="261"/>
      <c r="Q14" s="21"/>
    </row>
    <row r="15" spans="1:17" x14ac:dyDescent="0.25">
      <c r="A15" s="22">
        <v>61</v>
      </c>
      <c r="B15" s="23" t="s">
        <v>20</v>
      </c>
      <c r="C15" s="190">
        <v>2</v>
      </c>
      <c r="D15" s="63">
        <v>0</v>
      </c>
      <c r="E15" s="63">
        <f t="shared" ref="E15:O15" si="2">E16+E25+E31+E37+E45+E48</f>
        <v>0</v>
      </c>
      <c r="F15" s="63">
        <f t="shared" si="2"/>
        <v>0</v>
      </c>
      <c r="G15" s="63">
        <f t="shared" si="2"/>
        <v>0</v>
      </c>
      <c r="H15" s="63">
        <f t="shared" si="2"/>
        <v>0</v>
      </c>
      <c r="I15" s="63">
        <f t="shared" si="2"/>
        <v>0</v>
      </c>
      <c r="J15" s="63">
        <f t="shared" si="2"/>
        <v>0</v>
      </c>
      <c r="K15" s="63">
        <f t="shared" si="2"/>
        <v>0</v>
      </c>
      <c r="L15" s="63">
        <f t="shared" si="2"/>
        <v>0</v>
      </c>
      <c r="M15" s="63">
        <f t="shared" si="2"/>
        <v>0</v>
      </c>
      <c r="N15" s="63">
        <f t="shared" si="2"/>
        <v>0</v>
      </c>
      <c r="O15" s="63">
        <f t="shared" si="2"/>
        <v>0</v>
      </c>
      <c r="P15" s="64"/>
    </row>
    <row r="16" spans="1:17" hidden="1" x14ac:dyDescent="0.25">
      <c r="A16" s="22">
        <v>611</v>
      </c>
      <c r="B16" s="23" t="s">
        <v>21</v>
      </c>
      <c r="C16" s="190">
        <v>3</v>
      </c>
      <c r="D16" s="63">
        <v>0</v>
      </c>
      <c r="E16" s="63">
        <f t="shared" ref="E16:N16" si="3">SUM(E17:E22)-E23-E24</f>
        <v>0</v>
      </c>
      <c r="F16" s="63">
        <f t="shared" si="3"/>
        <v>0</v>
      </c>
      <c r="G16" s="63">
        <f t="shared" si="3"/>
        <v>0</v>
      </c>
      <c r="H16" s="63">
        <f t="shared" si="3"/>
        <v>0</v>
      </c>
      <c r="I16" s="63">
        <f t="shared" si="3"/>
        <v>0</v>
      </c>
      <c r="J16" s="63">
        <f t="shared" si="3"/>
        <v>0</v>
      </c>
      <c r="K16" s="63">
        <f t="shared" ref="K16:L16" si="4">SUM(K17:K22)-K23-K24</f>
        <v>0</v>
      </c>
      <c r="L16" s="63">
        <f t="shared" si="4"/>
        <v>0</v>
      </c>
      <c r="M16" s="63">
        <f t="shared" si="3"/>
        <v>0</v>
      </c>
      <c r="N16" s="63">
        <f t="shared" si="3"/>
        <v>0</v>
      </c>
      <c r="O16" s="63">
        <f t="shared" ref="O16" si="5">SUM(O17:O22)-O23-O24</f>
        <v>0</v>
      </c>
      <c r="P16" s="64"/>
    </row>
    <row r="17" spans="1:16" hidden="1" x14ac:dyDescent="0.25">
      <c r="A17" s="22">
        <v>6111</v>
      </c>
      <c r="B17" s="23" t="s">
        <v>22</v>
      </c>
      <c r="C17" s="190">
        <v>4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  <c r="O17" s="65">
        <v>0</v>
      </c>
      <c r="P17" s="64"/>
    </row>
    <row r="18" spans="1:16" hidden="1" x14ac:dyDescent="0.25">
      <c r="A18" s="22">
        <v>6112</v>
      </c>
      <c r="B18" s="23" t="s">
        <v>23</v>
      </c>
      <c r="C18" s="190">
        <v>5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4"/>
    </row>
    <row r="19" spans="1:16" hidden="1" x14ac:dyDescent="0.25">
      <c r="A19" s="22">
        <v>6113</v>
      </c>
      <c r="B19" s="23" t="s">
        <v>24</v>
      </c>
      <c r="C19" s="190">
        <v>6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4"/>
    </row>
    <row r="20" spans="1:16" hidden="1" x14ac:dyDescent="0.25">
      <c r="A20" s="22">
        <v>6114</v>
      </c>
      <c r="B20" s="23" t="s">
        <v>25</v>
      </c>
      <c r="C20" s="190">
        <v>7</v>
      </c>
      <c r="D20" s="65">
        <v>0</v>
      </c>
      <c r="E20" s="65">
        <v>0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  <c r="N20" s="65">
        <v>0</v>
      </c>
      <c r="O20" s="65">
        <v>0</v>
      </c>
      <c r="P20" s="64"/>
    </row>
    <row r="21" spans="1:16" hidden="1" x14ac:dyDescent="0.25">
      <c r="A21" s="22">
        <v>6115</v>
      </c>
      <c r="B21" s="23" t="s">
        <v>26</v>
      </c>
      <c r="C21" s="190">
        <v>8</v>
      </c>
      <c r="D21" s="65">
        <v>0</v>
      </c>
      <c r="E21" s="65">
        <v>0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65">
        <v>0</v>
      </c>
      <c r="O21" s="65">
        <v>0</v>
      </c>
      <c r="P21" s="64"/>
    </row>
    <row r="22" spans="1:16" hidden="1" x14ac:dyDescent="0.25">
      <c r="A22" s="22">
        <v>6116</v>
      </c>
      <c r="B22" s="23" t="s">
        <v>27</v>
      </c>
      <c r="C22" s="190">
        <v>9</v>
      </c>
      <c r="D22" s="65">
        <v>0</v>
      </c>
      <c r="E22" s="65">
        <v>0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4"/>
    </row>
    <row r="23" spans="1:16" hidden="1" x14ac:dyDescent="0.25">
      <c r="A23" s="22">
        <v>6117</v>
      </c>
      <c r="B23" s="23" t="s">
        <v>28</v>
      </c>
      <c r="C23" s="190">
        <v>10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4"/>
    </row>
    <row r="24" spans="1:16" hidden="1" x14ac:dyDescent="0.25">
      <c r="A24" s="22">
        <v>6119</v>
      </c>
      <c r="B24" s="23" t="s">
        <v>29</v>
      </c>
      <c r="C24" s="190">
        <v>11</v>
      </c>
      <c r="D24" s="65">
        <v>0</v>
      </c>
      <c r="E24" s="65">
        <v>0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4"/>
    </row>
    <row r="25" spans="1:16" hidden="1" x14ac:dyDescent="0.25">
      <c r="A25" s="22">
        <v>612</v>
      </c>
      <c r="B25" s="23" t="s">
        <v>30</v>
      </c>
      <c r="C25" s="190">
        <v>12</v>
      </c>
      <c r="D25" s="63">
        <f t="shared" ref="D25:O25" si="6">SUM(D26:D29)-D30</f>
        <v>0</v>
      </c>
      <c r="E25" s="63">
        <f t="shared" si="6"/>
        <v>0</v>
      </c>
      <c r="F25" s="63">
        <f t="shared" si="6"/>
        <v>0</v>
      </c>
      <c r="G25" s="63">
        <f t="shared" si="6"/>
        <v>0</v>
      </c>
      <c r="H25" s="63">
        <f t="shared" si="6"/>
        <v>0</v>
      </c>
      <c r="I25" s="63">
        <f t="shared" si="6"/>
        <v>0</v>
      </c>
      <c r="J25" s="63">
        <f t="shared" si="6"/>
        <v>0</v>
      </c>
      <c r="K25" s="63">
        <f t="shared" si="6"/>
        <v>0</v>
      </c>
      <c r="L25" s="63">
        <f t="shared" si="6"/>
        <v>0</v>
      </c>
      <c r="M25" s="63">
        <f t="shared" si="6"/>
        <v>0</v>
      </c>
      <c r="N25" s="63">
        <f t="shared" si="6"/>
        <v>0</v>
      </c>
      <c r="O25" s="63">
        <f t="shared" si="6"/>
        <v>0</v>
      </c>
      <c r="P25" s="64"/>
    </row>
    <row r="26" spans="1:16" hidden="1" x14ac:dyDescent="0.25">
      <c r="A26" s="22">
        <v>6121</v>
      </c>
      <c r="B26" s="23" t="s">
        <v>31</v>
      </c>
      <c r="C26" s="190">
        <v>13</v>
      </c>
      <c r="D26" s="65">
        <v>0</v>
      </c>
      <c r="E26" s="6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4"/>
    </row>
    <row r="27" spans="1:16" hidden="1" x14ac:dyDescent="0.25">
      <c r="A27" s="22">
        <v>6122</v>
      </c>
      <c r="B27" s="23" t="s">
        <v>32</v>
      </c>
      <c r="C27" s="190">
        <v>14</v>
      </c>
      <c r="D27" s="65">
        <v>0</v>
      </c>
      <c r="E27" s="65">
        <v>0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4"/>
    </row>
    <row r="28" spans="1:16" hidden="1" x14ac:dyDescent="0.25">
      <c r="A28" s="22">
        <v>6123</v>
      </c>
      <c r="B28" s="24" t="s">
        <v>33</v>
      </c>
      <c r="C28" s="190">
        <v>15</v>
      </c>
      <c r="D28" s="65">
        <v>0</v>
      </c>
      <c r="E28" s="65">
        <v>0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5">
        <v>0</v>
      </c>
      <c r="M28" s="65">
        <v>0</v>
      </c>
      <c r="N28" s="65">
        <v>0</v>
      </c>
      <c r="O28" s="65">
        <v>0</v>
      </c>
      <c r="P28" s="64"/>
    </row>
    <row r="29" spans="1:16" hidden="1" x14ac:dyDescent="0.25">
      <c r="A29" s="22">
        <v>6124</v>
      </c>
      <c r="B29" s="23" t="s">
        <v>34</v>
      </c>
      <c r="C29" s="190">
        <v>16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0</v>
      </c>
      <c r="P29" s="64"/>
    </row>
    <row r="30" spans="1:16" hidden="1" x14ac:dyDescent="0.25">
      <c r="A30" s="22">
        <v>6125</v>
      </c>
      <c r="B30" s="23" t="s">
        <v>35</v>
      </c>
      <c r="C30" s="190">
        <v>17</v>
      </c>
      <c r="D30" s="65">
        <v>0</v>
      </c>
      <c r="E30" s="65"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4"/>
    </row>
    <row r="31" spans="1:16" hidden="1" x14ac:dyDescent="0.25">
      <c r="A31" s="22">
        <v>613</v>
      </c>
      <c r="B31" s="23" t="s">
        <v>36</v>
      </c>
      <c r="C31" s="190">
        <v>18</v>
      </c>
      <c r="D31" s="63">
        <f t="shared" ref="D31:O31" si="7">SUM(D32:D36)</f>
        <v>0</v>
      </c>
      <c r="E31" s="63">
        <f t="shared" si="7"/>
        <v>0</v>
      </c>
      <c r="F31" s="63">
        <f t="shared" si="7"/>
        <v>0</v>
      </c>
      <c r="G31" s="63">
        <f t="shared" si="7"/>
        <v>0</v>
      </c>
      <c r="H31" s="63">
        <f t="shared" si="7"/>
        <v>0</v>
      </c>
      <c r="I31" s="63">
        <f t="shared" si="7"/>
        <v>0</v>
      </c>
      <c r="J31" s="63">
        <f t="shared" si="7"/>
        <v>0</v>
      </c>
      <c r="K31" s="63">
        <f t="shared" si="7"/>
        <v>0</v>
      </c>
      <c r="L31" s="63">
        <f t="shared" si="7"/>
        <v>0</v>
      </c>
      <c r="M31" s="63">
        <f t="shared" si="7"/>
        <v>0</v>
      </c>
      <c r="N31" s="63">
        <f t="shared" si="7"/>
        <v>0</v>
      </c>
      <c r="O31" s="63">
        <f t="shared" si="7"/>
        <v>0</v>
      </c>
      <c r="P31" s="64"/>
    </row>
    <row r="32" spans="1:16" hidden="1" x14ac:dyDescent="0.25">
      <c r="A32" s="22">
        <v>6131</v>
      </c>
      <c r="B32" s="23" t="s">
        <v>37</v>
      </c>
      <c r="C32" s="190">
        <v>19</v>
      </c>
      <c r="D32" s="65">
        <v>0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4"/>
    </row>
    <row r="33" spans="1:16" hidden="1" x14ac:dyDescent="0.25">
      <c r="A33" s="22">
        <v>6132</v>
      </c>
      <c r="B33" s="23" t="s">
        <v>38</v>
      </c>
      <c r="C33" s="190">
        <v>20</v>
      </c>
      <c r="D33" s="65">
        <v>0</v>
      </c>
      <c r="E33" s="6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4"/>
    </row>
    <row r="34" spans="1:16" hidden="1" x14ac:dyDescent="0.25">
      <c r="A34" s="22">
        <v>6133</v>
      </c>
      <c r="B34" s="23" t="s">
        <v>39</v>
      </c>
      <c r="C34" s="190">
        <v>21</v>
      </c>
      <c r="D34" s="65">
        <v>0</v>
      </c>
      <c r="E34" s="65">
        <v>0</v>
      </c>
      <c r="F34" s="65">
        <v>0</v>
      </c>
      <c r="G34" s="65">
        <v>0</v>
      </c>
      <c r="H34" s="65">
        <v>0</v>
      </c>
      <c r="I34" s="65">
        <v>0</v>
      </c>
      <c r="J34" s="65">
        <v>0</v>
      </c>
      <c r="K34" s="65">
        <v>0</v>
      </c>
      <c r="L34" s="65">
        <v>0</v>
      </c>
      <c r="M34" s="65">
        <v>0</v>
      </c>
      <c r="N34" s="65">
        <v>0</v>
      </c>
      <c r="O34" s="65">
        <v>0</v>
      </c>
      <c r="P34" s="64"/>
    </row>
    <row r="35" spans="1:16" hidden="1" x14ac:dyDescent="0.25">
      <c r="A35" s="22">
        <v>6134</v>
      </c>
      <c r="B35" s="23" t="s">
        <v>40</v>
      </c>
      <c r="C35" s="190">
        <v>22</v>
      </c>
      <c r="D35" s="65">
        <v>0</v>
      </c>
      <c r="E35" s="65">
        <v>0</v>
      </c>
      <c r="F35" s="65">
        <v>0</v>
      </c>
      <c r="G35" s="65">
        <v>0</v>
      </c>
      <c r="H35" s="65">
        <v>0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5">
        <v>0</v>
      </c>
      <c r="P35" s="64"/>
    </row>
    <row r="36" spans="1:16" hidden="1" x14ac:dyDescent="0.25">
      <c r="A36" s="22">
        <v>6135</v>
      </c>
      <c r="B36" s="23" t="s">
        <v>41</v>
      </c>
      <c r="C36" s="190">
        <v>23</v>
      </c>
      <c r="D36" s="65">
        <v>0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4"/>
    </row>
    <row r="37" spans="1:16" hidden="1" x14ac:dyDescent="0.25">
      <c r="A37" s="22">
        <v>614</v>
      </c>
      <c r="B37" s="23" t="s">
        <v>42</v>
      </c>
      <c r="C37" s="190">
        <v>24</v>
      </c>
      <c r="D37" s="63">
        <f t="shared" ref="D37:O37" si="8">SUM(D38:D44)</f>
        <v>0</v>
      </c>
      <c r="E37" s="63">
        <f t="shared" si="8"/>
        <v>0</v>
      </c>
      <c r="F37" s="63">
        <f t="shared" si="8"/>
        <v>0</v>
      </c>
      <c r="G37" s="63">
        <f t="shared" si="8"/>
        <v>0</v>
      </c>
      <c r="H37" s="63">
        <f t="shared" si="8"/>
        <v>0</v>
      </c>
      <c r="I37" s="63">
        <f t="shared" si="8"/>
        <v>0</v>
      </c>
      <c r="J37" s="63">
        <f t="shared" si="8"/>
        <v>0</v>
      </c>
      <c r="K37" s="63">
        <f t="shared" si="8"/>
        <v>0</v>
      </c>
      <c r="L37" s="63">
        <f t="shared" si="8"/>
        <v>0</v>
      </c>
      <c r="M37" s="63">
        <f t="shared" si="8"/>
        <v>0</v>
      </c>
      <c r="N37" s="63">
        <f t="shared" si="8"/>
        <v>0</v>
      </c>
      <c r="O37" s="63">
        <f t="shared" si="8"/>
        <v>0</v>
      </c>
      <c r="P37" s="64"/>
    </row>
    <row r="38" spans="1:16" hidden="1" x14ac:dyDescent="0.25">
      <c r="A38" s="22">
        <v>6141</v>
      </c>
      <c r="B38" s="23" t="s">
        <v>43</v>
      </c>
      <c r="C38" s="190">
        <v>25</v>
      </c>
      <c r="D38" s="65">
        <v>0</v>
      </c>
      <c r="E38" s="65">
        <v>0</v>
      </c>
      <c r="F38" s="65">
        <v>0</v>
      </c>
      <c r="G38" s="65">
        <v>0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65">
        <v>0</v>
      </c>
      <c r="O38" s="65">
        <v>0</v>
      </c>
      <c r="P38" s="64"/>
    </row>
    <row r="39" spans="1:16" hidden="1" x14ac:dyDescent="0.25">
      <c r="A39" s="22">
        <v>6142</v>
      </c>
      <c r="B39" s="23" t="s">
        <v>44</v>
      </c>
      <c r="C39" s="190">
        <v>26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4"/>
    </row>
    <row r="40" spans="1:16" hidden="1" x14ac:dyDescent="0.25">
      <c r="A40" s="22">
        <v>6143</v>
      </c>
      <c r="B40" s="23" t="s">
        <v>45</v>
      </c>
      <c r="C40" s="190">
        <v>27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4"/>
    </row>
    <row r="41" spans="1:16" hidden="1" x14ac:dyDescent="0.25">
      <c r="A41" s="22">
        <v>6145</v>
      </c>
      <c r="B41" s="23" t="s">
        <v>46</v>
      </c>
      <c r="C41" s="190">
        <v>28</v>
      </c>
      <c r="D41" s="65">
        <v>0</v>
      </c>
      <c r="E41" s="65"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4"/>
    </row>
    <row r="42" spans="1:16" hidden="1" x14ac:dyDescent="0.25">
      <c r="A42" s="22">
        <v>6146</v>
      </c>
      <c r="B42" s="23" t="s">
        <v>47</v>
      </c>
      <c r="C42" s="190">
        <v>29</v>
      </c>
      <c r="D42" s="65">
        <v>0</v>
      </c>
      <c r="E42" s="65"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4"/>
    </row>
    <row r="43" spans="1:16" hidden="1" x14ac:dyDescent="0.25">
      <c r="A43" s="22">
        <v>6147</v>
      </c>
      <c r="B43" s="23" t="s">
        <v>48</v>
      </c>
      <c r="C43" s="190">
        <v>30</v>
      </c>
      <c r="D43" s="65">
        <v>0</v>
      </c>
      <c r="E43" s="65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4"/>
    </row>
    <row r="44" spans="1:16" hidden="1" x14ac:dyDescent="0.25">
      <c r="A44" s="22">
        <v>6148</v>
      </c>
      <c r="B44" s="23" t="s">
        <v>49</v>
      </c>
      <c r="C44" s="190">
        <v>31</v>
      </c>
      <c r="D44" s="65">
        <v>0</v>
      </c>
      <c r="E44" s="65"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5">
        <v>0</v>
      </c>
      <c r="N44" s="65">
        <v>0</v>
      </c>
      <c r="O44" s="65">
        <v>0</v>
      </c>
      <c r="P44" s="64"/>
    </row>
    <row r="45" spans="1:16" hidden="1" x14ac:dyDescent="0.25">
      <c r="A45" s="22">
        <v>615</v>
      </c>
      <c r="B45" s="23" t="s">
        <v>50</v>
      </c>
      <c r="C45" s="190">
        <v>32</v>
      </c>
      <c r="D45" s="63">
        <f t="shared" ref="D45:O45" si="9">SUM(D46:D47)</f>
        <v>0</v>
      </c>
      <c r="E45" s="63">
        <f t="shared" si="9"/>
        <v>0</v>
      </c>
      <c r="F45" s="63">
        <f t="shared" si="9"/>
        <v>0</v>
      </c>
      <c r="G45" s="63">
        <f t="shared" si="9"/>
        <v>0</v>
      </c>
      <c r="H45" s="63">
        <f t="shared" si="9"/>
        <v>0</v>
      </c>
      <c r="I45" s="63">
        <f t="shared" si="9"/>
        <v>0</v>
      </c>
      <c r="J45" s="63">
        <f t="shared" si="9"/>
        <v>0</v>
      </c>
      <c r="K45" s="63">
        <f t="shared" si="9"/>
        <v>0</v>
      </c>
      <c r="L45" s="63">
        <f t="shared" si="9"/>
        <v>0</v>
      </c>
      <c r="M45" s="63">
        <f t="shared" si="9"/>
        <v>0</v>
      </c>
      <c r="N45" s="63">
        <f t="shared" si="9"/>
        <v>0</v>
      </c>
      <c r="O45" s="63">
        <f t="shared" si="9"/>
        <v>0</v>
      </c>
      <c r="P45" s="64"/>
    </row>
    <row r="46" spans="1:16" hidden="1" x14ac:dyDescent="0.25">
      <c r="A46" s="22">
        <v>6151</v>
      </c>
      <c r="B46" s="23" t="s">
        <v>51</v>
      </c>
      <c r="C46" s="190">
        <v>33</v>
      </c>
      <c r="D46" s="65">
        <v>0</v>
      </c>
      <c r="E46" s="65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4"/>
    </row>
    <row r="47" spans="1:16" hidden="1" x14ac:dyDescent="0.25">
      <c r="A47" s="22">
        <v>6152</v>
      </c>
      <c r="B47" s="23" t="s">
        <v>52</v>
      </c>
      <c r="C47" s="190">
        <v>34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4"/>
    </row>
    <row r="48" spans="1:16" hidden="1" x14ac:dyDescent="0.25">
      <c r="A48" s="22">
        <v>616</v>
      </c>
      <c r="B48" s="23" t="s">
        <v>53</v>
      </c>
      <c r="C48" s="190">
        <v>35</v>
      </c>
      <c r="D48" s="63">
        <f t="shared" ref="D48:O48" si="10">SUM(D49:D51)</f>
        <v>0</v>
      </c>
      <c r="E48" s="63">
        <f t="shared" si="10"/>
        <v>0</v>
      </c>
      <c r="F48" s="63">
        <f t="shared" si="10"/>
        <v>0</v>
      </c>
      <c r="G48" s="63">
        <f t="shared" si="10"/>
        <v>0</v>
      </c>
      <c r="H48" s="63">
        <f t="shared" si="10"/>
        <v>0</v>
      </c>
      <c r="I48" s="63">
        <f t="shared" si="10"/>
        <v>0</v>
      </c>
      <c r="J48" s="63">
        <f t="shared" si="10"/>
        <v>0</v>
      </c>
      <c r="K48" s="63">
        <f t="shared" si="10"/>
        <v>0</v>
      </c>
      <c r="L48" s="63">
        <f t="shared" si="10"/>
        <v>0</v>
      </c>
      <c r="M48" s="63">
        <f t="shared" si="10"/>
        <v>0</v>
      </c>
      <c r="N48" s="63">
        <f t="shared" si="10"/>
        <v>0</v>
      </c>
      <c r="O48" s="63">
        <f t="shared" si="10"/>
        <v>0</v>
      </c>
      <c r="P48" s="64"/>
    </row>
    <row r="49" spans="1:17" hidden="1" x14ac:dyDescent="0.25">
      <c r="A49" s="22">
        <v>6161</v>
      </c>
      <c r="B49" s="23" t="s">
        <v>54</v>
      </c>
      <c r="C49" s="190">
        <v>36</v>
      </c>
      <c r="D49" s="65">
        <v>0</v>
      </c>
      <c r="E49" s="65">
        <v>0</v>
      </c>
      <c r="F49" s="65">
        <v>0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4"/>
    </row>
    <row r="50" spans="1:17" hidden="1" x14ac:dyDescent="0.25">
      <c r="A50" s="22">
        <v>6162</v>
      </c>
      <c r="B50" s="23" t="s">
        <v>55</v>
      </c>
      <c r="C50" s="190">
        <v>37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4"/>
    </row>
    <row r="51" spans="1:17" hidden="1" x14ac:dyDescent="0.25">
      <c r="A51" s="22">
        <v>6163</v>
      </c>
      <c r="B51" s="23" t="s">
        <v>56</v>
      </c>
      <c r="C51" s="190">
        <v>38</v>
      </c>
      <c r="D51" s="65">
        <v>0</v>
      </c>
      <c r="E51" s="65"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4"/>
    </row>
    <row r="52" spans="1:17" x14ac:dyDescent="0.25">
      <c r="A52" s="22">
        <v>62</v>
      </c>
      <c r="B52" s="23" t="s">
        <v>57</v>
      </c>
      <c r="C52" s="190">
        <v>39</v>
      </c>
      <c r="D52" s="63">
        <f t="shared" ref="D52:O52" si="11">D53+D56+D58</f>
        <v>0</v>
      </c>
      <c r="E52" s="63">
        <f t="shared" si="11"/>
        <v>0</v>
      </c>
      <c r="F52" s="63">
        <f t="shared" si="11"/>
        <v>0</v>
      </c>
      <c r="G52" s="63">
        <f t="shared" si="11"/>
        <v>0</v>
      </c>
      <c r="H52" s="63">
        <f t="shared" si="11"/>
        <v>0</v>
      </c>
      <c r="I52" s="63">
        <f t="shared" si="11"/>
        <v>0</v>
      </c>
      <c r="J52" s="63">
        <f t="shared" si="11"/>
        <v>0</v>
      </c>
      <c r="K52" s="63">
        <f t="shared" si="11"/>
        <v>0</v>
      </c>
      <c r="L52" s="63">
        <f t="shared" si="11"/>
        <v>0</v>
      </c>
      <c r="M52" s="63">
        <f t="shared" si="11"/>
        <v>0</v>
      </c>
      <c r="N52" s="63">
        <f t="shared" si="11"/>
        <v>0</v>
      </c>
      <c r="O52" s="63">
        <f t="shared" si="11"/>
        <v>0</v>
      </c>
      <c r="P52" s="64"/>
    </row>
    <row r="53" spans="1:17" hidden="1" x14ac:dyDescent="0.25">
      <c r="A53" s="22">
        <v>621</v>
      </c>
      <c r="B53" s="23" t="s">
        <v>58</v>
      </c>
      <c r="C53" s="190">
        <v>40</v>
      </c>
      <c r="D53" s="63">
        <f t="shared" ref="D53:N53" si="12">SUM(D54:D55)</f>
        <v>0</v>
      </c>
      <c r="E53" s="63">
        <f t="shared" si="12"/>
        <v>0</v>
      </c>
      <c r="F53" s="63">
        <f t="shared" si="12"/>
        <v>0</v>
      </c>
      <c r="G53" s="63">
        <f t="shared" si="12"/>
        <v>0</v>
      </c>
      <c r="H53" s="63">
        <f t="shared" si="12"/>
        <v>0</v>
      </c>
      <c r="I53" s="63">
        <f t="shared" si="12"/>
        <v>0</v>
      </c>
      <c r="J53" s="63">
        <f t="shared" si="12"/>
        <v>0</v>
      </c>
      <c r="K53" s="63">
        <f t="shared" ref="K53:L53" si="13">SUM(K54:K55)</f>
        <v>0</v>
      </c>
      <c r="L53" s="63">
        <f t="shared" si="13"/>
        <v>0</v>
      </c>
      <c r="M53" s="63">
        <f t="shared" si="12"/>
        <v>0</v>
      </c>
      <c r="N53" s="63">
        <f t="shared" si="12"/>
        <v>0</v>
      </c>
      <c r="O53" s="63">
        <f t="shared" ref="O53" si="14">SUM(O54:O55)</f>
        <v>0</v>
      </c>
      <c r="P53" s="64"/>
    </row>
    <row r="54" spans="1:17" hidden="1" x14ac:dyDescent="0.25">
      <c r="A54" s="22">
        <v>6211</v>
      </c>
      <c r="B54" s="23" t="s">
        <v>59</v>
      </c>
      <c r="C54" s="190">
        <v>41</v>
      </c>
      <c r="D54" s="65">
        <v>0</v>
      </c>
      <c r="E54" s="65">
        <v>0</v>
      </c>
      <c r="F54" s="65">
        <v>0</v>
      </c>
      <c r="G54" s="65">
        <v>0</v>
      </c>
      <c r="H54" s="65">
        <v>0</v>
      </c>
      <c r="I54" s="65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4"/>
    </row>
    <row r="55" spans="1:17" hidden="1" x14ac:dyDescent="0.25">
      <c r="A55" s="22">
        <v>6212</v>
      </c>
      <c r="B55" s="23" t="s">
        <v>60</v>
      </c>
      <c r="C55" s="190">
        <v>42</v>
      </c>
      <c r="D55" s="65">
        <v>0</v>
      </c>
      <c r="E55" s="65">
        <v>0</v>
      </c>
      <c r="F55" s="65">
        <v>0</v>
      </c>
      <c r="G55" s="65">
        <v>0</v>
      </c>
      <c r="H55" s="65">
        <v>0</v>
      </c>
      <c r="I55" s="65">
        <v>0</v>
      </c>
      <c r="J55" s="65">
        <v>0</v>
      </c>
      <c r="K55" s="65">
        <v>0</v>
      </c>
      <c r="L55" s="65">
        <v>0</v>
      </c>
      <c r="M55" s="65">
        <v>0</v>
      </c>
      <c r="N55" s="65">
        <v>0</v>
      </c>
      <c r="O55" s="65">
        <v>0</v>
      </c>
      <c r="P55" s="64"/>
    </row>
    <row r="56" spans="1:17" hidden="1" x14ac:dyDescent="0.25">
      <c r="A56" s="22">
        <v>622</v>
      </c>
      <c r="B56" s="23" t="s">
        <v>61</v>
      </c>
      <c r="C56" s="190">
        <v>43</v>
      </c>
      <c r="D56" s="63">
        <f t="shared" ref="D56:O56" si="15">D57</f>
        <v>0</v>
      </c>
      <c r="E56" s="63">
        <f t="shared" si="15"/>
        <v>0</v>
      </c>
      <c r="F56" s="63">
        <f t="shared" si="15"/>
        <v>0</v>
      </c>
      <c r="G56" s="63">
        <f t="shared" si="15"/>
        <v>0</v>
      </c>
      <c r="H56" s="63">
        <f t="shared" si="15"/>
        <v>0</v>
      </c>
      <c r="I56" s="63">
        <f t="shared" si="15"/>
        <v>0</v>
      </c>
      <c r="J56" s="63">
        <f t="shared" si="15"/>
        <v>0</v>
      </c>
      <c r="K56" s="63">
        <f t="shared" si="15"/>
        <v>0</v>
      </c>
      <c r="L56" s="63">
        <f t="shared" si="15"/>
        <v>0</v>
      </c>
      <c r="M56" s="63">
        <f t="shared" si="15"/>
        <v>0</v>
      </c>
      <c r="N56" s="63">
        <f t="shared" si="15"/>
        <v>0</v>
      </c>
      <c r="O56" s="63">
        <f t="shared" si="15"/>
        <v>0</v>
      </c>
      <c r="P56" s="64"/>
    </row>
    <row r="57" spans="1:17" hidden="1" x14ac:dyDescent="0.25">
      <c r="A57" s="22">
        <v>6221</v>
      </c>
      <c r="B57" s="23" t="s">
        <v>62</v>
      </c>
      <c r="C57" s="190">
        <v>44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4"/>
    </row>
    <row r="58" spans="1:17" hidden="1" x14ac:dyDescent="0.25">
      <c r="A58" s="22">
        <v>623</v>
      </c>
      <c r="B58" s="23" t="s">
        <v>63</v>
      </c>
      <c r="C58" s="190">
        <v>45</v>
      </c>
      <c r="D58" s="63">
        <f t="shared" ref="D58:O58" si="16">D59</f>
        <v>0</v>
      </c>
      <c r="E58" s="63">
        <f t="shared" si="16"/>
        <v>0</v>
      </c>
      <c r="F58" s="63">
        <f t="shared" si="16"/>
        <v>0</v>
      </c>
      <c r="G58" s="63">
        <f t="shared" si="16"/>
        <v>0</v>
      </c>
      <c r="H58" s="63">
        <f t="shared" si="16"/>
        <v>0</v>
      </c>
      <c r="I58" s="63">
        <f t="shared" si="16"/>
        <v>0</v>
      </c>
      <c r="J58" s="63">
        <f t="shared" si="16"/>
        <v>0</v>
      </c>
      <c r="K58" s="63">
        <f t="shared" si="16"/>
        <v>0</v>
      </c>
      <c r="L58" s="63">
        <f t="shared" si="16"/>
        <v>0</v>
      </c>
      <c r="M58" s="63">
        <f t="shared" si="16"/>
        <v>0</v>
      </c>
      <c r="N58" s="63">
        <f t="shared" si="16"/>
        <v>0</v>
      </c>
      <c r="O58" s="63">
        <f t="shared" si="16"/>
        <v>0</v>
      </c>
      <c r="P58" s="64"/>
    </row>
    <row r="59" spans="1:17" hidden="1" x14ac:dyDescent="0.25">
      <c r="A59" s="22">
        <v>6232</v>
      </c>
      <c r="B59" s="23" t="s">
        <v>64</v>
      </c>
      <c r="C59" s="190">
        <v>46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5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4"/>
    </row>
    <row r="60" spans="1:17" ht="24" customHeight="1" x14ac:dyDescent="0.25">
      <c r="A60" s="22">
        <v>63</v>
      </c>
      <c r="B60" s="23" t="s">
        <v>65</v>
      </c>
      <c r="C60" s="190">
        <v>47</v>
      </c>
      <c r="D60" s="63">
        <f>D61+D68+D86+D89+D98+D101+D108+D118</f>
        <v>0</v>
      </c>
      <c r="E60" s="63">
        <f t="shared" ref="E60:H60" si="17">E61+E68+E86+E89+E98+E101+E108+E118</f>
        <v>340465</v>
      </c>
      <c r="F60" s="63">
        <f t="shared" si="17"/>
        <v>0</v>
      </c>
      <c r="G60" s="63">
        <f t="shared" si="17"/>
        <v>0</v>
      </c>
      <c r="H60" s="63">
        <f t="shared" si="17"/>
        <v>0</v>
      </c>
      <c r="I60" s="63">
        <f>I61+I68+I86+I89+I98+I101+I108+I118</f>
        <v>220980</v>
      </c>
      <c r="J60" s="63">
        <f t="shared" ref="J60:O60" si="18">J61+J68+J86+J89+J98+J101+J108+J118</f>
        <v>119485</v>
      </c>
      <c r="K60" s="63">
        <f t="shared" si="18"/>
        <v>0</v>
      </c>
      <c r="L60" s="63">
        <f t="shared" si="18"/>
        <v>0</v>
      </c>
      <c r="M60" s="63">
        <f t="shared" si="18"/>
        <v>0</v>
      </c>
      <c r="N60" s="63">
        <f t="shared" si="18"/>
        <v>0</v>
      </c>
      <c r="O60" s="63">
        <f t="shared" si="18"/>
        <v>0</v>
      </c>
      <c r="P60" s="64"/>
    </row>
    <row r="61" spans="1:17" x14ac:dyDescent="0.25">
      <c r="A61" s="22">
        <v>631</v>
      </c>
      <c r="B61" s="23" t="s">
        <v>66</v>
      </c>
      <c r="C61" s="190">
        <v>48</v>
      </c>
      <c r="D61" s="63">
        <f>D62+D65</f>
        <v>0</v>
      </c>
      <c r="E61" s="63">
        <f t="shared" ref="E61:O61" si="19">E62+E65</f>
        <v>0</v>
      </c>
      <c r="F61" s="63">
        <f t="shared" si="19"/>
        <v>0</v>
      </c>
      <c r="G61" s="63">
        <f t="shared" si="19"/>
        <v>0</v>
      </c>
      <c r="H61" s="63">
        <f t="shared" si="19"/>
        <v>0</v>
      </c>
      <c r="I61" s="63">
        <f t="shared" si="19"/>
        <v>0</v>
      </c>
      <c r="J61" s="63">
        <f t="shared" si="19"/>
        <v>0</v>
      </c>
      <c r="K61" s="63">
        <f t="shared" si="19"/>
        <v>0</v>
      </c>
      <c r="L61" s="63">
        <f t="shared" si="19"/>
        <v>0</v>
      </c>
      <c r="M61" s="63">
        <f t="shared" si="19"/>
        <v>0</v>
      </c>
      <c r="N61" s="63">
        <f t="shared" si="19"/>
        <v>0</v>
      </c>
      <c r="O61" s="63">
        <f t="shared" si="19"/>
        <v>0</v>
      </c>
      <c r="P61" s="64"/>
    </row>
    <row r="62" spans="1:17" x14ac:dyDescent="0.25">
      <c r="A62" s="22">
        <v>6311</v>
      </c>
      <c r="B62" s="23" t="s">
        <v>67</v>
      </c>
      <c r="C62" s="190">
        <v>49</v>
      </c>
      <c r="D62" s="66">
        <f t="shared" ref="D62:O62" si="20">+D63+D64</f>
        <v>0</v>
      </c>
      <c r="E62" s="66">
        <f t="shared" si="20"/>
        <v>0</v>
      </c>
      <c r="F62" s="66">
        <f t="shared" si="20"/>
        <v>0</v>
      </c>
      <c r="G62" s="66">
        <f t="shared" si="20"/>
        <v>0</v>
      </c>
      <c r="H62" s="66">
        <f t="shared" si="20"/>
        <v>0</v>
      </c>
      <c r="I62" s="66">
        <f t="shared" si="20"/>
        <v>0</v>
      </c>
      <c r="J62" s="66">
        <f t="shared" si="20"/>
        <v>0</v>
      </c>
      <c r="K62" s="66">
        <f t="shared" si="20"/>
        <v>0</v>
      </c>
      <c r="L62" s="66">
        <f t="shared" si="20"/>
        <v>0</v>
      </c>
      <c r="M62" s="66">
        <f t="shared" si="20"/>
        <v>0</v>
      </c>
      <c r="N62" s="66">
        <f t="shared" si="20"/>
        <v>0</v>
      </c>
      <c r="O62" s="66">
        <f t="shared" si="20"/>
        <v>0</v>
      </c>
      <c r="P62" s="64"/>
    </row>
    <row r="63" spans="1:17" s="28" customFormat="1" x14ac:dyDescent="0.25">
      <c r="A63" s="25" t="s">
        <v>68</v>
      </c>
      <c r="B63" s="26" t="s">
        <v>69</v>
      </c>
      <c r="C63" s="190"/>
      <c r="D63" s="67"/>
      <c r="E63" s="67"/>
      <c r="F63" s="69"/>
      <c r="G63" s="71"/>
      <c r="H63" s="71"/>
      <c r="I63" s="71"/>
      <c r="J63" s="65">
        <f>E63</f>
        <v>0</v>
      </c>
      <c r="K63" s="77"/>
      <c r="L63" s="77"/>
      <c r="M63" s="77"/>
      <c r="N63" s="77"/>
      <c r="O63" s="77"/>
      <c r="P63" s="68"/>
      <c r="Q63" s="27"/>
    </row>
    <row r="64" spans="1:17" s="28" customFormat="1" x14ac:dyDescent="0.25">
      <c r="A64" s="25">
        <v>63112</v>
      </c>
      <c r="B64" s="26" t="s">
        <v>70</v>
      </c>
      <c r="C64" s="190"/>
      <c r="D64" s="67"/>
      <c r="E64" s="67"/>
      <c r="F64" s="69"/>
      <c r="G64" s="71"/>
      <c r="H64" s="71"/>
      <c r="I64" s="71"/>
      <c r="J64" s="65">
        <f>E64</f>
        <v>0</v>
      </c>
      <c r="K64" s="77"/>
      <c r="L64" s="77"/>
      <c r="M64" s="77"/>
      <c r="N64" s="77"/>
      <c r="O64" s="77"/>
      <c r="P64" s="68"/>
      <c r="Q64" s="27"/>
    </row>
    <row r="65" spans="1:17" x14ac:dyDescent="0.25">
      <c r="A65" s="22">
        <v>6312</v>
      </c>
      <c r="B65" s="23" t="s">
        <v>71</v>
      </c>
      <c r="C65" s="190">
        <v>50</v>
      </c>
      <c r="D65" s="66">
        <f>+D66+D67</f>
        <v>0</v>
      </c>
      <c r="E65" s="66">
        <f>+E66+E67</f>
        <v>0</v>
      </c>
      <c r="F65" s="66">
        <f t="shared" ref="F65:O65" si="21">+F66+F67</f>
        <v>0</v>
      </c>
      <c r="G65" s="66">
        <f t="shared" si="21"/>
        <v>0</v>
      </c>
      <c r="H65" s="66">
        <f t="shared" si="21"/>
        <v>0</v>
      </c>
      <c r="I65" s="66">
        <f t="shared" si="21"/>
        <v>0</v>
      </c>
      <c r="J65" s="66">
        <f t="shared" si="21"/>
        <v>0</v>
      </c>
      <c r="K65" s="66">
        <f t="shared" si="21"/>
        <v>0</v>
      </c>
      <c r="L65" s="66">
        <f t="shared" si="21"/>
        <v>0</v>
      </c>
      <c r="M65" s="66">
        <f t="shared" si="21"/>
        <v>0</v>
      </c>
      <c r="N65" s="66">
        <f t="shared" si="21"/>
        <v>0</v>
      </c>
      <c r="O65" s="66">
        <f t="shared" si="21"/>
        <v>0</v>
      </c>
      <c r="P65" s="64"/>
      <c r="Q65" s="27"/>
    </row>
    <row r="66" spans="1:17" s="28" customFormat="1" x14ac:dyDescent="0.25">
      <c r="A66" s="25" t="s">
        <v>72</v>
      </c>
      <c r="B66" s="26" t="s">
        <v>73</v>
      </c>
      <c r="C66" s="190"/>
      <c r="D66" s="67"/>
      <c r="E66" s="67"/>
      <c r="F66" s="69"/>
      <c r="G66" s="71"/>
      <c r="H66" s="71"/>
      <c r="I66" s="71"/>
      <c r="J66" s="65">
        <f>E66</f>
        <v>0</v>
      </c>
      <c r="K66" s="77"/>
      <c r="L66" s="77"/>
      <c r="M66" s="77"/>
      <c r="N66" s="77"/>
      <c r="O66" s="77"/>
      <c r="P66" s="68"/>
      <c r="Q66" s="27"/>
    </row>
    <row r="67" spans="1:17" s="28" customFormat="1" x14ac:dyDescent="0.25">
      <c r="A67" s="25">
        <v>63122</v>
      </c>
      <c r="B67" s="26" t="s">
        <v>74</v>
      </c>
      <c r="C67" s="190"/>
      <c r="D67" s="67"/>
      <c r="E67" s="67"/>
      <c r="F67" s="69"/>
      <c r="G67" s="71"/>
      <c r="H67" s="71"/>
      <c r="I67" s="71"/>
      <c r="J67" s="65">
        <f>E67</f>
        <v>0</v>
      </c>
      <c r="K67" s="77"/>
      <c r="L67" s="77"/>
      <c r="M67" s="77"/>
      <c r="N67" s="77"/>
      <c r="O67" s="77"/>
      <c r="P67" s="68"/>
      <c r="Q67" s="27"/>
    </row>
    <row r="68" spans="1:17" x14ac:dyDescent="0.25">
      <c r="A68" s="22">
        <v>632</v>
      </c>
      <c r="B68" s="23" t="s">
        <v>75</v>
      </c>
      <c r="C68" s="190">
        <v>51</v>
      </c>
      <c r="D68" s="63">
        <f t="shared" ref="D68:O68" si="22">+D69+D71+D73+D80</f>
        <v>0</v>
      </c>
      <c r="E68" s="63">
        <f t="shared" si="22"/>
        <v>99285</v>
      </c>
      <c r="F68" s="63">
        <f t="shared" si="22"/>
        <v>0</v>
      </c>
      <c r="G68" s="63">
        <f t="shared" si="22"/>
        <v>0</v>
      </c>
      <c r="H68" s="63">
        <f t="shared" si="22"/>
        <v>0</v>
      </c>
      <c r="I68" s="63">
        <f t="shared" si="22"/>
        <v>0</v>
      </c>
      <c r="J68" s="63">
        <f t="shared" si="22"/>
        <v>99285</v>
      </c>
      <c r="K68" s="63">
        <f t="shared" si="22"/>
        <v>0</v>
      </c>
      <c r="L68" s="63">
        <f t="shared" si="22"/>
        <v>0</v>
      </c>
      <c r="M68" s="63">
        <f t="shared" si="22"/>
        <v>0</v>
      </c>
      <c r="N68" s="63">
        <f t="shared" si="22"/>
        <v>0</v>
      </c>
      <c r="O68" s="63">
        <f t="shared" si="22"/>
        <v>0</v>
      </c>
      <c r="P68" s="64"/>
      <c r="Q68" s="27"/>
    </row>
    <row r="69" spans="1:17" x14ac:dyDescent="0.25">
      <c r="A69" s="22">
        <v>6321</v>
      </c>
      <c r="B69" s="23" t="s">
        <v>76</v>
      </c>
      <c r="C69" s="190">
        <v>52</v>
      </c>
      <c r="D69" s="66">
        <f t="shared" ref="D69:O69" si="23">+D70</f>
        <v>0</v>
      </c>
      <c r="E69" s="66">
        <f t="shared" si="23"/>
        <v>99285</v>
      </c>
      <c r="F69" s="66">
        <f t="shared" si="23"/>
        <v>0</v>
      </c>
      <c r="G69" s="66">
        <f t="shared" si="23"/>
        <v>0</v>
      </c>
      <c r="H69" s="66">
        <f t="shared" si="23"/>
        <v>0</v>
      </c>
      <c r="I69" s="66">
        <f t="shared" si="23"/>
        <v>0</v>
      </c>
      <c r="J69" s="66">
        <f t="shared" si="23"/>
        <v>99285</v>
      </c>
      <c r="K69" s="66">
        <f t="shared" si="23"/>
        <v>0</v>
      </c>
      <c r="L69" s="66">
        <f t="shared" si="23"/>
        <v>0</v>
      </c>
      <c r="M69" s="66">
        <f t="shared" si="23"/>
        <v>0</v>
      </c>
      <c r="N69" s="66">
        <f t="shared" si="23"/>
        <v>0</v>
      </c>
      <c r="O69" s="66">
        <f t="shared" si="23"/>
        <v>0</v>
      </c>
      <c r="P69" s="64"/>
      <c r="Q69" s="27"/>
    </row>
    <row r="70" spans="1:17" s="28" customFormat="1" x14ac:dyDescent="0.25">
      <c r="A70" s="25" t="s">
        <v>77</v>
      </c>
      <c r="B70" s="26" t="s">
        <v>76</v>
      </c>
      <c r="C70" s="190"/>
      <c r="D70" s="67"/>
      <c r="E70" s="67">
        <v>99285</v>
      </c>
      <c r="F70" s="69"/>
      <c r="G70" s="71"/>
      <c r="H70" s="71"/>
      <c r="I70" s="71"/>
      <c r="J70" s="65">
        <f>E70</f>
        <v>99285</v>
      </c>
      <c r="K70" s="77"/>
      <c r="L70" s="77"/>
      <c r="M70" s="77"/>
      <c r="N70" s="77"/>
      <c r="O70" s="77"/>
      <c r="P70" s="68"/>
      <c r="Q70" s="27"/>
    </row>
    <row r="71" spans="1:17" x14ac:dyDescent="0.25">
      <c r="A71" s="22">
        <v>6322</v>
      </c>
      <c r="B71" s="23" t="s">
        <v>78</v>
      </c>
      <c r="C71" s="190">
        <v>53</v>
      </c>
      <c r="D71" s="66">
        <f t="shared" ref="D71:O71" si="24">+D72</f>
        <v>0</v>
      </c>
      <c r="E71" s="66">
        <f t="shared" si="24"/>
        <v>0</v>
      </c>
      <c r="F71" s="66">
        <f t="shared" si="24"/>
        <v>0</v>
      </c>
      <c r="G71" s="66">
        <f t="shared" si="24"/>
        <v>0</v>
      </c>
      <c r="H71" s="66">
        <f t="shared" si="24"/>
        <v>0</v>
      </c>
      <c r="I71" s="66">
        <f t="shared" si="24"/>
        <v>0</v>
      </c>
      <c r="J71" s="66">
        <f t="shared" si="24"/>
        <v>0</v>
      </c>
      <c r="K71" s="66">
        <f t="shared" si="24"/>
        <v>0</v>
      </c>
      <c r="L71" s="66">
        <f t="shared" si="24"/>
        <v>0</v>
      </c>
      <c r="M71" s="66">
        <f t="shared" si="24"/>
        <v>0</v>
      </c>
      <c r="N71" s="66">
        <f t="shared" si="24"/>
        <v>0</v>
      </c>
      <c r="O71" s="66">
        <f t="shared" si="24"/>
        <v>0</v>
      </c>
      <c r="P71" s="64"/>
      <c r="Q71" s="27"/>
    </row>
    <row r="72" spans="1:17" s="28" customFormat="1" x14ac:dyDescent="0.25">
      <c r="A72" s="25" t="s">
        <v>79</v>
      </c>
      <c r="B72" s="26" t="s">
        <v>80</v>
      </c>
      <c r="C72" s="190"/>
      <c r="D72" s="67"/>
      <c r="E72" s="67"/>
      <c r="F72" s="69"/>
      <c r="G72" s="71"/>
      <c r="H72" s="71"/>
      <c r="I72" s="71"/>
      <c r="J72" s="65">
        <f>E72</f>
        <v>0</v>
      </c>
      <c r="K72" s="77"/>
      <c r="L72" s="71"/>
      <c r="M72" s="71"/>
      <c r="N72" s="71"/>
      <c r="O72" s="71"/>
      <c r="P72" s="68"/>
      <c r="Q72" s="27"/>
    </row>
    <row r="73" spans="1:17" x14ac:dyDescent="0.25">
      <c r="A73" s="22">
        <v>6323</v>
      </c>
      <c r="B73" s="23" t="s">
        <v>81</v>
      </c>
      <c r="C73" s="190">
        <v>54</v>
      </c>
      <c r="D73" s="66">
        <f>D74+D75+D76+D77+D78+D79</f>
        <v>0</v>
      </c>
      <c r="E73" s="66">
        <f t="shared" ref="E73:O73" si="25">E74+E75+E76+E77+E78+E79</f>
        <v>0</v>
      </c>
      <c r="F73" s="66">
        <f t="shared" si="25"/>
        <v>0</v>
      </c>
      <c r="G73" s="66">
        <f t="shared" si="25"/>
        <v>0</v>
      </c>
      <c r="H73" s="66">
        <f t="shared" si="25"/>
        <v>0</v>
      </c>
      <c r="I73" s="66">
        <f t="shared" si="25"/>
        <v>0</v>
      </c>
      <c r="J73" s="66">
        <f t="shared" si="25"/>
        <v>0</v>
      </c>
      <c r="K73" s="66">
        <f t="shared" si="25"/>
        <v>0</v>
      </c>
      <c r="L73" s="66">
        <f t="shared" si="25"/>
        <v>0</v>
      </c>
      <c r="M73" s="66">
        <f t="shared" si="25"/>
        <v>0</v>
      </c>
      <c r="N73" s="66">
        <f t="shared" si="25"/>
        <v>0</v>
      </c>
      <c r="O73" s="66">
        <f t="shared" si="25"/>
        <v>0</v>
      </c>
      <c r="P73" s="64"/>
      <c r="Q73" s="27"/>
    </row>
    <row r="74" spans="1:17" s="28" customFormat="1" x14ac:dyDescent="0.25">
      <c r="A74" s="25" t="s">
        <v>1371</v>
      </c>
      <c r="B74" s="26" t="s">
        <v>1372</v>
      </c>
      <c r="C74" s="190"/>
      <c r="D74" s="67"/>
      <c r="E74" s="67"/>
      <c r="F74" s="69"/>
      <c r="G74" s="71"/>
      <c r="H74" s="71"/>
      <c r="I74" s="71"/>
      <c r="J74" s="71"/>
      <c r="K74" s="73">
        <f>E74</f>
        <v>0</v>
      </c>
      <c r="L74" s="71"/>
      <c r="M74" s="71"/>
      <c r="N74" s="71"/>
      <c r="O74" s="71"/>
      <c r="P74" s="68"/>
      <c r="Q74" s="27"/>
    </row>
    <row r="75" spans="1:17" s="28" customFormat="1" x14ac:dyDescent="0.25">
      <c r="A75" s="25" t="s">
        <v>1373</v>
      </c>
      <c r="B75" s="26" t="s">
        <v>1374</v>
      </c>
      <c r="C75" s="190"/>
      <c r="D75" s="67"/>
      <c r="E75" s="67"/>
      <c r="F75" s="69"/>
      <c r="G75" s="71"/>
      <c r="H75" s="71"/>
      <c r="I75" s="71"/>
      <c r="J75" s="71"/>
      <c r="K75" s="71"/>
      <c r="L75" s="73">
        <f>E75</f>
        <v>0</v>
      </c>
      <c r="M75" s="71"/>
      <c r="N75" s="71"/>
      <c r="O75" s="71"/>
      <c r="P75" s="68"/>
      <c r="Q75" s="27"/>
    </row>
    <row r="76" spans="1:17" s="28" customFormat="1" x14ac:dyDescent="0.25">
      <c r="A76" s="25">
        <v>632311500</v>
      </c>
      <c r="B76" s="26" t="s">
        <v>82</v>
      </c>
      <c r="C76" s="190"/>
      <c r="D76" s="67"/>
      <c r="E76" s="67"/>
      <c r="F76" s="69"/>
      <c r="G76" s="71"/>
      <c r="H76" s="71"/>
      <c r="I76" s="73">
        <f>E76</f>
        <v>0</v>
      </c>
      <c r="J76" s="71"/>
      <c r="K76" s="71"/>
      <c r="L76" s="71"/>
      <c r="M76" s="71"/>
      <c r="N76" s="71"/>
      <c r="O76" s="71"/>
      <c r="P76" s="68"/>
      <c r="Q76" s="27"/>
    </row>
    <row r="77" spans="1:17" s="28" customFormat="1" x14ac:dyDescent="0.25">
      <c r="A77" s="25" t="s">
        <v>1375</v>
      </c>
      <c r="B77" s="26" t="s">
        <v>1376</v>
      </c>
      <c r="C77" s="190"/>
      <c r="D77" s="67"/>
      <c r="E77" s="67"/>
      <c r="F77" s="69"/>
      <c r="G77" s="71"/>
      <c r="H77" s="71"/>
      <c r="I77" s="73">
        <f>E77</f>
        <v>0</v>
      </c>
      <c r="J77" s="71"/>
      <c r="K77" s="71"/>
      <c r="L77" s="71"/>
      <c r="M77" s="71"/>
      <c r="N77" s="71"/>
      <c r="O77" s="71"/>
      <c r="P77" s="68"/>
      <c r="Q77" s="27"/>
    </row>
    <row r="78" spans="1:17" s="28" customFormat="1" x14ac:dyDescent="0.25">
      <c r="A78" s="25">
        <v>632311700</v>
      </c>
      <c r="B78" s="26" t="s">
        <v>83</v>
      </c>
      <c r="C78" s="190"/>
      <c r="D78" s="67"/>
      <c r="E78" s="67"/>
      <c r="F78" s="69"/>
      <c r="G78" s="71"/>
      <c r="H78" s="71"/>
      <c r="I78" s="73">
        <f>E78</f>
        <v>0</v>
      </c>
      <c r="J78" s="71"/>
      <c r="K78" s="71"/>
      <c r="L78" s="71"/>
      <c r="M78" s="71"/>
      <c r="N78" s="71"/>
      <c r="O78" s="71"/>
      <c r="P78" s="68"/>
      <c r="Q78" s="27"/>
    </row>
    <row r="79" spans="1:17" s="28" customFormat="1" x14ac:dyDescent="0.25">
      <c r="A79" s="25" t="s">
        <v>1377</v>
      </c>
      <c r="B79" s="26" t="s">
        <v>1378</v>
      </c>
      <c r="C79" s="190"/>
      <c r="D79" s="67"/>
      <c r="E79" s="67"/>
      <c r="F79" s="69"/>
      <c r="G79" s="71"/>
      <c r="H79" s="71"/>
      <c r="I79" s="73">
        <f>E79</f>
        <v>0</v>
      </c>
      <c r="J79" s="71"/>
      <c r="K79" s="71"/>
      <c r="L79" s="71"/>
      <c r="M79" s="71"/>
      <c r="N79" s="71"/>
      <c r="O79" s="71"/>
      <c r="P79" s="68"/>
      <c r="Q79" s="27"/>
    </row>
    <row r="80" spans="1:17" x14ac:dyDescent="0.25">
      <c r="A80" s="22">
        <v>6324</v>
      </c>
      <c r="B80" s="23" t="s">
        <v>84</v>
      </c>
      <c r="C80" s="190">
        <v>55</v>
      </c>
      <c r="D80" s="66">
        <f>D81+D82+D83+D84+D85</f>
        <v>0</v>
      </c>
      <c r="E80" s="66">
        <f t="shared" ref="E80:O80" si="26">E81+E82+E83+E84+E85</f>
        <v>0</v>
      </c>
      <c r="F80" s="66">
        <f t="shared" si="26"/>
        <v>0</v>
      </c>
      <c r="G80" s="66">
        <f t="shared" si="26"/>
        <v>0</v>
      </c>
      <c r="H80" s="66">
        <f t="shared" si="26"/>
        <v>0</v>
      </c>
      <c r="I80" s="66">
        <f t="shared" si="26"/>
        <v>0</v>
      </c>
      <c r="J80" s="66">
        <f t="shared" si="26"/>
        <v>0</v>
      </c>
      <c r="K80" s="66">
        <f t="shared" si="26"/>
        <v>0</v>
      </c>
      <c r="L80" s="66">
        <f t="shared" si="26"/>
        <v>0</v>
      </c>
      <c r="M80" s="66">
        <f t="shared" si="26"/>
        <v>0</v>
      </c>
      <c r="N80" s="66">
        <f t="shared" si="26"/>
        <v>0</v>
      </c>
      <c r="O80" s="66">
        <f t="shared" si="26"/>
        <v>0</v>
      </c>
      <c r="P80" s="64"/>
      <c r="Q80" s="27"/>
    </row>
    <row r="81" spans="1:17" s="28" customFormat="1" x14ac:dyDescent="0.25">
      <c r="A81" s="25" t="s">
        <v>1379</v>
      </c>
      <c r="B81" s="26" t="s">
        <v>1380</v>
      </c>
      <c r="C81" s="190"/>
      <c r="D81" s="67"/>
      <c r="E81" s="67"/>
      <c r="F81" s="69"/>
      <c r="G81" s="71"/>
      <c r="H81" s="71"/>
      <c r="I81" s="71"/>
      <c r="J81" s="71"/>
      <c r="K81" s="73">
        <f>E81</f>
        <v>0</v>
      </c>
      <c r="L81" s="71"/>
      <c r="M81" s="71"/>
      <c r="N81" s="71"/>
      <c r="O81" s="71"/>
      <c r="P81" s="68"/>
      <c r="Q81" s="27"/>
    </row>
    <row r="82" spans="1:17" s="28" customFormat="1" x14ac:dyDescent="0.25">
      <c r="A82" s="25" t="s">
        <v>1381</v>
      </c>
      <c r="B82" s="26" t="s">
        <v>1382</v>
      </c>
      <c r="C82" s="190"/>
      <c r="D82" s="67"/>
      <c r="E82" s="67"/>
      <c r="F82" s="69"/>
      <c r="G82" s="71"/>
      <c r="H82" s="71"/>
      <c r="I82" s="71"/>
      <c r="J82" s="71"/>
      <c r="K82" s="71"/>
      <c r="L82" s="73">
        <f>E82</f>
        <v>0</v>
      </c>
      <c r="M82" s="71"/>
      <c r="N82" s="71"/>
      <c r="O82" s="71"/>
      <c r="P82" s="68"/>
      <c r="Q82" s="27"/>
    </row>
    <row r="83" spans="1:17" s="28" customFormat="1" x14ac:dyDescent="0.25">
      <c r="A83" s="25">
        <v>632411500</v>
      </c>
      <c r="B83" s="26" t="s">
        <v>85</v>
      </c>
      <c r="C83" s="190"/>
      <c r="D83" s="67"/>
      <c r="E83" s="67"/>
      <c r="F83" s="69"/>
      <c r="G83" s="71"/>
      <c r="H83" s="71"/>
      <c r="I83" s="73">
        <f>E83</f>
        <v>0</v>
      </c>
      <c r="J83" s="71"/>
      <c r="K83" s="71"/>
      <c r="L83" s="71"/>
      <c r="M83" s="71"/>
      <c r="N83" s="71"/>
      <c r="O83" s="71"/>
      <c r="P83" s="68"/>
      <c r="Q83" s="27"/>
    </row>
    <row r="84" spans="1:17" s="28" customFormat="1" x14ac:dyDescent="0.25">
      <c r="A84" s="25" t="s">
        <v>1383</v>
      </c>
      <c r="B84" s="26" t="s">
        <v>1384</v>
      </c>
      <c r="C84" s="190"/>
      <c r="D84" s="67"/>
      <c r="E84" s="67"/>
      <c r="F84" s="69"/>
      <c r="G84" s="71"/>
      <c r="H84" s="71"/>
      <c r="I84" s="73">
        <f>E84</f>
        <v>0</v>
      </c>
      <c r="J84" s="71"/>
      <c r="K84" s="71"/>
      <c r="L84" s="71"/>
      <c r="M84" s="71"/>
      <c r="N84" s="71"/>
      <c r="O84" s="71"/>
      <c r="P84" s="68"/>
      <c r="Q84" s="27"/>
    </row>
    <row r="85" spans="1:17" s="28" customFormat="1" x14ac:dyDescent="0.25">
      <c r="A85" s="25">
        <v>632411700</v>
      </c>
      <c r="B85" s="26" t="s">
        <v>86</v>
      </c>
      <c r="C85" s="190"/>
      <c r="D85" s="67"/>
      <c r="E85" s="67"/>
      <c r="F85" s="69"/>
      <c r="G85" s="71"/>
      <c r="H85" s="71"/>
      <c r="I85" s="73">
        <f>E85</f>
        <v>0</v>
      </c>
      <c r="J85" s="71"/>
      <c r="K85" s="71"/>
      <c r="L85" s="71"/>
      <c r="M85" s="71"/>
      <c r="N85" s="71"/>
      <c r="O85" s="71"/>
      <c r="P85" s="68"/>
      <c r="Q85" s="27"/>
    </row>
    <row r="86" spans="1:17" x14ac:dyDescent="0.25">
      <c r="A86" s="22">
        <v>633</v>
      </c>
      <c r="B86" s="23" t="s">
        <v>87</v>
      </c>
      <c r="C86" s="190">
        <v>56</v>
      </c>
      <c r="D86" s="63">
        <f t="shared" ref="D86:O86" si="27">+D87+D88</f>
        <v>0</v>
      </c>
      <c r="E86" s="63">
        <f t="shared" si="27"/>
        <v>0</v>
      </c>
      <c r="F86" s="63">
        <f t="shared" si="27"/>
        <v>0</v>
      </c>
      <c r="G86" s="63">
        <f t="shared" si="27"/>
        <v>0</v>
      </c>
      <c r="H86" s="63">
        <f t="shared" si="27"/>
        <v>0</v>
      </c>
      <c r="I86" s="63">
        <f t="shared" si="27"/>
        <v>0</v>
      </c>
      <c r="J86" s="63">
        <f t="shared" si="27"/>
        <v>0</v>
      </c>
      <c r="K86" s="63"/>
      <c r="L86" s="63"/>
      <c r="M86" s="63">
        <f t="shared" si="27"/>
        <v>0</v>
      </c>
      <c r="N86" s="63">
        <f t="shared" si="27"/>
        <v>0</v>
      </c>
      <c r="O86" s="63">
        <f t="shared" si="27"/>
        <v>0</v>
      </c>
      <c r="P86" s="64"/>
      <c r="Q86" s="27"/>
    </row>
    <row r="87" spans="1:17" x14ac:dyDescent="0.25">
      <c r="A87" s="22">
        <v>6331</v>
      </c>
      <c r="B87" s="23" t="s">
        <v>88</v>
      </c>
      <c r="C87" s="190">
        <v>57</v>
      </c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4"/>
      <c r="Q87" s="27"/>
    </row>
    <row r="88" spans="1:17" x14ac:dyDescent="0.25">
      <c r="A88" s="22">
        <v>6332</v>
      </c>
      <c r="B88" s="23" t="s">
        <v>89</v>
      </c>
      <c r="C88" s="190">
        <v>58</v>
      </c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4"/>
      <c r="Q88" s="27"/>
    </row>
    <row r="89" spans="1:17" x14ac:dyDescent="0.25">
      <c r="A89" s="22">
        <v>634</v>
      </c>
      <c r="B89" s="23" t="s">
        <v>90</v>
      </c>
      <c r="C89" s="190">
        <v>59</v>
      </c>
      <c r="D89" s="63">
        <f t="shared" ref="D89:O89" si="28">+D90+D94</f>
        <v>0</v>
      </c>
      <c r="E89" s="63">
        <f t="shared" si="28"/>
        <v>20200</v>
      </c>
      <c r="F89" s="63">
        <f t="shared" si="28"/>
        <v>0</v>
      </c>
      <c r="G89" s="63">
        <f t="shared" si="28"/>
        <v>0</v>
      </c>
      <c r="H89" s="63">
        <f t="shared" si="28"/>
        <v>0</v>
      </c>
      <c r="I89" s="63">
        <f t="shared" si="28"/>
        <v>0</v>
      </c>
      <c r="J89" s="63">
        <f t="shared" si="28"/>
        <v>20200</v>
      </c>
      <c r="K89" s="63"/>
      <c r="L89" s="63"/>
      <c r="M89" s="63">
        <f t="shared" si="28"/>
        <v>0</v>
      </c>
      <c r="N89" s="63">
        <f t="shared" si="28"/>
        <v>0</v>
      </c>
      <c r="O89" s="63">
        <f t="shared" si="28"/>
        <v>0</v>
      </c>
      <c r="P89" s="64"/>
      <c r="Q89" s="27"/>
    </row>
    <row r="90" spans="1:17" x14ac:dyDescent="0.25">
      <c r="A90" s="22">
        <v>6341</v>
      </c>
      <c r="B90" s="23" t="s">
        <v>91</v>
      </c>
      <c r="C90" s="190">
        <v>60</v>
      </c>
      <c r="D90" s="66">
        <f t="shared" ref="D90:O90" si="29">SUM(D91:D93)</f>
        <v>0</v>
      </c>
      <c r="E90" s="66">
        <f t="shared" si="29"/>
        <v>20200</v>
      </c>
      <c r="F90" s="66">
        <f t="shared" si="29"/>
        <v>0</v>
      </c>
      <c r="G90" s="66">
        <f t="shared" si="29"/>
        <v>0</v>
      </c>
      <c r="H90" s="66">
        <f t="shared" si="29"/>
        <v>0</v>
      </c>
      <c r="I90" s="66">
        <f t="shared" si="29"/>
        <v>0</v>
      </c>
      <c r="J90" s="66">
        <f t="shared" si="29"/>
        <v>20200</v>
      </c>
      <c r="K90" s="66">
        <f t="shared" si="29"/>
        <v>0</v>
      </c>
      <c r="L90" s="66">
        <f t="shared" si="29"/>
        <v>0</v>
      </c>
      <c r="M90" s="66">
        <f t="shared" si="29"/>
        <v>0</v>
      </c>
      <c r="N90" s="66">
        <f t="shared" si="29"/>
        <v>0</v>
      </c>
      <c r="O90" s="66">
        <f t="shared" si="29"/>
        <v>0</v>
      </c>
      <c r="P90" s="64"/>
      <c r="Q90" s="27"/>
    </row>
    <row r="91" spans="1:17" s="28" customFormat="1" x14ac:dyDescent="0.25">
      <c r="A91" s="25">
        <v>63414</v>
      </c>
      <c r="B91" s="26" t="s">
        <v>92</v>
      </c>
      <c r="C91" s="190"/>
      <c r="D91" s="67"/>
      <c r="E91" s="67"/>
      <c r="F91" s="69"/>
      <c r="G91" s="71"/>
      <c r="H91" s="71"/>
      <c r="I91" s="71"/>
      <c r="J91" s="65">
        <f>E91</f>
        <v>0</v>
      </c>
      <c r="K91" s="77"/>
      <c r="L91" s="77"/>
      <c r="M91" s="77"/>
      <c r="N91" s="77"/>
      <c r="O91" s="77"/>
      <c r="P91" s="68"/>
    </row>
    <row r="92" spans="1:17" s="28" customFormat="1" x14ac:dyDescent="0.25">
      <c r="A92" s="25">
        <v>63415</v>
      </c>
      <c r="B92" s="26" t="s">
        <v>93</v>
      </c>
      <c r="C92" s="190"/>
      <c r="D92" s="67"/>
      <c r="E92" s="67"/>
      <c r="F92" s="69"/>
      <c r="G92" s="71"/>
      <c r="H92" s="71"/>
      <c r="I92" s="71"/>
      <c r="J92" s="65">
        <f>E92</f>
        <v>0</v>
      </c>
      <c r="K92" s="77"/>
      <c r="L92" s="77"/>
      <c r="M92" s="77"/>
      <c r="N92" s="77"/>
      <c r="O92" s="77"/>
      <c r="P92" s="68"/>
    </row>
    <row r="93" spans="1:17" s="28" customFormat="1" ht="24" customHeight="1" x14ac:dyDescent="0.25">
      <c r="A93" s="25">
        <v>63416</v>
      </c>
      <c r="B93" s="26" t="s">
        <v>94</v>
      </c>
      <c r="C93" s="190"/>
      <c r="D93" s="67"/>
      <c r="E93" s="67">
        <v>20200</v>
      </c>
      <c r="F93" s="69"/>
      <c r="G93" s="71"/>
      <c r="H93" s="71"/>
      <c r="I93" s="71"/>
      <c r="J93" s="65">
        <f>E93</f>
        <v>20200</v>
      </c>
      <c r="K93" s="77"/>
      <c r="L93" s="77"/>
      <c r="M93" s="77"/>
      <c r="N93" s="77"/>
      <c r="O93" s="77"/>
      <c r="P93" s="68"/>
    </row>
    <row r="94" spans="1:17" x14ac:dyDescent="0.25">
      <c r="A94" s="22">
        <v>6342</v>
      </c>
      <c r="B94" s="23" t="s">
        <v>95</v>
      </c>
      <c r="C94" s="190">
        <v>61</v>
      </c>
      <c r="D94" s="66">
        <f t="shared" ref="D94:O94" si="30">SUM(D95:D97)</f>
        <v>0</v>
      </c>
      <c r="E94" s="66">
        <f t="shared" si="30"/>
        <v>0</v>
      </c>
      <c r="F94" s="66">
        <f t="shared" si="30"/>
        <v>0</v>
      </c>
      <c r="G94" s="66">
        <f t="shared" si="30"/>
        <v>0</v>
      </c>
      <c r="H94" s="66">
        <f t="shared" si="30"/>
        <v>0</v>
      </c>
      <c r="I94" s="66">
        <f t="shared" si="30"/>
        <v>0</v>
      </c>
      <c r="J94" s="66">
        <f t="shared" si="30"/>
        <v>0</v>
      </c>
      <c r="K94" s="66">
        <f t="shared" si="30"/>
        <v>0</v>
      </c>
      <c r="L94" s="66">
        <f t="shared" si="30"/>
        <v>0</v>
      </c>
      <c r="M94" s="66">
        <f t="shared" si="30"/>
        <v>0</v>
      </c>
      <c r="N94" s="66">
        <f t="shared" si="30"/>
        <v>0</v>
      </c>
      <c r="O94" s="66">
        <f t="shared" si="30"/>
        <v>0</v>
      </c>
      <c r="P94" s="64"/>
    </row>
    <row r="95" spans="1:17" s="28" customFormat="1" x14ac:dyDescent="0.25">
      <c r="A95" s="25">
        <v>63424</v>
      </c>
      <c r="B95" s="26" t="s">
        <v>96</v>
      </c>
      <c r="C95" s="190"/>
      <c r="D95" s="67"/>
      <c r="E95" s="67"/>
      <c r="F95" s="69"/>
      <c r="G95" s="71"/>
      <c r="H95" s="71"/>
      <c r="I95" s="71"/>
      <c r="J95" s="65">
        <f>E95</f>
        <v>0</v>
      </c>
      <c r="K95" s="77"/>
      <c r="L95" s="77"/>
      <c r="M95" s="77"/>
      <c r="N95" s="77"/>
      <c r="O95" s="77"/>
      <c r="P95" s="68"/>
    </row>
    <row r="96" spans="1:17" s="28" customFormat="1" ht="21.75" customHeight="1" x14ac:dyDescent="0.25">
      <c r="A96" s="25">
        <v>63425</v>
      </c>
      <c r="B96" s="26" t="s">
        <v>97</v>
      </c>
      <c r="C96" s="190"/>
      <c r="D96" s="67"/>
      <c r="E96" s="67"/>
      <c r="F96" s="69"/>
      <c r="G96" s="71"/>
      <c r="H96" s="71"/>
      <c r="I96" s="71"/>
      <c r="J96" s="65">
        <f>E96</f>
        <v>0</v>
      </c>
      <c r="K96" s="77"/>
      <c r="L96" s="77"/>
      <c r="M96" s="77"/>
      <c r="N96" s="77"/>
      <c r="O96" s="77"/>
      <c r="P96" s="68"/>
    </row>
    <row r="97" spans="1:16" s="28" customFormat="1" ht="24" customHeight="1" x14ac:dyDescent="0.25">
      <c r="A97" s="25">
        <v>63426</v>
      </c>
      <c r="B97" s="26" t="s">
        <v>98</v>
      </c>
      <c r="C97" s="190"/>
      <c r="D97" s="67"/>
      <c r="E97" s="67"/>
      <c r="F97" s="69"/>
      <c r="G97" s="71"/>
      <c r="H97" s="71"/>
      <c r="I97" s="71"/>
      <c r="J97" s="65">
        <f>E97</f>
        <v>0</v>
      </c>
      <c r="K97" s="77"/>
      <c r="L97" s="77"/>
      <c r="M97" s="77"/>
      <c r="N97" s="77"/>
      <c r="O97" s="77"/>
      <c r="P97" s="68"/>
    </row>
    <row r="98" spans="1:16" x14ac:dyDescent="0.25">
      <c r="A98" s="22">
        <v>635</v>
      </c>
      <c r="B98" s="23" t="s">
        <v>99</v>
      </c>
      <c r="C98" s="190">
        <v>62</v>
      </c>
      <c r="D98" s="63">
        <f t="shared" ref="D98:O98" si="31">SUM(D99:D100)</f>
        <v>0</v>
      </c>
      <c r="E98" s="63">
        <f t="shared" si="31"/>
        <v>0</v>
      </c>
      <c r="F98" s="63">
        <f t="shared" si="31"/>
        <v>0</v>
      </c>
      <c r="G98" s="63">
        <f t="shared" si="31"/>
        <v>0</v>
      </c>
      <c r="H98" s="63">
        <f t="shared" si="31"/>
        <v>0</v>
      </c>
      <c r="I98" s="63">
        <f t="shared" si="31"/>
        <v>0</v>
      </c>
      <c r="J98" s="63">
        <f t="shared" si="31"/>
        <v>0</v>
      </c>
      <c r="K98" s="63">
        <f t="shared" si="31"/>
        <v>0</v>
      </c>
      <c r="L98" s="63">
        <f t="shared" si="31"/>
        <v>0</v>
      </c>
      <c r="M98" s="63">
        <f t="shared" si="31"/>
        <v>0</v>
      </c>
      <c r="N98" s="63">
        <f t="shared" si="31"/>
        <v>0</v>
      </c>
      <c r="O98" s="63">
        <f t="shared" si="31"/>
        <v>0</v>
      </c>
      <c r="P98" s="64"/>
    </row>
    <row r="99" spans="1:16" x14ac:dyDescent="0.25">
      <c r="A99" s="22">
        <v>6351</v>
      </c>
      <c r="B99" s="23" t="s">
        <v>100</v>
      </c>
      <c r="C99" s="190">
        <v>63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/>
      <c r="L99" s="66"/>
      <c r="M99" s="66">
        <v>0</v>
      </c>
      <c r="N99" s="66">
        <v>0</v>
      </c>
      <c r="O99" s="66">
        <v>0</v>
      </c>
      <c r="P99" s="64"/>
    </row>
    <row r="100" spans="1:16" x14ac:dyDescent="0.25">
      <c r="A100" s="22">
        <v>6352</v>
      </c>
      <c r="B100" s="23" t="s">
        <v>101</v>
      </c>
      <c r="C100" s="190">
        <v>64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/>
      <c r="L100" s="66"/>
      <c r="M100" s="66">
        <v>0</v>
      </c>
      <c r="N100" s="66">
        <v>0</v>
      </c>
      <c r="O100" s="66">
        <v>0</v>
      </c>
      <c r="P100" s="64"/>
    </row>
    <row r="101" spans="1:16" x14ac:dyDescent="0.25">
      <c r="A101" s="22" t="s">
        <v>102</v>
      </c>
      <c r="B101" s="24" t="s">
        <v>103</v>
      </c>
      <c r="C101" s="190">
        <v>65</v>
      </c>
      <c r="D101" s="63">
        <f t="shared" ref="D101:O101" si="32">+D102+D105</f>
        <v>0</v>
      </c>
      <c r="E101" s="63">
        <f>+E102+E105</f>
        <v>0</v>
      </c>
      <c r="F101" s="63">
        <f t="shared" si="32"/>
        <v>0</v>
      </c>
      <c r="G101" s="63">
        <f t="shared" si="32"/>
        <v>0</v>
      </c>
      <c r="H101" s="63">
        <f t="shared" si="32"/>
        <v>0</v>
      </c>
      <c r="I101" s="63">
        <f t="shared" si="32"/>
        <v>0</v>
      </c>
      <c r="J101" s="63">
        <f>+J102+J105</f>
        <v>0</v>
      </c>
      <c r="K101" s="63">
        <f t="shared" ref="K101:L101" si="33">+K102+K105</f>
        <v>0</v>
      </c>
      <c r="L101" s="63">
        <f t="shared" si="33"/>
        <v>0</v>
      </c>
      <c r="M101" s="63">
        <f t="shared" si="32"/>
        <v>0</v>
      </c>
      <c r="N101" s="63">
        <f t="shared" si="32"/>
        <v>0</v>
      </c>
      <c r="O101" s="63">
        <f t="shared" si="32"/>
        <v>0</v>
      </c>
      <c r="P101" s="64"/>
    </row>
    <row r="102" spans="1:16" x14ac:dyDescent="0.25">
      <c r="A102" s="22" t="s">
        <v>104</v>
      </c>
      <c r="B102" s="23" t="s">
        <v>105</v>
      </c>
      <c r="C102" s="190">
        <v>66</v>
      </c>
      <c r="D102" s="66">
        <f>+D104+D103</f>
        <v>0</v>
      </c>
      <c r="E102" s="66">
        <f t="shared" ref="E102:O102" si="34">+E104+E103</f>
        <v>0</v>
      </c>
      <c r="F102" s="66">
        <f t="shared" si="34"/>
        <v>0</v>
      </c>
      <c r="G102" s="66">
        <f t="shared" si="34"/>
        <v>0</v>
      </c>
      <c r="H102" s="66">
        <f t="shared" si="34"/>
        <v>0</v>
      </c>
      <c r="I102" s="66">
        <f t="shared" si="34"/>
        <v>0</v>
      </c>
      <c r="J102" s="66">
        <f t="shared" si="34"/>
        <v>0</v>
      </c>
      <c r="K102" s="66">
        <f t="shared" si="34"/>
        <v>0</v>
      </c>
      <c r="L102" s="66">
        <f t="shared" si="34"/>
        <v>0</v>
      </c>
      <c r="M102" s="66">
        <f t="shared" si="34"/>
        <v>0</v>
      </c>
      <c r="N102" s="66">
        <f t="shared" si="34"/>
        <v>0</v>
      </c>
      <c r="O102" s="66">
        <f t="shared" si="34"/>
        <v>0</v>
      </c>
      <c r="P102" s="64"/>
    </row>
    <row r="103" spans="1:16" ht="24" x14ac:dyDescent="0.25">
      <c r="A103" s="121" t="s">
        <v>1385</v>
      </c>
      <c r="B103" s="122" t="s">
        <v>1386</v>
      </c>
      <c r="C103" s="190"/>
      <c r="D103" s="67"/>
      <c r="E103" s="67"/>
      <c r="F103" s="72"/>
      <c r="G103" s="72"/>
      <c r="H103" s="72"/>
      <c r="I103" s="72"/>
      <c r="J103" s="65">
        <f>E103</f>
        <v>0</v>
      </c>
      <c r="K103" s="72"/>
      <c r="L103" s="72"/>
      <c r="M103" s="72"/>
      <c r="N103" s="72"/>
      <c r="O103" s="72"/>
      <c r="P103" s="64"/>
    </row>
    <row r="104" spans="1:16" s="28" customFormat="1" ht="21.75" customHeight="1" x14ac:dyDescent="0.25">
      <c r="A104" s="121">
        <v>63613</v>
      </c>
      <c r="B104" s="122" t="s">
        <v>1387</v>
      </c>
      <c r="C104" s="190"/>
      <c r="D104" s="67"/>
      <c r="E104" s="67"/>
      <c r="F104" s="79"/>
      <c r="G104" s="77"/>
      <c r="H104" s="77"/>
      <c r="I104" s="77"/>
      <c r="J104" s="65">
        <f>E104</f>
        <v>0</v>
      </c>
      <c r="K104" s="77"/>
      <c r="L104" s="77"/>
      <c r="M104" s="77"/>
      <c r="N104" s="77"/>
      <c r="O104" s="77"/>
      <c r="P104" s="68"/>
    </row>
    <row r="105" spans="1:16" x14ac:dyDescent="0.25">
      <c r="A105" s="22" t="s">
        <v>106</v>
      </c>
      <c r="B105" s="23" t="s">
        <v>107</v>
      </c>
      <c r="C105" s="190">
        <v>67</v>
      </c>
      <c r="D105" s="66">
        <f>+D106+D107</f>
        <v>0</v>
      </c>
      <c r="E105" s="66">
        <f t="shared" ref="E105:O105" si="35">+E106+E107</f>
        <v>0</v>
      </c>
      <c r="F105" s="66">
        <f t="shared" si="35"/>
        <v>0</v>
      </c>
      <c r="G105" s="66">
        <f t="shared" si="35"/>
        <v>0</v>
      </c>
      <c r="H105" s="66">
        <f t="shared" si="35"/>
        <v>0</v>
      </c>
      <c r="I105" s="66">
        <f t="shared" si="35"/>
        <v>0</v>
      </c>
      <c r="J105" s="66">
        <f t="shared" si="35"/>
        <v>0</v>
      </c>
      <c r="K105" s="66">
        <f t="shared" si="35"/>
        <v>0</v>
      </c>
      <c r="L105" s="66">
        <f t="shared" si="35"/>
        <v>0</v>
      </c>
      <c r="M105" s="66">
        <f t="shared" si="35"/>
        <v>0</v>
      </c>
      <c r="N105" s="66">
        <f t="shared" si="35"/>
        <v>0</v>
      </c>
      <c r="O105" s="66">
        <f t="shared" si="35"/>
        <v>0</v>
      </c>
      <c r="P105" s="64"/>
    </row>
    <row r="106" spans="1:16" s="28" customFormat="1" ht="24" customHeight="1" x14ac:dyDescent="0.25">
      <c r="A106" s="25">
        <v>63622</v>
      </c>
      <c r="B106" s="26" t="s">
        <v>1388</v>
      </c>
      <c r="C106" s="190"/>
      <c r="D106" s="67"/>
      <c r="E106" s="67"/>
      <c r="F106" s="69"/>
      <c r="G106" s="71"/>
      <c r="H106" s="71"/>
      <c r="I106" s="71"/>
      <c r="J106" s="65">
        <f>E106</f>
        <v>0</v>
      </c>
      <c r="K106" s="77"/>
      <c r="L106" s="77"/>
      <c r="M106" s="71"/>
      <c r="N106" s="71"/>
      <c r="O106" s="71"/>
      <c r="P106" s="68"/>
    </row>
    <row r="107" spans="1:16" s="28" customFormat="1" ht="24" customHeight="1" x14ac:dyDescent="0.25">
      <c r="A107" s="25">
        <v>63623</v>
      </c>
      <c r="B107" s="26" t="s">
        <v>1389</v>
      </c>
      <c r="C107" s="190"/>
      <c r="D107" s="67"/>
      <c r="E107" s="67"/>
      <c r="F107" s="69"/>
      <c r="G107" s="71"/>
      <c r="H107" s="71"/>
      <c r="I107" s="71"/>
      <c r="J107" s="65">
        <f>E107</f>
        <v>0</v>
      </c>
      <c r="K107" s="77"/>
      <c r="L107" s="77"/>
      <c r="M107" s="71"/>
      <c r="N107" s="71"/>
      <c r="O107" s="71"/>
      <c r="P107" s="68"/>
    </row>
    <row r="108" spans="1:16" x14ac:dyDescent="0.25">
      <c r="A108" s="22" t="s">
        <v>108</v>
      </c>
      <c r="B108" s="23" t="s">
        <v>1390</v>
      </c>
      <c r="C108" s="190">
        <v>68</v>
      </c>
      <c r="D108" s="63">
        <f t="shared" ref="D108:O108" si="36">+D109+D114</f>
        <v>0</v>
      </c>
      <c r="E108" s="63">
        <f>+E109+E114</f>
        <v>220980</v>
      </c>
      <c r="F108" s="63">
        <f t="shared" si="36"/>
        <v>0</v>
      </c>
      <c r="G108" s="63">
        <f t="shared" si="36"/>
        <v>0</v>
      </c>
      <c r="H108" s="63">
        <f t="shared" si="36"/>
        <v>0</v>
      </c>
      <c r="I108" s="63">
        <f t="shared" si="36"/>
        <v>220980</v>
      </c>
      <c r="J108" s="63">
        <f t="shared" si="36"/>
        <v>0</v>
      </c>
      <c r="K108" s="63">
        <f t="shared" si="36"/>
        <v>0</v>
      </c>
      <c r="L108" s="63">
        <f t="shared" si="36"/>
        <v>0</v>
      </c>
      <c r="M108" s="63">
        <f t="shared" si="36"/>
        <v>0</v>
      </c>
      <c r="N108" s="63">
        <f t="shared" si="36"/>
        <v>0</v>
      </c>
      <c r="O108" s="63">
        <f t="shared" si="36"/>
        <v>0</v>
      </c>
      <c r="P108" s="64"/>
    </row>
    <row r="109" spans="1:16" x14ac:dyDescent="0.25">
      <c r="A109" s="22" t="s">
        <v>109</v>
      </c>
      <c r="B109" s="23" t="s">
        <v>1391</v>
      </c>
      <c r="C109" s="190">
        <v>69</v>
      </c>
      <c r="D109" s="66">
        <f>+D110+D113+D111+D112</f>
        <v>0</v>
      </c>
      <c r="E109" s="66">
        <f>+E110+E113+E111+E112</f>
        <v>220980</v>
      </c>
      <c r="F109" s="66">
        <f>+F110+F113+F111+F112</f>
        <v>0</v>
      </c>
      <c r="G109" s="66">
        <f t="shared" ref="G109:O109" si="37">+G110+G113+G111+G112</f>
        <v>0</v>
      </c>
      <c r="H109" s="66">
        <f t="shared" si="37"/>
        <v>0</v>
      </c>
      <c r="I109" s="66">
        <f>+I110+I113+I111+I112</f>
        <v>220980</v>
      </c>
      <c r="J109" s="66">
        <f t="shared" si="37"/>
        <v>0</v>
      </c>
      <c r="K109" s="66">
        <f t="shared" si="37"/>
        <v>0</v>
      </c>
      <c r="L109" s="66">
        <f t="shared" si="37"/>
        <v>0</v>
      </c>
      <c r="M109" s="66">
        <f t="shared" si="37"/>
        <v>0</v>
      </c>
      <c r="N109" s="66">
        <f t="shared" si="37"/>
        <v>0</v>
      </c>
      <c r="O109" s="66">
        <f t="shared" si="37"/>
        <v>0</v>
      </c>
      <c r="P109" s="64"/>
    </row>
    <row r="110" spans="1:16" x14ac:dyDescent="0.25">
      <c r="A110" s="22" t="s">
        <v>1601</v>
      </c>
      <c r="B110" s="23" t="s">
        <v>1602</v>
      </c>
      <c r="C110" s="190"/>
      <c r="D110" s="268"/>
      <c r="E110" s="268">
        <v>220980</v>
      </c>
      <c r="F110" s="72"/>
      <c r="G110" s="72"/>
      <c r="H110" s="72"/>
      <c r="I110" s="73">
        <f>E110</f>
        <v>220980</v>
      </c>
      <c r="J110" s="72"/>
      <c r="K110" s="72"/>
      <c r="L110" s="72"/>
      <c r="M110" s="72"/>
      <c r="N110" s="72"/>
      <c r="O110" s="72"/>
      <c r="P110" s="64"/>
    </row>
    <row r="111" spans="1:16" x14ac:dyDescent="0.25">
      <c r="A111" s="22">
        <v>63812</v>
      </c>
      <c r="B111" s="23" t="s">
        <v>1392</v>
      </c>
      <c r="C111" s="190"/>
      <c r="D111" s="67"/>
      <c r="E111" s="67"/>
      <c r="F111" s="72"/>
      <c r="G111" s="72"/>
      <c r="H111" s="72"/>
      <c r="I111" s="73">
        <f>E111</f>
        <v>0</v>
      </c>
      <c r="J111" s="72"/>
      <c r="K111" s="72"/>
      <c r="L111" s="72"/>
      <c r="M111" s="72"/>
      <c r="N111" s="72"/>
      <c r="O111" s="72"/>
      <c r="P111" s="64"/>
    </row>
    <row r="112" spans="1:16" ht="24" x14ac:dyDescent="0.25">
      <c r="A112" s="22" t="s">
        <v>1393</v>
      </c>
      <c r="B112" s="23" t="s">
        <v>1394</v>
      </c>
      <c r="C112" s="190"/>
      <c r="D112" s="67"/>
      <c r="E112" s="67"/>
      <c r="F112" s="72"/>
      <c r="G112" s="72"/>
      <c r="H112" s="72"/>
      <c r="I112" s="73">
        <f>E112</f>
        <v>0</v>
      </c>
      <c r="J112" s="72"/>
      <c r="K112" s="72"/>
      <c r="L112" s="72"/>
      <c r="M112" s="72"/>
      <c r="N112" s="72"/>
      <c r="O112" s="72"/>
      <c r="P112" s="64"/>
    </row>
    <row r="113" spans="1:16" s="28" customFormat="1" ht="24" x14ac:dyDescent="0.25">
      <c r="A113" s="25" t="s">
        <v>1395</v>
      </c>
      <c r="B113" s="26" t="s">
        <v>1396</v>
      </c>
      <c r="C113" s="190"/>
      <c r="D113" s="67"/>
      <c r="E113" s="67"/>
      <c r="F113" s="79"/>
      <c r="G113" s="77"/>
      <c r="H113" s="77"/>
      <c r="I113" s="73">
        <f>E113</f>
        <v>0</v>
      </c>
      <c r="J113" s="77"/>
      <c r="K113" s="77"/>
      <c r="L113" s="77"/>
      <c r="M113" s="77"/>
      <c r="N113" s="77"/>
      <c r="O113" s="77"/>
      <c r="P113" s="68"/>
    </row>
    <row r="114" spans="1:16" x14ac:dyDescent="0.25">
      <c r="A114" s="22" t="s">
        <v>110</v>
      </c>
      <c r="B114" s="23" t="s">
        <v>1397</v>
      </c>
      <c r="C114" s="190">
        <v>70</v>
      </c>
      <c r="D114" s="66">
        <f>+D115+D116+D117</f>
        <v>0</v>
      </c>
      <c r="E114" s="66">
        <f t="shared" ref="E114:O114" si="38">+E115+E116+E117</f>
        <v>0</v>
      </c>
      <c r="F114" s="66">
        <f t="shared" si="38"/>
        <v>0</v>
      </c>
      <c r="G114" s="66">
        <f t="shared" si="38"/>
        <v>0</v>
      </c>
      <c r="H114" s="66">
        <f t="shared" si="38"/>
        <v>0</v>
      </c>
      <c r="I114" s="66">
        <f t="shared" si="38"/>
        <v>0</v>
      </c>
      <c r="J114" s="66">
        <f t="shared" si="38"/>
        <v>0</v>
      </c>
      <c r="K114" s="66">
        <f t="shared" si="38"/>
        <v>0</v>
      </c>
      <c r="L114" s="66">
        <f t="shared" si="38"/>
        <v>0</v>
      </c>
      <c r="M114" s="66">
        <f t="shared" si="38"/>
        <v>0</v>
      </c>
      <c r="N114" s="66">
        <f t="shared" si="38"/>
        <v>0</v>
      </c>
      <c r="O114" s="66">
        <f t="shared" si="38"/>
        <v>0</v>
      </c>
      <c r="P114" s="64"/>
    </row>
    <row r="115" spans="1:16" s="28" customFormat="1" x14ac:dyDescent="0.25">
      <c r="A115" s="25">
        <v>63822</v>
      </c>
      <c r="B115" s="26" t="s">
        <v>1398</v>
      </c>
      <c r="C115" s="190"/>
      <c r="D115" s="67"/>
      <c r="E115" s="67"/>
      <c r="F115" s="69"/>
      <c r="G115" s="71"/>
      <c r="H115" s="71"/>
      <c r="I115" s="73">
        <f>E115</f>
        <v>0</v>
      </c>
      <c r="J115" s="71"/>
      <c r="K115" s="71"/>
      <c r="L115" s="71"/>
      <c r="M115" s="71"/>
      <c r="N115" s="71"/>
      <c r="O115" s="71"/>
      <c r="P115" s="68"/>
    </row>
    <row r="116" spans="1:16" s="28" customFormat="1" ht="24" x14ac:dyDescent="0.25">
      <c r="A116" s="25" t="s">
        <v>1399</v>
      </c>
      <c r="B116" s="26" t="s">
        <v>1400</v>
      </c>
      <c r="C116" s="190"/>
      <c r="D116" s="67"/>
      <c r="E116" s="67"/>
      <c r="F116" s="69"/>
      <c r="G116" s="71"/>
      <c r="H116" s="71"/>
      <c r="I116" s="73">
        <f>E116</f>
        <v>0</v>
      </c>
      <c r="J116" s="71"/>
      <c r="K116" s="71"/>
      <c r="L116" s="71"/>
      <c r="M116" s="71"/>
      <c r="N116" s="71"/>
      <c r="O116" s="71"/>
      <c r="P116" s="68"/>
    </row>
    <row r="117" spans="1:16" s="28" customFormat="1" ht="24" x14ac:dyDescent="0.25">
      <c r="A117" s="25" t="s">
        <v>1401</v>
      </c>
      <c r="B117" s="26" t="s">
        <v>1402</v>
      </c>
      <c r="C117" s="190"/>
      <c r="D117" s="67"/>
      <c r="E117" s="67"/>
      <c r="F117" s="69"/>
      <c r="G117" s="71"/>
      <c r="H117" s="71"/>
      <c r="I117" s="73">
        <f>E117</f>
        <v>0</v>
      </c>
      <c r="J117" s="71"/>
      <c r="K117" s="71"/>
      <c r="L117" s="71"/>
      <c r="M117" s="71"/>
      <c r="N117" s="71"/>
      <c r="O117" s="71"/>
      <c r="P117" s="68"/>
    </row>
    <row r="118" spans="1:16" s="28" customFormat="1" x14ac:dyDescent="0.25">
      <c r="A118" s="25">
        <v>639</v>
      </c>
      <c r="B118" s="26" t="s">
        <v>1403</v>
      </c>
      <c r="C118" s="190"/>
      <c r="D118" s="202">
        <f>D119+D121+D123+D125</f>
        <v>0</v>
      </c>
      <c r="E118" s="202">
        <f t="shared" ref="E118:O118" si="39">E119+E121+E123+E125</f>
        <v>0</v>
      </c>
      <c r="F118" s="202">
        <f t="shared" si="39"/>
        <v>0</v>
      </c>
      <c r="G118" s="202">
        <f t="shared" si="39"/>
        <v>0</v>
      </c>
      <c r="H118" s="202">
        <f t="shared" si="39"/>
        <v>0</v>
      </c>
      <c r="I118" s="202">
        <f t="shared" si="39"/>
        <v>0</v>
      </c>
      <c r="J118" s="202">
        <f t="shared" si="39"/>
        <v>0</v>
      </c>
      <c r="K118" s="202">
        <f t="shared" si="39"/>
        <v>0</v>
      </c>
      <c r="L118" s="202">
        <f t="shared" si="39"/>
        <v>0</v>
      </c>
      <c r="M118" s="202">
        <f t="shared" si="39"/>
        <v>0</v>
      </c>
      <c r="N118" s="202">
        <f t="shared" si="39"/>
        <v>0</v>
      </c>
      <c r="O118" s="202">
        <f t="shared" si="39"/>
        <v>0</v>
      </c>
      <c r="P118" s="259"/>
    </row>
    <row r="119" spans="1:16" s="28" customFormat="1" x14ac:dyDescent="0.25">
      <c r="A119" s="25">
        <v>6391</v>
      </c>
      <c r="B119" s="26" t="s">
        <v>1404</v>
      </c>
      <c r="C119" s="190"/>
      <c r="D119" s="203">
        <f>D120</f>
        <v>0</v>
      </c>
      <c r="E119" s="203">
        <f t="shared" ref="E119:O119" si="40">E120</f>
        <v>0</v>
      </c>
      <c r="F119" s="203">
        <f t="shared" si="40"/>
        <v>0</v>
      </c>
      <c r="G119" s="203">
        <f t="shared" si="40"/>
        <v>0</v>
      </c>
      <c r="H119" s="203">
        <f t="shared" si="40"/>
        <v>0</v>
      </c>
      <c r="I119" s="203">
        <f t="shared" si="40"/>
        <v>0</v>
      </c>
      <c r="J119" s="203">
        <f t="shared" si="40"/>
        <v>0</v>
      </c>
      <c r="K119" s="203">
        <f t="shared" si="40"/>
        <v>0</v>
      </c>
      <c r="L119" s="203">
        <f t="shared" si="40"/>
        <v>0</v>
      </c>
      <c r="M119" s="203">
        <f t="shared" si="40"/>
        <v>0</v>
      </c>
      <c r="N119" s="203">
        <f t="shared" si="40"/>
        <v>0</v>
      </c>
      <c r="O119" s="203">
        <f t="shared" si="40"/>
        <v>0</v>
      </c>
      <c r="P119" s="258"/>
    </row>
    <row r="120" spans="1:16" s="28" customFormat="1" x14ac:dyDescent="0.25">
      <c r="A120" s="25">
        <v>63911</v>
      </c>
      <c r="B120" s="26" t="s">
        <v>1404</v>
      </c>
      <c r="C120" s="190"/>
      <c r="D120" s="67"/>
      <c r="E120" s="67"/>
      <c r="F120" s="69"/>
      <c r="G120" s="71"/>
      <c r="H120" s="71"/>
      <c r="I120" s="71"/>
      <c r="J120" s="73">
        <f>E120</f>
        <v>0</v>
      </c>
      <c r="K120" s="71"/>
      <c r="L120" s="71"/>
      <c r="M120" s="71"/>
      <c r="N120" s="71"/>
      <c r="O120" s="71"/>
      <c r="P120" s="68"/>
    </row>
    <row r="121" spans="1:16" s="28" customFormat="1" x14ac:dyDescent="0.25">
      <c r="A121" s="25">
        <v>6392</v>
      </c>
      <c r="B121" s="26" t="s">
        <v>1405</v>
      </c>
      <c r="C121" s="190"/>
      <c r="D121" s="203">
        <f>D122</f>
        <v>0</v>
      </c>
      <c r="E121" s="203">
        <f t="shared" ref="E121:O121" si="41">E122</f>
        <v>0</v>
      </c>
      <c r="F121" s="203">
        <f t="shared" si="41"/>
        <v>0</v>
      </c>
      <c r="G121" s="203">
        <f t="shared" si="41"/>
        <v>0</v>
      </c>
      <c r="H121" s="203">
        <f t="shared" si="41"/>
        <v>0</v>
      </c>
      <c r="I121" s="203">
        <f t="shared" si="41"/>
        <v>0</v>
      </c>
      <c r="J121" s="203">
        <f t="shared" si="41"/>
        <v>0</v>
      </c>
      <c r="K121" s="203">
        <f t="shared" si="41"/>
        <v>0</v>
      </c>
      <c r="L121" s="203">
        <f t="shared" si="41"/>
        <v>0</v>
      </c>
      <c r="M121" s="203">
        <f t="shared" si="41"/>
        <v>0</v>
      </c>
      <c r="N121" s="203">
        <f t="shared" si="41"/>
        <v>0</v>
      </c>
      <c r="O121" s="203">
        <f t="shared" si="41"/>
        <v>0</v>
      </c>
      <c r="P121" s="258"/>
    </row>
    <row r="122" spans="1:16" s="28" customFormat="1" x14ac:dyDescent="0.25">
      <c r="A122" s="25">
        <v>63921</v>
      </c>
      <c r="B122" s="26" t="s">
        <v>1405</v>
      </c>
      <c r="C122" s="190"/>
      <c r="D122" s="67"/>
      <c r="E122" s="67"/>
      <c r="F122" s="69"/>
      <c r="G122" s="71"/>
      <c r="H122" s="71"/>
      <c r="I122" s="71"/>
      <c r="J122" s="73">
        <f>E122</f>
        <v>0</v>
      </c>
      <c r="K122" s="71"/>
      <c r="L122" s="71"/>
      <c r="M122" s="71"/>
      <c r="N122" s="71"/>
      <c r="O122" s="71"/>
      <c r="P122" s="68"/>
    </row>
    <row r="123" spans="1:16" s="28" customFormat="1" ht="24" x14ac:dyDescent="0.25">
      <c r="A123" s="25">
        <v>6393</v>
      </c>
      <c r="B123" s="26" t="s">
        <v>1406</v>
      </c>
      <c r="C123" s="190"/>
      <c r="D123" s="203">
        <f>D124</f>
        <v>0</v>
      </c>
      <c r="E123" s="203">
        <f t="shared" ref="E123:O123" si="42">E124</f>
        <v>0</v>
      </c>
      <c r="F123" s="203">
        <f t="shared" si="42"/>
        <v>0</v>
      </c>
      <c r="G123" s="203">
        <f t="shared" si="42"/>
        <v>0</v>
      </c>
      <c r="H123" s="203">
        <f t="shared" si="42"/>
        <v>0</v>
      </c>
      <c r="I123" s="203">
        <f t="shared" si="42"/>
        <v>0</v>
      </c>
      <c r="J123" s="203">
        <f t="shared" si="42"/>
        <v>0</v>
      </c>
      <c r="K123" s="203">
        <f t="shared" si="42"/>
        <v>0</v>
      </c>
      <c r="L123" s="203">
        <f t="shared" si="42"/>
        <v>0</v>
      </c>
      <c r="M123" s="203">
        <f t="shared" si="42"/>
        <v>0</v>
      </c>
      <c r="N123" s="203">
        <f t="shared" si="42"/>
        <v>0</v>
      </c>
      <c r="O123" s="203">
        <f t="shared" si="42"/>
        <v>0</v>
      </c>
      <c r="P123" s="258"/>
    </row>
    <row r="124" spans="1:16" s="28" customFormat="1" ht="24" x14ac:dyDescent="0.25">
      <c r="A124" s="25">
        <v>63931</v>
      </c>
      <c r="B124" s="26" t="s">
        <v>1406</v>
      </c>
      <c r="C124" s="190"/>
      <c r="D124" s="67"/>
      <c r="E124" s="67"/>
      <c r="F124" s="69"/>
      <c r="G124" s="71"/>
      <c r="H124" s="71"/>
      <c r="I124" s="73">
        <f>E124</f>
        <v>0</v>
      </c>
      <c r="J124" s="71"/>
      <c r="K124" s="71"/>
      <c r="L124" s="71"/>
      <c r="M124" s="71"/>
      <c r="N124" s="71"/>
      <c r="O124" s="71"/>
      <c r="P124" s="68"/>
    </row>
    <row r="125" spans="1:16" s="28" customFormat="1" ht="24" x14ac:dyDescent="0.25">
      <c r="A125" s="25">
        <v>6394</v>
      </c>
      <c r="B125" s="26" t="s">
        <v>1407</v>
      </c>
      <c r="C125" s="190"/>
      <c r="D125" s="203">
        <f>D126</f>
        <v>0</v>
      </c>
      <c r="E125" s="203">
        <f t="shared" ref="E125:O125" si="43">E126</f>
        <v>0</v>
      </c>
      <c r="F125" s="203">
        <f t="shared" si="43"/>
        <v>0</v>
      </c>
      <c r="G125" s="203">
        <f t="shared" si="43"/>
        <v>0</v>
      </c>
      <c r="H125" s="203">
        <f t="shared" si="43"/>
        <v>0</v>
      </c>
      <c r="I125" s="203">
        <f t="shared" si="43"/>
        <v>0</v>
      </c>
      <c r="J125" s="203">
        <f t="shared" si="43"/>
        <v>0</v>
      </c>
      <c r="K125" s="203">
        <f t="shared" si="43"/>
        <v>0</v>
      </c>
      <c r="L125" s="203">
        <f t="shared" si="43"/>
        <v>0</v>
      </c>
      <c r="M125" s="203">
        <f t="shared" si="43"/>
        <v>0</v>
      </c>
      <c r="N125" s="203">
        <f t="shared" si="43"/>
        <v>0</v>
      </c>
      <c r="O125" s="203">
        <f t="shared" si="43"/>
        <v>0</v>
      </c>
      <c r="P125" s="258"/>
    </row>
    <row r="126" spans="1:16" s="28" customFormat="1" ht="24" x14ac:dyDescent="0.25">
      <c r="A126" s="25">
        <v>63941</v>
      </c>
      <c r="B126" s="26" t="s">
        <v>1407</v>
      </c>
      <c r="C126" s="190"/>
      <c r="D126" s="67"/>
      <c r="E126" s="67"/>
      <c r="F126" s="69"/>
      <c r="G126" s="71"/>
      <c r="H126" s="71"/>
      <c r="I126" s="73">
        <f>E126</f>
        <v>0</v>
      </c>
      <c r="J126" s="71"/>
      <c r="K126" s="71"/>
      <c r="L126" s="71"/>
      <c r="M126" s="71"/>
      <c r="N126" s="71"/>
      <c r="O126" s="71"/>
      <c r="P126" s="68"/>
    </row>
    <row r="127" spans="1:16" x14ac:dyDescent="0.25">
      <c r="A127" s="22">
        <v>64</v>
      </c>
      <c r="B127" s="23" t="s">
        <v>111</v>
      </c>
      <c r="C127" s="190">
        <v>71</v>
      </c>
      <c r="D127" s="63">
        <f t="shared" ref="D127:J127" si="44">D128+D142+D151+D159</f>
        <v>0</v>
      </c>
      <c r="E127" s="63">
        <f t="shared" si="44"/>
        <v>5050</v>
      </c>
      <c r="F127" s="63">
        <f t="shared" si="44"/>
        <v>0</v>
      </c>
      <c r="G127" s="63">
        <f t="shared" si="44"/>
        <v>5050</v>
      </c>
      <c r="H127" s="63">
        <f t="shared" si="44"/>
        <v>0</v>
      </c>
      <c r="I127" s="63">
        <f t="shared" si="44"/>
        <v>0</v>
      </c>
      <c r="J127" s="63">
        <f t="shared" si="44"/>
        <v>0</v>
      </c>
      <c r="K127" s="63"/>
      <c r="L127" s="63"/>
      <c r="M127" s="63">
        <f>M128+M142+M151+M159</f>
        <v>0</v>
      </c>
      <c r="N127" s="63">
        <f>N128+N142+N151+N159</f>
        <v>0</v>
      </c>
      <c r="O127" s="63">
        <f>O128+O142+O151+O159</f>
        <v>0</v>
      </c>
      <c r="P127" s="64"/>
    </row>
    <row r="128" spans="1:16" x14ac:dyDescent="0.25">
      <c r="A128" s="22">
        <v>641</v>
      </c>
      <c r="B128" s="23" t="s">
        <v>112</v>
      </c>
      <c r="C128" s="190">
        <v>72</v>
      </c>
      <c r="D128" s="63">
        <f>SUM(D129+D131+D134+D136+D138+D140)</f>
        <v>0</v>
      </c>
      <c r="E128" s="63">
        <f t="shared" ref="E128:O128" si="45">SUM(E129+E131+E134+E136+E138+E140)</f>
        <v>0</v>
      </c>
      <c r="F128" s="63">
        <f t="shared" si="45"/>
        <v>0</v>
      </c>
      <c r="G128" s="63">
        <f t="shared" si="45"/>
        <v>0</v>
      </c>
      <c r="H128" s="63">
        <f t="shared" si="45"/>
        <v>0</v>
      </c>
      <c r="I128" s="63">
        <f t="shared" si="45"/>
        <v>0</v>
      </c>
      <c r="J128" s="63">
        <f t="shared" si="45"/>
        <v>0</v>
      </c>
      <c r="K128" s="63">
        <f t="shared" si="45"/>
        <v>0</v>
      </c>
      <c r="L128" s="63">
        <f t="shared" si="45"/>
        <v>0</v>
      </c>
      <c r="M128" s="63">
        <f t="shared" si="45"/>
        <v>0</v>
      </c>
      <c r="N128" s="63">
        <f t="shared" si="45"/>
        <v>0</v>
      </c>
      <c r="O128" s="63">
        <f t="shared" si="45"/>
        <v>0</v>
      </c>
      <c r="P128" s="64"/>
    </row>
    <row r="129" spans="1:16" x14ac:dyDescent="0.25">
      <c r="A129" s="22">
        <v>6412</v>
      </c>
      <c r="B129" s="23" t="s">
        <v>113</v>
      </c>
      <c r="C129" s="190">
        <v>73</v>
      </c>
      <c r="D129" s="66">
        <f>SUM(D130:D130)</f>
        <v>0</v>
      </c>
      <c r="E129" s="66">
        <f>SUM(E130:E130)</f>
        <v>0</v>
      </c>
      <c r="F129" s="66">
        <f t="shared" ref="F129:O129" si="46">SUM(F130:F130)</f>
        <v>0</v>
      </c>
      <c r="G129" s="66">
        <f t="shared" si="46"/>
        <v>0</v>
      </c>
      <c r="H129" s="66">
        <f t="shared" si="46"/>
        <v>0</v>
      </c>
      <c r="I129" s="66">
        <f t="shared" si="46"/>
        <v>0</v>
      </c>
      <c r="J129" s="66">
        <f t="shared" si="46"/>
        <v>0</v>
      </c>
      <c r="K129" s="66">
        <f t="shared" si="46"/>
        <v>0</v>
      </c>
      <c r="L129" s="66">
        <f t="shared" si="46"/>
        <v>0</v>
      </c>
      <c r="M129" s="66">
        <f t="shared" si="46"/>
        <v>0</v>
      </c>
      <c r="N129" s="66">
        <f t="shared" si="46"/>
        <v>0</v>
      </c>
      <c r="O129" s="66">
        <f t="shared" si="46"/>
        <v>0</v>
      </c>
      <c r="P129" s="64"/>
    </row>
    <row r="130" spans="1:16" s="28" customFormat="1" x14ac:dyDescent="0.25">
      <c r="A130" s="25" t="s">
        <v>1431</v>
      </c>
      <c r="B130" s="26" t="s">
        <v>114</v>
      </c>
      <c r="C130" s="190"/>
      <c r="D130" s="67"/>
      <c r="E130" s="67"/>
      <c r="F130" s="69"/>
      <c r="G130" s="65">
        <f>E130</f>
        <v>0</v>
      </c>
      <c r="H130" s="71"/>
      <c r="I130" s="71"/>
      <c r="J130" s="71"/>
      <c r="K130" s="71"/>
      <c r="L130" s="71"/>
      <c r="M130" s="71"/>
      <c r="N130" s="71"/>
      <c r="O130" s="71"/>
      <c r="P130" s="64"/>
    </row>
    <row r="131" spans="1:16" x14ac:dyDescent="0.25">
      <c r="A131" s="22">
        <v>6413</v>
      </c>
      <c r="B131" s="23" t="s">
        <v>115</v>
      </c>
      <c r="C131" s="190">
        <v>74</v>
      </c>
      <c r="D131" s="66">
        <f t="shared" ref="D131:O131" si="47">SUM(D132:D133)</f>
        <v>0</v>
      </c>
      <c r="E131" s="66">
        <f t="shared" si="47"/>
        <v>0</v>
      </c>
      <c r="F131" s="66">
        <f t="shared" si="47"/>
        <v>0</v>
      </c>
      <c r="G131" s="66">
        <f t="shared" si="47"/>
        <v>0</v>
      </c>
      <c r="H131" s="66">
        <f t="shared" si="47"/>
        <v>0</v>
      </c>
      <c r="I131" s="66">
        <f t="shared" si="47"/>
        <v>0</v>
      </c>
      <c r="J131" s="66">
        <f t="shared" si="47"/>
        <v>0</v>
      </c>
      <c r="K131" s="66">
        <f t="shared" si="47"/>
        <v>0</v>
      </c>
      <c r="L131" s="66">
        <f t="shared" si="47"/>
        <v>0</v>
      </c>
      <c r="M131" s="66">
        <f t="shared" si="47"/>
        <v>0</v>
      </c>
      <c r="N131" s="66">
        <f t="shared" si="47"/>
        <v>0</v>
      </c>
      <c r="O131" s="66">
        <f t="shared" si="47"/>
        <v>0</v>
      </c>
      <c r="P131" s="64"/>
    </row>
    <row r="132" spans="1:16" s="28" customFormat="1" x14ac:dyDescent="0.25">
      <c r="A132" s="25" t="s">
        <v>1433</v>
      </c>
      <c r="B132" s="26" t="s">
        <v>116</v>
      </c>
      <c r="C132" s="190"/>
      <c r="D132" s="67"/>
      <c r="E132" s="67"/>
      <c r="F132" s="69"/>
      <c r="G132" s="65">
        <f>E132</f>
        <v>0</v>
      </c>
      <c r="H132" s="71"/>
      <c r="I132" s="71"/>
      <c r="J132" s="71"/>
      <c r="K132" s="71"/>
      <c r="L132" s="71"/>
      <c r="M132" s="71"/>
      <c r="N132" s="71"/>
      <c r="O132" s="71"/>
      <c r="P132" s="64"/>
    </row>
    <row r="133" spans="1:16" s="28" customFormat="1" x14ac:dyDescent="0.25">
      <c r="A133" s="25" t="s">
        <v>1432</v>
      </c>
      <c r="B133" s="26" t="s">
        <v>117</v>
      </c>
      <c r="C133" s="190"/>
      <c r="D133" s="67"/>
      <c r="E133" s="67"/>
      <c r="F133" s="69"/>
      <c r="G133" s="65">
        <f>E133</f>
        <v>0</v>
      </c>
      <c r="H133" s="71"/>
      <c r="I133" s="71"/>
      <c r="J133" s="71"/>
      <c r="K133" s="71"/>
      <c r="L133" s="71"/>
      <c r="M133" s="71"/>
      <c r="N133" s="71"/>
      <c r="O133" s="71"/>
      <c r="P133" s="64"/>
    </row>
    <row r="134" spans="1:16" x14ac:dyDescent="0.25">
      <c r="A134" s="22">
        <v>6414</v>
      </c>
      <c r="B134" s="23" t="s">
        <v>118</v>
      </c>
      <c r="C134" s="190">
        <v>75</v>
      </c>
      <c r="D134" s="66">
        <f>SUM(D135:D135)</f>
        <v>0</v>
      </c>
      <c r="E134" s="66">
        <f t="shared" ref="E134:O134" si="48">SUM(E135:E135)</f>
        <v>0</v>
      </c>
      <c r="F134" s="66">
        <f t="shared" si="48"/>
        <v>0</v>
      </c>
      <c r="G134" s="66">
        <f t="shared" si="48"/>
        <v>0</v>
      </c>
      <c r="H134" s="66">
        <f t="shared" si="48"/>
        <v>0</v>
      </c>
      <c r="I134" s="66">
        <f t="shared" si="48"/>
        <v>0</v>
      </c>
      <c r="J134" s="66">
        <f t="shared" si="48"/>
        <v>0</v>
      </c>
      <c r="K134" s="66">
        <f t="shared" si="48"/>
        <v>0</v>
      </c>
      <c r="L134" s="66">
        <f t="shared" si="48"/>
        <v>0</v>
      </c>
      <c r="M134" s="66">
        <f t="shared" si="48"/>
        <v>0</v>
      </c>
      <c r="N134" s="66">
        <f t="shared" si="48"/>
        <v>0</v>
      </c>
      <c r="O134" s="66">
        <f t="shared" si="48"/>
        <v>0</v>
      </c>
      <c r="P134" s="64"/>
    </row>
    <row r="135" spans="1:16" s="28" customFormat="1" x14ac:dyDescent="0.25">
      <c r="A135" s="25" t="s">
        <v>1434</v>
      </c>
      <c r="B135" s="26" t="s">
        <v>120</v>
      </c>
      <c r="C135" s="190"/>
      <c r="D135" s="67"/>
      <c r="E135" s="67"/>
      <c r="F135" s="69"/>
      <c r="G135" s="65">
        <f>E135</f>
        <v>0</v>
      </c>
      <c r="H135" s="71"/>
      <c r="I135" s="71"/>
      <c r="J135" s="71"/>
      <c r="K135" s="71"/>
      <c r="L135" s="71"/>
      <c r="M135" s="71"/>
      <c r="N135" s="71"/>
      <c r="O135" s="71"/>
      <c r="P135" s="64"/>
    </row>
    <row r="136" spans="1:16" x14ac:dyDescent="0.25">
      <c r="A136" s="22">
        <v>6415</v>
      </c>
      <c r="B136" s="23" t="s">
        <v>121</v>
      </c>
      <c r="C136" s="190">
        <v>76</v>
      </c>
      <c r="D136" s="66">
        <f t="shared" ref="D136:O136" si="49">SUM(D137:D137)</f>
        <v>0</v>
      </c>
      <c r="E136" s="66">
        <f t="shared" si="49"/>
        <v>0</v>
      </c>
      <c r="F136" s="66">
        <f t="shared" si="49"/>
        <v>0</v>
      </c>
      <c r="G136" s="66">
        <f t="shared" si="49"/>
        <v>0</v>
      </c>
      <c r="H136" s="66">
        <f t="shared" si="49"/>
        <v>0</v>
      </c>
      <c r="I136" s="66">
        <f t="shared" si="49"/>
        <v>0</v>
      </c>
      <c r="J136" s="66">
        <f t="shared" si="49"/>
        <v>0</v>
      </c>
      <c r="K136" s="66">
        <f t="shared" si="49"/>
        <v>0</v>
      </c>
      <c r="L136" s="66">
        <f t="shared" si="49"/>
        <v>0</v>
      </c>
      <c r="M136" s="66">
        <f t="shared" si="49"/>
        <v>0</v>
      </c>
      <c r="N136" s="66">
        <f t="shared" si="49"/>
        <v>0</v>
      </c>
      <c r="O136" s="66">
        <f t="shared" si="49"/>
        <v>0</v>
      </c>
      <c r="P136" s="64"/>
    </row>
    <row r="137" spans="1:16" s="28" customFormat="1" x14ac:dyDescent="0.25">
      <c r="A137" s="25" t="s">
        <v>1435</v>
      </c>
      <c r="B137" s="26" t="s">
        <v>122</v>
      </c>
      <c r="C137" s="190"/>
      <c r="D137" s="67"/>
      <c r="E137" s="67"/>
      <c r="F137" s="69"/>
      <c r="G137" s="65">
        <f>E137</f>
        <v>0</v>
      </c>
      <c r="H137" s="71"/>
      <c r="I137" s="71"/>
      <c r="J137" s="71"/>
      <c r="K137" s="71"/>
      <c r="L137" s="71"/>
      <c r="M137" s="71"/>
      <c r="N137" s="71"/>
      <c r="O137" s="71"/>
      <c r="P137" s="64"/>
    </row>
    <row r="138" spans="1:16" x14ac:dyDescent="0.25">
      <c r="A138" s="22">
        <v>6416</v>
      </c>
      <c r="B138" s="23" t="s">
        <v>123</v>
      </c>
      <c r="C138" s="190">
        <v>77</v>
      </c>
      <c r="D138" s="66">
        <f>SUM(D139:D139)</f>
        <v>0</v>
      </c>
      <c r="E138" s="66">
        <f t="shared" ref="E138:O138" si="50">SUM(E139:E139)</f>
        <v>0</v>
      </c>
      <c r="F138" s="66">
        <f t="shared" si="50"/>
        <v>0</v>
      </c>
      <c r="G138" s="66">
        <f t="shared" si="50"/>
        <v>0</v>
      </c>
      <c r="H138" s="66">
        <f t="shared" si="50"/>
        <v>0</v>
      </c>
      <c r="I138" s="66">
        <f t="shared" si="50"/>
        <v>0</v>
      </c>
      <c r="J138" s="66">
        <f t="shared" si="50"/>
        <v>0</v>
      </c>
      <c r="K138" s="66">
        <f t="shared" si="50"/>
        <v>0</v>
      </c>
      <c r="L138" s="66">
        <f t="shared" si="50"/>
        <v>0</v>
      </c>
      <c r="M138" s="66">
        <f t="shared" si="50"/>
        <v>0</v>
      </c>
      <c r="N138" s="66">
        <f t="shared" si="50"/>
        <v>0</v>
      </c>
      <c r="O138" s="66">
        <f t="shared" si="50"/>
        <v>0</v>
      </c>
      <c r="P138" s="64"/>
    </row>
    <row r="139" spans="1:16" s="28" customFormat="1" ht="24" customHeight="1" x14ac:dyDescent="0.25">
      <c r="A139" s="25" t="s">
        <v>1436</v>
      </c>
      <c r="B139" s="26" t="s">
        <v>124</v>
      </c>
      <c r="C139" s="190"/>
      <c r="D139" s="67"/>
      <c r="E139" s="67"/>
      <c r="F139" s="69"/>
      <c r="G139" s="65">
        <f>E139</f>
        <v>0</v>
      </c>
      <c r="H139" s="71"/>
      <c r="I139" s="71"/>
      <c r="J139" s="71"/>
      <c r="K139" s="71"/>
      <c r="L139" s="71"/>
      <c r="M139" s="71"/>
      <c r="N139" s="71"/>
      <c r="O139" s="71"/>
      <c r="P139" s="68"/>
    </row>
    <row r="140" spans="1:16" ht="24" customHeight="1" x14ac:dyDescent="0.25">
      <c r="A140" s="22">
        <v>6417</v>
      </c>
      <c r="B140" s="23" t="s">
        <v>125</v>
      </c>
      <c r="C140" s="190">
        <v>78</v>
      </c>
      <c r="D140" s="66">
        <f>SUM(D141:D141)</f>
        <v>0</v>
      </c>
      <c r="E140" s="66">
        <f t="shared" ref="E140:O140" si="51">SUM(E141:E141)</f>
        <v>0</v>
      </c>
      <c r="F140" s="66">
        <f t="shared" si="51"/>
        <v>0</v>
      </c>
      <c r="G140" s="66">
        <f t="shared" si="51"/>
        <v>0</v>
      </c>
      <c r="H140" s="66">
        <f t="shared" si="51"/>
        <v>0</v>
      </c>
      <c r="I140" s="66">
        <f t="shared" si="51"/>
        <v>0</v>
      </c>
      <c r="J140" s="66">
        <f t="shared" si="51"/>
        <v>0</v>
      </c>
      <c r="K140" s="66">
        <f t="shared" si="51"/>
        <v>0</v>
      </c>
      <c r="L140" s="66">
        <f t="shared" si="51"/>
        <v>0</v>
      </c>
      <c r="M140" s="66">
        <f t="shared" si="51"/>
        <v>0</v>
      </c>
      <c r="N140" s="66">
        <f t="shared" si="51"/>
        <v>0</v>
      </c>
      <c r="O140" s="66">
        <f t="shared" si="51"/>
        <v>0</v>
      </c>
      <c r="P140" s="64"/>
    </row>
    <row r="141" spans="1:16" s="28" customFormat="1" x14ac:dyDescent="0.25">
      <c r="A141" s="25" t="s">
        <v>1437</v>
      </c>
      <c r="B141" s="26" t="s">
        <v>126</v>
      </c>
      <c r="C141" s="190"/>
      <c r="D141" s="67"/>
      <c r="E141" s="67"/>
      <c r="F141" s="69"/>
      <c r="G141" s="77"/>
      <c r="H141" s="73">
        <f>E141</f>
        <v>0</v>
      </c>
      <c r="I141" s="71"/>
      <c r="J141" s="71"/>
      <c r="K141" s="71"/>
      <c r="L141" s="71"/>
      <c r="M141" s="71"/>
      <c r="N141" s="71"/>
      <c r="O141" s="71"/>
      <c r="P141" s="68"/>
    </row>
    <row r="142" spans="1:16" x14ac:dyDescent="0.25">
      <c r="A142" s="22">
        <v>642</v>
      </c>
      <c r="B142" s="23" t="s">
        <v>127</v>
      </c>
      <c r="C142" s="190">
        <v>80</v>
      </c>
      <c r="D142" s="63">
        <f t="shared" ref="D142:O142" si="52">SUM(D143+D144+D145+D146+D147+D149)</f>
        <v>0</v>
      </c>
      <c r="E142" s="63">
        <f t="shared" si="52"/>
        <v>5050</v>
      </c>
      <c r="F142" s="63">
        <f t="shared" si="52"/>
        <v>0</v>
      </c>
      <c r="G142" s="63">
        <f t="shared" si="52"/>
        <v>5050</v>
      </c>
      <c r="H142" s="63">
        <f t="shared" si="52"/>
        <v>0</v>
      </c>
      <c r="I142" s="63">
        <f t="shared" si="52"/>
        <v>0</v>
      </c>
      <c r="J142" s="63">
        <f t="shared" si="52"/>
        <v>0</v>
      </c>
      <c r="K142" s="63">
        <f t="shared" si="52"/>
        <v>0</v>
      </c>
      <c r="L142" s="63">
        <f t="shared" si="52"/>
        <v>0</v>
      </c>
      <c r="M142" s="63">
        <f t="shared" si="52"/>
        <v>0</v>
      </c>
      <c r="N142" s="63">
        <f t="shared" si="52"/>
        <v>0</v>
      </c>
      <c r="O142" s="63">
        <f t="shared" si="52"/>
        <v>0</v>
      </c>
      <c r="P142" s="64"/>
    </row>
    <row r="143" spans="1:16" x14ac:dyDescent="0.25">
      <c r="A143" s="22">
        <v>6421</v>
      </c>
      <c r="B143" s="23" t="s">
        <v>128</v>
      </c>
      <c r="C143" s="190">
        <v>81</v>
      </c>
      <c r="D143" s="66">
        <v>0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4"/>
    </row>
    <row r="144" spans="1:16" x14ac:dyDescent="0.25">
      <c r="A144" s="22">
        <v>6422</v>
      </c>
      <c r="B144" s="23" t="s">
        <v>129</v>
      </c>
      <c r="C144" s="190">
        <v>82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4"/>
    </row>
    <row r="145" spans="1:16" x14ac:dyDescent="0.25">
      <c r="A145" s="22">
        <v>6423</v>
      </c>
      <c r="B145" s="23" t="s">
        <v>130</v>
      </c>
      <c r="C145" s="190">
        <v>83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4"/>
    </row>
    <row r="146" spans="1:16" x14ac:dyDescent="0.25">
      <c r="A146" s="22">
        <v>6424</v>
      </c>
      <c r="B146" s="23" t="s">
        <v>131</v>
      </c>
      <c r="C146" s="190">
        <v>84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4"/>
    </row>
    <row r="147" spans="1:16" s="29" customFormat="1" x14ac:dyDescent="0.25">
      <c r="A147" s="22" t="s">
        <v>132</v>
      </c>
      <c r="B147" s="23" t="s">
        <v>133</v>
      </c>
      <c r="C147" s="190">
        <v>85</v>
      </c>
      <c r="D147" s="66">
        <f>D148</f>
        <v>0</v>
      </c>
      <c r="E147" s="66">
        <f t="shared" ref="E147:O147" si="53">E148</f>
        <v>0</v>
      </c>
      <c r="F147" s="66">
        <f t="shared" si="53"/>
        <v>0</v>
      </c>
      <c r="G147" s="66">
        <f t="shared" si="53"/>
        <v>0</v>
      </c>
      <c r="H147" s="66">
        <f t="shared" si="53"/>
        <v>0</v>
      </c>
      <c r="I147" s="66">
        <f t="shared" si="53"/>
        <v>0</v>
      </c>
      <c r="J147" s="66">
        <f t="shared" si="53"/>
        <v>0</v>
      </c>
      <c r="K147" s="66">
        <f t="shared" si="53"/>
        <v>0</v>
      </c>
      <c r="L147" s="66">
        <f t="shared" si="53"/>
        <v>0</v>
      </c>
      <c r="M147" s="66">
        <f t="shared" si="53"/>
        <v>0</v>
      </c>
      <c r="N147" s="66">
        <f t="shared" si="53"/>
        <v>0</v>
      </c>
      <c r="O147" s="66">
        <f t="shared" si="53"/>
        <v>0</v>
      </c>
      <c r="P147" s="64"/>
    </row>
    <row r="148" spans="1:16" s="28" customFormat="1" x14ac:dyDescent="0.25">
      <c r="A148" s="25" t="s">
        <v>1438</v>
      </c>
      <c r="B148" s="26" t="s">
        <v>133</v>
      </c>
      <c r="C148" s="190"/>
      <c r="D148" s="67"/>
      <c r="E148" s="67"/>
      <c r="F148" s="69"/>
      <c r="G148" s="65">
        <f>E148</f>
        <v>0</v>
      </c>
      <c r="H148" s="71"/>
      <c r="I148" s="71"/>
      <c r="J148" s="71"/>
      <c r="K148" s="71"/>
      <c r="L148" s="71"/>
      <c r="M148" s="71"/>
      <c r="N148" s="71"/>
      <c r="O148" s="71"/>
      <c r="P148" s="68"/>
    </row>
    <row r="149" spans="1:16" x14ac:dyDescent="0.25">
      <c r="A149" s="22">
        <v>6429</v>
      </c>
      <c r="B149" s="23" t="s">
        <v>134</v>
      </c>
      <c r="C149" s="190">
        <v>86</v>
      </c>
      <c r="D149" s="66">
        <f t="shared" ref="D149:O149" si="54">SUM(D150)</f>
        <v>0</v>
      </c>
      <c r="E149" s="66">
        <f t="shared" si="54"/>
        <v>5050</v>
      </c>
      <c r="F149" s="66">
        <f t="shared" si="54"/>
        <v>0</v>
      </c>
      <c r="G149" s="66">
        <f t="shared" si="54"/>
        <v>5050</v>
      </c>
      <c r="H149" s="66">
        <f t="shared" si="54"/>
        <v>0</v>
      </c>
      <c r="I149" s="66">
        <f t="shared" si="54"/>
        <v>0</v>
      </c>
      <c r="J149" s="66">
        <f t="shared" si="54"/>
        <v>0</v>
      </c>
      <c r="K149" s="66">
        <f t="shared" si="54"/>
        <v>0</v>
      </c>
      <c r="L149" s="66">
        <f t="shared" si="54"/>
        <v>0</v>
      </c>
      <c r="M149" s="66">
        <f t="shared" si="54"/>
        <v>0</v>
      </c>
      <c r="N149" s="66">
        <f t="shared" si="54"/>
        <v>0</v>
      </c>
      <c r="O149" s="66">
        <f t="shared" si="54"/>
        <v>0</v>
      </c>
      <c r="P149" s="64"/>
    </row>
    <row r="150" spans="1:16" s="28" customFormat="1" x14ac:dyDescent="0.25">
      <c r="A150" s="25" t="s">
        <v>1439</v>
      </c>
      <c r="B150" s="26" t="s">
        <v>134</v>
      </c>
      <c r="C150" s="190"/>
      <c r="D150" s="67"/>
      <c r="E150" s="67">
        <v>5050</v>
      </c>
      <c r="F150" s="69"/>
      <c r="G150" s="65">
        <f>E150</f>
        <v>5050</v>
      </c>
      <c r="H150" s="71"/>
      <c r="I150" s="71"/>
      <c r="J150" s="71"/>
      <c r="K150" s="71"/>
      <c r="L150" s="71"/>
      <c r="M150" s="71"/>
      <c r="N150" s="71"/>
      <c r="O150" s="71"/>
      <c r="P150" s="68"/>
    </row>
    <row r="151" spans="1:16" x14ac:dyDescent="0.25">
      <c r="A151" s="22">
        <v>643</v>
      </c>
      <c r="B151" s="23" t="s">
        <v>135</v>
      </c>
      <c r="C151" s="190">
        <v>87</v>
      </c>
      <c r="D151" s="63">
        <f t="shared" ref="D151:O151" si="55">SUM(D152+D153+D154+D155+D156+D157+D158)</f>
        <v>0</v>
      </c>
      <c r="E151" s="63">
        <f t="shared" si="55"/>
        <v>0</v>
      </c>
      <c r="F151" s="63">
        <f t="shared" si="55"/>
        <v>0</v>
      </c>
      <c r="G151" s="63">
        <f t="shared" si="55"/>
        <v>0</v>
      </c>
      <c r="H151" s="63">
        <f t="shared" si="55"/>
        <v>0</v>
      </c>
      <c r="I151" s="63">
        <f t="shared" si="55"/>
        <v>0</v>
      </c>
      <c r="J151" s="63">
        <f t="shared" si="55"/>
        <v>0</v>
      </c>
      <c r="K151" s="63">
        <f t="shared" si="55"/>
        <v>0</v>
      </c>
      <c r="L151" s="63">
        <f t="shared" si="55"/>
        <v>0</v>
      </c>
      <c r="M151" s="63">
        <f t="shared" si="55"/>
        <v>0</v>
      </c>
      <c r="N151" s="63">
        <f t="shared" si="55"/>
        <v>0</v>
      </c>
      <c r="O151" s="63">
        <f t="shared" si="55"/>
        <v>0</v>
      </c>
      <c r="P151" s="64"/>
    </row>
    <row r="152" spans="1:16" ht="24" customHeight="1" x14ac:dyDescent="0.25">
      <c r="A152" s="22">
        <v>6431</v>
      </c>
      <c r="B152" s="23" t="s">
        <v>136</v>
      </c>
      <c r="C152" s="190">
        <v>88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4"/>
    </row>
    <row r="153" spans="1:16" ht="24" customHeight="1" x14ac:dyDescent="0.25">
      <c r="A153" s="22">
        <v>6432</v>
      </c>
      <c r="B153" s="30" t="s">
        <v>137</v>
      </c>
      <c r="C153" s="190">
        <v>89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4"/>
    </row>
    <row r="154" spans="1:16" ht="24" customHeight="1" x14ac:dyDescent="0.25">
      <c r="A154" s="22">
        <v>6433</v>
      </c>
      <c r="B154" s="30" t="s">
        <v>138</v>
      </c>
      <c r="C154" s="190">
        <v>90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4"/>
    </row>
    <row r="155" spans="1:16" x14ac:dyDescent="0.25">
      <c r="A155" s="22">
        <v>6434</v>
      </c>
      <c r="B155" s="23" t="s">
        <v>139</v>
      </c>
      <c r="C155" s="190">
        <v>91</v>
      </c>
      <c r="D155" s="66">
        <v>0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4"/>
    </row>
    <row r="156" spans="1:16" ht="24" customHeight="1" x14ac:dyDescent="0.25">
      <c r="A156" s="22">
        <v>6435</v>
      </c>
      <c r="B156" s="30" t="s">
        <v>140</v>
      </c>
      <c r="C156" s="190">
        <v>92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4"/>
    </row>
    <row r="157" spans="1:16" ht="24" customHeight="1" x14ac:dyDescent="0.25">
      <c r="A157" s="22">
        <v>6436</v>
      </c>
      <c r="B157" s="30" t="s">
        <v>141</v>
      </c>
      <c r="C157" s="190">
        <v>93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4"/>
    </row>
    <row r="158" spans="1:16" x14ac:dyDescent="0.25">
      <c r="A158" s="22">
        <v>6437</v>
      </c>
      <c r="B158" s="23" t="s">
        <v>142</v>
      </c>
      <c r="C158" s="190">
        <v>94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4"/>
    </row>
    <row r="159" spans="1:16" s="29" customFormat="1" ht="24" customHeight="1" x14ac:dyDescent="0.25">
      <c r="A159" s="22" t="s">
        <v>143</v>
      </c>
      <c r="B159" s="23" t="s">
        <v>144</v>
      </c>
      <c r="C159" s="190">
        <v>95</v>
      </c>
      <c r="D159" s="63">
        <f t="shared" ref="D159:O159" si="56">SUM(D160:D165)</f>
        <v>0</v>
      </c>
      <c r="E159" s="63">
        <f t="shared" si="56"/>
        <v>0</v>
      </c>
      <c r="F159" s="63">
        <f t="shared" si="56"/>
        <v>0</v>
      </c>
      <c r="G159" s="63">
        <f t="shared" si="56"/>
        <v>0</v>
      </c>
      <c r="H159" s="63">
        <f t="shared" si="56"/>
        <v>0</v>
      </c>
      <c r="I159" s="63">
        <f t="shared" si="56"/>
        <v>0</v>
      </c>
      <c r="J159" s="63">
        <f t="shared" si="56"/>
        <v>0</v>
      </c>
      <c r="K159" s="63">
        <f t="shared" si="56"/>
        <v>0</v>
      </c>
      <c r="L159" s="63">
        <f t="shared" si="56"/>
        <v>0</v>
      </c>
      <c r="M159" s="63">
        <f t="shared" si="56"/>
        <v>0</v>
      </c>
      <c r="N159" s="63">
        <f t="shared" si="56"/>
        <v>0</v>
      </c>
      <c r="O159" s="63">
        <f t="shared" si="56"/>
        <v>0</v>
      </c>
      <c r="P159" s="64"/>
    </row>
    <row r="160" spans="1:16" s="29" customFormat="1" ht="24" customHeight="1" x14ac:dyDescent="0.25">
      <c r="A160" s="22" t="s">
        <v>145</v>
      </c>
      <c r="B160" s="23" t="s">
        <v>146</v>
      </c>
      <c r="C160" s="190">
        <v>96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4"/>
    </row>
    <row r="161" spans="1:16" s="29" customFormat="1" ht="24" customHeight="1" x14ac:dyDescent="0.25">
      <c r="A161" s="22" t="s">
        <v>147</v>
      </c>
      <c r="B161" s="23" t="s">
        <v>148</v>
      </c>
      <c r="C161" s="190">
        <v>97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4"/>
    </row>
    <row r="162" spans="1:16" s="29" customFormat="1" ht="24" customHeight="1" x14ac:dyDescent="0.25">
      <c r="A162" s="22" t="s">
        <v>149</v>
      </c>
      <c r="B162" s="23" t="s">
        <v>150</v>
      </c>
      <c r="C162" s="190">
        <v>98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4"/>
    </row>
    <row r="163" spans="1:16" s="29" customFormat="1" ht="24" customHeight="1" x14ac:dyDescent="0.25">
      <c r="A163" s="22" t="s">
        <v>151</v>
      </c>
      <c r="B163" s="23" t="s">
        <v>152</v>
      </c>
      <c r="C163" s="190">
        <v>99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4"/>
    </row>
    <row r="164" spans="1:16" s="29" customFormat="1" ht="24" customHeight="1" x14ac:dyDescent="0.25">
      <c r="A164" s="22" t="s">
        <v>153</v>
      </c>
      <c r="B164" s="23" t="s">
        <v>154</v>
      </c>
      <c r="C164" s="190">
        <v>100</v>
      </c>
      <c r="D164" s="66">
        <v>0</v>
      </c>
      <c r="E164" s="66">
        <v>0</v>
      </c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4"/>
    </row>
    <row r="165" spans="1:16" s="29" customFormat="1" ht="24" customHeight="1" x14ac:dyDescent="0.25">
      <c r="A165" s="22" t="s">
        <v>155</v>
      </c>
      <c r="B165" s="23" t="s">
        <v>156</v>
      </c>
      <c r="C165" s="190">
        <v>101</v>
      </c>
      <c r="D165" s="66">
        <v>0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4"/>
    </row>
    <row r="166" spans="1:16" ht="24" customHeight="1" x14ac:dyDescent="0.25">
      <c r="A166" s="22">
        <v>65</v>
      </c>
      <c r="B166" s="23" t="s">
        <v>157</v>
      </c>
      <c r="C166" s="190">
        <v>102</v>
      </c>
      <c r="D166" s="63">
        <f t="shared" ref="D166:O166" si="57">D167+D173+D185</f>
        <v>0</v>
      </c>
      <c r="E166" s="63">
        <f t="shared" si="57"/>
        <v>1504450</v>
      </c>
      <c r="F166" s="63">
        <f t="shared" si="57"/>
        <v>0</v>
      </c>
      <c r="G166" s="63">
        <f t="shared" si="57"/>
        <v>0</v>
      </c>
      <c r="H166" s="63">
        <f t="shared" si="57"/>
        <v>1504450</v>
      </c>
      <c r="I166" s="63">
        <f t="shared" si="57"/>
        <v>0</v>
      </c>
      <c r="J166" s="63">
        <f t="shared" si="57"/>
        <v>0</v>
      </c>
      <c r="K166" s="63">
        <f t="shared" si="57"/>
        <v>0</v>
      </c>
      <c r="L166" s="63">
        <f t="shared" si="57"/>
        <v>0</v>
      </c>
      <c r="M166" s="63">
        <f t="shared" si="57"/>
        <v>0</v>
      </c>
      <c r="N166" s="63">
        <f t="shared" si="57"/>
        <v>0</v>
      </c>
      <c r="O166" s="63">
        <f t="shared" si="57"/>
        <v>0</v>
      </c>
      <c r="P166" s="64"/>
    </row>
    <row r="167" spans="1:16" x14ac:dyDescent="0.25">
      <c r="A167" s="22">
        <v>651</v>
      </c>
      <c r="B167" s="23" t="s">
        <v>158</v>
      </c>
      <c r="C167" s="190">
        <v>103</v>
      </c>
      <c r="D167" s="63">
        <f t="shared" ref="D167:N167" si="58">SUM(D168:D171)</f>
        <v>0</v>
      </c>
      <c r="E167" s="63">
        <f t="shared" si="58"/>
        <v>0</v>
      </c>
      <c r="F167" s="63">
        <f t="shared" si="58"/>
        <v>0</v>
      </c>
      <c r="G167" s="63">
        <f t="shared" si="58"/>
        <v>0</v>
      </c>
      <c r="H167" s="63">
        <f t="shared" si="58"/>
        <v>0</v>
      </c>
      <c r="I167" s="63">
        <f t="shared" si="58"/>
        <v>0</v>
      </c>
      <c r="J167" s="63">
        <f t="shared" si="58"/>
        <v>0</v>
      </c>
      <c r="K167" s="63">
        <f t="shared" ref="K167:L167" si="59">SUM(K168:K171)</f>
        <v>0</v>
      </c>
      <c r="L167" s="63">
        <f t="shared" si="59"/>
        <v>0</v>
      </c>
      <c r="M167" s="63">
        <f t="shared" si="58"/>
        <v>0</v>
      </c>
      <c r="N167" s="63">
        <f t="shared" si="58"/>
        <v>0</v>
      </c>
      <c r="O167" s="63">
        <f t="shared" ref="O167" si="60">SUM(O168:O171)</f>
        <v>0</v>
      </c>
      <c r="P167" s="64"/>
    </row>
    <row r="168" spans="1:16" x14ac:dyDescent="0.25">
      <c r="A168" s="22">
        <v>6511</v>
      </c>
      <c r="B168" s="23" t="s">
        <v>159</v>
      </c>
      <c r="C168" s="190">
        <v>104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4"/>
    </row>
    <row r="169" spans="1:16" x14ac:dyDescent="0.25">
      <c r="A169" s="22">
        <v>6512</v>
      </c>
      <c r="B169" s="23" t="s">
        <v>160</v>
      </c>
      <c r="C169" s="190">
        <v>105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4"/>
    </row>
    <row r="170" spans="1:16" x14ac:dyDescent="0.25">
      <c r="A170" s="22">
        <v>6513</v>
      </c>
      <c r="B170" s="23" t="s">
        <v>161</v>
      </c>
      <c r="C170" s="190">
        <v>106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4"/>
    </row>
    <row r="171" spans="1:16" x14ac:dyDescent="0.25">
      <c r="A171" s="22">
        <v>6514</v>
      </c>
      <c r="B171" s="23" t="s">
        <v>162</v>
      </c>
      <c r="C171" s="190">
        <v>107</v>
      </c>
      <c r="D171" s="66">
        <f t="shared" ref="D171:O171" si="61">SUM(D172)</f>
        <v>0</v>
      </c>
      <c r="E171" s="66">
        <f t="shared" si="61"/>
        <v>0</v>
      </c>
      <c r="F171" s="66">
        <f t="shared" si="61"/>
        <v>0</v>
      </c>
      <c r="G171" s="66">
        <f t="shared" si="61"/>
        <v>0</v>
      </c>
      <c r="H171" s="66">
        <f t="shared" si="61"/>
        <v>0</v>
      </c>
      <c r="I171" s="66">
        <f t="shared" si="61"/>
        <v>0</v>
      </c>
      <c r="J171" s="66">
        <f t="shared" si="61"/>
        <v>0</v>
      </c>
      <c r="K171" s="66">
        <f t="shared" si="61"/>
        <v>0</v>
      </c>
      <c r="L171" s="66">
        <f t="shared" si="61"/>
        <v>0</v>
      </c>
      <c r="M171" s="66">
        <f t="shared" si="61"/>
        <v>0</v>
      </c>
      <c r="N171" s="66">
        <f t="shared" si="61"/>
        <v>0</v>
      </c>
      <c r="O171" s="66">
        <f t="shared" si="61"/>
        <v>0</v>
      </c>
      <c r="P171" s="64"/>
    </row>
    <row r="172" spans="1:16" x14ac:dyDescent="0.25">
      <c r="A172" s="25">
        <v>65148</v>
      </c>
      <c r="B172" s="26" t="s">
        <v>163</v>
      </c>
      <c r="C172" s="190"/>
      <c r="D172" s="67"/>
      <c r="E172" s="67"/>
      <c r="F172" s="69"/>
      <c r="G172" s="71"/>
      <c r="H172" s="65">
        <f>+E172</f>
        <v>0</v>
      </c>
      <c r="I172" s="71"/>
      <c r="J172" s="71"/>
      <c r="K172" s="71"/>
      <c r="L172" s="71"/>
      <c r="M172" s="71"/>
      <c r="N172" s="71"/>
      <c r="O172" s="71"/>
      <c r="P172" s="70"/>
    </row>
    <row r="173" spans="1:16" x14ac:dyDescent="0.25">
      <c r="A173" s="22">
        <v>652</v>
      </c>
      <c r="B173" s="23" t="s">
        <v>164</v>
      </c>
      <c r="C173" s="190">
        <v>108</v>
      </c>
      <c r="D173" s="63">
        <f t="shared" ref="D173:O173" si="62">SUM(D174+D176+D177+D178+D179+D183+D184)</f>
        <v>0</v>
      </c>
      <c r="E173" s="63">
        <f t="shared" si="62"/>
        <v>1504450</v>
      </c>
      <c r="F173" s="63">
        <f t="shared" si="62"/>
        <v>0</v>
      </c>
      <c r="G173" s="63">
        <f t="shared" si="62"/>
        <v>0</v>
      </c>
      <c r="H173" s="63">
        <f t="shared" si="62"/>
        <v>1504450</v>
      </c>
      <c r="I173" s="63">
        <f t="shared" si="62"/>
        <v>0</v>
      </c>
      <c r="J173" s="63">
        <f t="shared" si="62"/>
        <v>0</v>
      </c>
      <c r="K173" s="63">
        <f t="shared" si="62"/>
        <v>0</v>
      </c>
      <c r="L173" s="63">
        <f t="shared" si="62"/>
        <v>0</v>
      </c>
      <c r="M173" s="63">
        <f t="shared" si="62"/>
        <v>0</v>
      </c>
      <c r="N173" s="63">
        <f t="shared" si="62"/>
        <v>0</v>
      </c>
      <c r="O173" s="63">
        <f t="shared" si="62"/>
        <v>0</v>
      </c>
      <c r="P173" s="64"/>
    </row>
    <row r="174" spans="1:16" x14ac:dyDescent="0.25">
      <c r="A174" s="22">
        <v>6521</v>
      </c>
      <c r="B174" s="23" t="s">
        <v>165</v>
      </c>
      <c r="C174" s="190">
        <v>109</v>
      </c>
      <c r="D174" s="66">
        <f t="shared" ref="D174:O174" si="63">SUM(D175)</f>
        <v>0</v>
      </c>
      <c r="E174" s="66">
        <f t="shared" si="63"/>
        <v>0</v>
      </c>
      <c r="F174" s="66">
        <f t="shared" si="63"/>
        <v>0</v>
      </c>
      <c r="G174" s="66">
        <f t="shared" si="63"/>
        <v>0</v>
      </c>
      <c r="H174" s="66">
        <f t="shared" si="63"/>
        <v>0</v>
      </c>
      <c r="I174" s="66">
        <f t="shared" si="63"/>
        <v>0</v>
      </c>
      <c r="J174" s="66">
        <f t="shared" si="63"/>
        <v>0</v>
      </c>
      <c r="K174" s="66">
        <f t="shared" si="63"/>
        <v>0</v>
      </c>
      <c r="L174" s="66">
        <f t="shared" si="63"/>
        <v>0</v>
      </c>
      <c r="M174" s="66">
        <f t="shared" si="63"/>
        <v>0</v>
      </c>
      <c r="N174" s="66">
        <f t="shared" si="63"/>
        <v>0</v>
      </c>
      <c r="O174" s="66">
        <f t="shared" si="63"/>
        <v>0</v>
      </c>
      <c r="P174" s="64"/>
    </row>
    <row r="175" spans="1:16" x14ac:dyDescent="0.25">
      <c r="A175" s="25">
        <v>65218</v>
      </c>
      <c r="B175" s="26" t="s">
        <v>166</v>
      </c>
      <c r="C175" s="190"/>
      <c r="D175" s="67"/>
      <c r="E175" s="67"/>
      <c r="F175" s="69"/>
      <c r="G175" s="71"/>
      <c r="H175" s="65">
        <f>+E175</f>
        <v>0</v>
      </c>
      <c r="I175" s="71"/>
      <c r="J175" s="71"/>
      <c r="K175" s="71"/>
      <c r="L175" s="71"/>
      <c r="M175" s="71"/>
      <c r="N175" s="71"/>
      <c r="O175" s="71"/>
      <c r="P175" s="64"/>
    </row>
    <row r="176" spans="1:16" x14ac:dyDescent="0.25">
      <c r="A176" s="22">
        <v>6522</v>
      </c>
      <c r="B176" s="23" t="s">
        <v>167</v>
      </c>
      <c r="C176" s="190">
        <v>110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4"/>
    </row>
    <row r="177" spans="1:16" x14ac:dyDescent="0.25">
      <c r="A177" s="22">
        <v>6524</v>
      </c>
      <c r="B177" s="23" t="s">
        <v>168</v>
      </c>
      <c r="C177" s="190">
        <v>111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4"/>
    </row>
    <row r="178" spans="1:16" x14ac:dyDescent="0.25">
      <c r="A178" s="22">
        <v>6525</v>
      </c>
      <c r="B178" s="23" t="s">
        <v>169</v>
      </c>
      <c r="C178" s="190">
        <v>112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66">
        <v>0</v>
      </c>
      <c r="O178" s="66">
        <v>0</v>
      </c>
      <c r="P178" s="64"/>
    </row>
    <row r="179" spans="1:16" x14ac:dyDescent="0.25">
      <c r="A179" s="22">
        <v>6526</v>
      </c>
      <c r="B179" s="23" t="s">
        <v>170</v>
      </c>
      <c r="C179" s="190">
        <v>113</v>
      </c>
      <c r="D179" s="66">
        <f t="shared" ref="D179:N179" si="64">SUM(D180:D182)</f>
        <v>0</v>
      </c>
      <c r="E179" s="66">
        <f t="shared" si="64"/>
        <v>1504450</v>
      </c>
      <c r="F179" s="66">
        <f t="shared" si="64"/>
        <v>0</v>
      </c>
      <c r="G179" s="66">
        <f t="shared" si="64"/>
        <v>0</v>
      </c>
      <c r="H179" s="66">
        <f t="shared" si="64"/>
        <v>1504450</v>
      </c>
      <c r="I179" s="66">
        <f t="shared" si="64"/>
        <v>0</v>
      </c>
      <c r="J179" s="66">
        <f t="shared" si="64"/>
        <v>0</v>
      </c>
      <c r="K179" s="66">
        <f t="shared" si="64"/>
        <v>0</v>
      </c>
      <c r="L179" s="66">
        <f t="shared" si="64"/>
        <v>0</v>
      </c>
      <c r="M179" s="66">
        <f t="shared" si="64"/>
        <v>0</v>
      </c>
      <c r="N179" s="66">
        <f t="shared" si="64"/>
        <v>0</v>
      </c>
      <c r="O179" s="66">
        <f t="shared" ref="O179" si="65">SUM(O180:O182)</f>
        <v>0</v>
      </c>
      <c r="P179" s="64"/>
    </row>
    <row r="180" spans="1:16" x14ac:dyDescent="0.25">
      <c r="A180" s="25">
        <v>65264</v>
      </c>
      <c r="B180" s="26" t="s">
        <v>171</v>
      </c>
      <c r="C180" s="190"/>
      <c r="D180" s="67"/>
      <c r="E180" s="67">
        <v>1504450</v>
      </c>
      <c r="F180" s="69"/>
      <c r="G180" s="71"/>
      <c r="H180" s="65">
        <f>+E180</f>
        <v>1504450</v>
      </c>
      <c r="I180" s="71"/>
      <c r="J180" s="71"/>
      <c r="K180" s="71"/>
      <c r="L180" s="71"/>
      <c r="M180" s="71"/>
      <c r="N180" s="71"/>
      <c r="O180" s="71"/>
      <c r="P180" s="64"/>
    </row>
    <row r="181" spans="1:16" x14ac:dyDescent="0.25">
      <c r="A181" s="25" t="s">
        <v>1440</v>
      </c>
      <c r="B181" s="26" t="s">
        <v>172</v>
      </c>
      <c r="C181" s="190"/>
      <c r="D181" s="67"/>
      <c r="E181" s="67"/>
      <c r="F181" s="69"/>
      <c r="G181" s="71"/>
      <c r="H181" s="65">
        <f>+E181</f>
        <v>0</v>
      </c>
      <c r="I181" s="71"/>
      <c r="J181" s="71"/>
      <c r="K181" s="71"/>
      <c r="L181" s="71"/>
      <c r="M181" s="71"/>
      <c r="N181" s="71"/>
      <c r="O181" s="71"/>
      <c r="P181" s="70"/>
    </row>
    <row r="182" spans="1:16" x14ac:dyDescent="0.25">
      <c r="A182" s="25">
        <v>65268</v>
      </c>
      <c r="B182" s="26" t="s">
        <v>173</v>
      </c>
      <c r="C182" s="190"/>
      <c r="D182" s="67"/>
      <c r="E182" s="67"/>
      <c r="F182" s="69"/>
      <c r="G182" s="71"/>
      <c r="H182" s="65">
        <f>+E182</f>
        <v>0</v>
      </c>
      <c r="I182" s="71"/>
      <c r="J182" s="71"/>
      <c r="K182" s="71"/>
      <c r="L182" s="71"/>
      <c r="M182" s="71"/>
      <c r="N182" s="71"/>
      <c r="O182" s="71"/>
      <c r="P182" s="70"/>
    </row>
    <row r="183" spans="1:16" x14ac:dyDescent="0.25">
      <c r="A183" s="22">
        <v>6527</v>
      </c>
      <c r="B183" s="23" t="s">
        <v>174</v>
      </c>
      <c r="C183" s="190">
        <v>114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4"/>
    </row>
    <row r="184" spans="1:16" s="29" customFormat="1" x14ac:dyDescent="0.25">
      <c r="A184" s="22" t="s">
        <v>175</v>
      </c>
      <c r="B184" s="24" t="s">
        <v>176</v>
      </c>
      <c r="C184" s="190">
        <v>115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66">
        <v>0</v>
      </c>
      <c r="O184" s="66">
        <v>0</v>
      </c>
      <c r="P184" s="64"/>
    </row>
    <row r="185" spans="1:16" x14ac:dyDescent="0.25">
      <c r="A185" s="22">
        <v>653</v>
      </c>
      <c r="B185" s="23" t="s">
        <v>177</v>
      </c>
      <c r="C185" s="190">
        <v>116</v>
      </c>
      <c r="D185" s="63">
        <f t="shared" ref="D185:O185" si="66">SUM(D186:D188)</f>
        <v>0</v>
      </c>
      <c r="E185" s="63">
        <f t="shared" si="66"/>
        <v>0</v>
      </c>
      <c r="F185" s="63">
        <f t="shared" si="66"/>
        <v>0</v>
      </c>
      <c r="G185" s="63">
        <f t="shared" si="66"/>
        <v>0</v>
      </c>
      <c r="H185" s="63">
        <f t="shared" si="66"/>
        <v>0</v>
      </c>
      <c r="I185" s="63">
        <f t="shared" si="66"/>
        <v>0</v>
      </c>
      <c r="J185" s="63">
        <f t="shared" si="66"/>
        <v>0</v>
      </c>
      <c r="K185" s="63">
        <f t="shared" si="66"/>
        <v>0</v>
      </c>
      <c r="L185" s="63">
        <f t="shared" si="66"/>
        <v>0</v>
      </c>
      <c r="M185" s="63">
        <f t="shared" si="66"/>
        <v>0</v>
      </c>
      <c r="N185" s="63">
        <f t="shared" si="66"/>
        <v>0</v>
      </c>
      <c r="O185" s="63">
        <f t="shared" si="66"/>
        <v>0</v>
      </c>
      <c r="P185" s="64"/>
    </row>
    <row r="186" spans="1:16" x14ac:dyDescent="0.25">
      <c r="A186" s="22">
        <v>6531</v>
      </c>
      <c r="B186" s="23" t="s">
        <v>178</v>
      </c>
      <c r="C186" s="190">
        <v>117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66">
        <v>0</v>
      </c>
      <c r="O186" s="66">
        <v>0</v>
      </c>
      <c r="P186" s="64"/>
    </row>
    <row r="187" spans="1:16" x14ac:dyDescent="0.25">
      <c r="A187" s="22">
        <v>6532</v>
      </c>
      <c r="B187" s="23" t="s">
        <v>179</v>
      </c>
      <c r="C187" s="190">
        <v>118</v>
      </c>
      <c r="D187" s="66">
        <v>0</v>
      </c>
      <c r="E187" s="66">
        <v>0</v>
      </c>
      <c r="F187" s="66">
        <v>0</v>
      </c>
      <c r="G187" s="66">
        <v>0</v>
      </c>
      <c r="H187" s="66">
        <v>0</v>
      </c>
      <c r="I187" s="66">
        <v>0</v>
      </c>
      <c r="J187" s="66">
        <v>0</v>
      </c>
      <c r="K187" s="66">
        <v>0</v>
      </c>
      <c r="L187" s="66">
        <v>0</v>
      </c>
      <c r="M187" s="66">
        <v>0</v>
      </c>
      <c r="N187" s="66">
        <v>0</v>
      </c>
      <c r="O187" s="66">
        <v>0</v>
      </c>
      <c r="P187" s="64"/>
    </row>
    <row r="188" spans="1:16" x14ac:dyDescent="0.25">
      <c r="A188" s="22">
        <v>6533</v>
      </c>
      <c r="B188" s="23" t="s">
        <v>180</v>
      </c>
      <c r="C188" s="190">
        <v>119</v>
      </c>
      <c r="D188" s="66">
        <v>0</v>
      </c>
      <c r="E188" s="66">
        <v>0</v>
      </c>
      <c r="F188" s="66">
        <v>0</v>
      </c>
      <c r="G188" s="66">
        <v>0</v>
      </c>
      <c r="H188" s="66">
        <v>0</v>
      </c>
      <c r="I188" s="66">
        <v>0</v>
      </c>
      <c r="J188" s="66">
        <v>0</v>
      </c>
      <c r="K188" s="66">
        <v>0</v>
      </c>
      <c r="L188" s="66">
        <v>0</v>
      </c>
      <c r="M188" s="66">
        <v>0</v>
      </c>
      <c r="N188" s="66">
        <v>0</v>
      </c>
      <c r="O188" s="66">
        <v>0</v>
      </c>
      <c r="P188" s="64"/>
    </row>
    <row r="189" spans="1:16" ht="24" customHeight="1" x14ac:dyDescent="0.25">
      <c r="A189" s="22">
        <v>66</v>
      </c>
      <c r="B189" s="30" t="s">
        <v>1366</v>
      </c>
      <c r="C189" s="190">
        <v>120</v>
      </c>
      <c r="D189" s="63">
        <f t="shared" ref="D189:O189" si="67">D190+D196</f>
        <v>0</v>
      </c>
      <c r="E189" s="63">
        <f t="shared" si="67"/>
        <v>3535000</v>
      </c>
      <c r="F189" s="63">
        <f t="shared" si="67"/>
        <v>0</v>
      </c>
      <c r="G189" s="63">
        <f t="shared" si="67"/>
        <v>3535000</v>
      </c>
      <c r="H189" s="63">
        <f t="shared" si="67"/>
        <v>0</v>
      </c>
      <c r="I189" s="63">
        <f t="shared" si="67"/>
        <v>0</v>
      </c>
      <c r="J189" s="63">
        <f t="shared" si="67"/>
        <v>0</v>
      </c>
      <c r="K189" s="63">
        <f t="shared" si="67"/>
        <v>0</v>
      </c>
      <c r="L189" s="63">
        <f t="shared" si="67"/>
        <v>0</v>
      </c>
      <c r="M189" s="63">
        <f t="shared" si="67"/>
        <v>0</v>
      </c>
      <c r="N189" s="63">
        <f t="shared" si="67"/>
        <v>0</v>
      </c>
      <c r="O189" s="63">
        <f t="shared" si="67"/>
        <v>0</v>
      </c>
      <c r="P189" s="64"/>
    </row>
    <row r="190" spans="1:16" x14ac:dyDescent="0.25">
      <c r="A190" s="22">
        <v>661</v>
      </c>
      <c r="B190" s="23" t="s">
        <v>181</v>
      </c>
      <c r="C190" s="190">
        <v>121</v>
      </c>
      <c r="D190" s="63">
        <f t="shared" ref="D190:O190" si="68">SUM(D191+D194)</f>
        <v>0</v>
      </c>
      <c r="E190" s="63">
        <f t="shared" si="68"/>
        <v>3535000</v>
      </c>
      <c r="F190" s="63">
        <f t="shared" si="68"/>
        <v>0</v>
      </c>
      <c r="G190" s="63">
        <f t="shared" si="68"/>
        <v>3535000</v>
      </c>
      <c r="H190" s="63">
        <f t="shared" si="68"/>
        <v>0</v>
      </c>
      <c r="I190" s="63">
        <f t="shared" si="68"/>
        <v>0</v>
      </c>
      <c r="J190" s="63">
        <f t="shared" si="68"/>
        <v>0</v>
      </c>
      <c r="K190" s="63">
        <f t="shared" si="68"/>
        <v>0</v>
      </c>
      <c r="L190" s="63">
        <f t="shared" si="68"/>
        <v>0</v>
      </c>
      <c r="M190" s="63">
        <f t="shared" si="68"/>
        <v>0</v>
      </c>
      <c r="N190" s="63">
        <f t="shared" si="68"/>
        <v>0</v>
      </c>
      <c r="O190" s="63">
        <f t="shared" si="68"/>
        <v>0</v>
      </c>
      <c r="P190" s="64"/>
    </row>
    <row r="191" spans="1:16" x14ac:dyDescent="0.25">
      <c r="A191" s="22">
        <v>6614</v>
      </c>
      <c r="B191" s="23" t="s">
        <v>182</v>
      </c>
      <c r="C191" s="190">
        <v>122</v>
      </c>
      <c r="D191" s="66">
        <f t="shared" ref="D191:N191" si="69">SUM(D192:D193)</f>
        <v>0</v>
      </c>
      <c r="E191" s="66">
        <f t="shared" si="69"/>
        <v>0</v>
      </c>
      <c r="F191" s="66">
        <f t="shared" si="69"/>
        <v>0</v>
      </c>
      <c r="G191" s="66">
        <f t="shared" si="69"/>
        <v>0</v>
      </c>
      <c r="H191" s="66">
        <f t="shared" si="69"/>
        <v>0</v>
      </c>
      <c r="I191" s="66">
        <f t="shared" si="69"/>
        <v>0</v>
      </c>
      <c r="J191" s="66">
        <f t="shared" si="69"/>
        <v>0</v>
      </c>
      <c r="K191" s="66">
        <f t="shared" ref="K191:L191" si="70">SUM(K192:K193)</f>
        <v>0</v>
      </c>
      <c r="L191" s="66">
        <f t="shared" si="70"/>
        <v>0</v>
      </c>
      <c r="M191" s="66">
        <f t="shared" si="69"/>
        <v>0</v>
      </c>
      <c r="N191" s="66">
        <f t="shared" si="69"/>
        <v>0</v>
      </c>
      <c r="O191" s="66">
        <f t="shared" ref="O191" si="71">SUM(O192:O193)</f>
        <v>0</v>
      </c>
      <c r="P191" s="64"/>
    </row>
    <row r="192" spans="1:16" x14ac:dyDescent="0.25">
      <c r="A192" s="25">
        <v>66141</v>
      </c>
      <c r="B192" s="26" t="s">
        <v>183</v>
      </c>
      <c r="C192" s="190"/>
      <c r="D192" s="67"/>
      <c r="E192" s="67"/>
      <c r="F192" s="69"/>
      <c r="G192" s="65">
        <f>+E192</f>
        <v>0</v>
      </c>
      <c r="H192" s="71"/>
      <c r="I192" s="71"/>
      <c r="J192" s="71"/>
      <c r="K192" s="71"/>
      <c r="L192" s="71"/>
      <c r="M192" s="71"/>
      <c r="N192" s="71"/>
      <c r="O192" s="71"/>
      <c r="P192" s="64"/>
    </row>
    <row r="193" spans="1:16" x14ac:dyDescent="0.25">
      <c r="A193" s="25">
        <v>66142</v>
      </c>
      <c r="B193" s="26" t="s">
        <v>184</v>
      </c>
      <c r="C193" s="190"/>
      <c r="D193" s="67"/>
      <c r="E193" s="67"/>
      <c r="F193" s="69"/>
      <c r="G193" s="65">
        <f>+E193</f>
        <v>0</v>
      </c>
      <c r="H193" s="71"/>
      <c r="I193" s="71"/>
      <c r="J193" s="71"/>
      <c r="K193" s="71"/>
      <c r="L193" s="71"/>
      <c r="M193" s="71"/>
      <c r="N193" s="71"/>
      <c r="O193" s="71"/>
      <c r="P193" s="64"/>
    </row>
    <row r="194" spans="1:16" x14ac:dyDescent="0.25">
      <c r="A194" s="22">
        <v>6615</v>
      </c>
      <c r="B194" s="23" t="s">
        <v>185</v>
      </c>
      <c r="C194" s="190">
        <v>123</v>
      </c>
      <c r="D194" s="66">
        <f t="shared" ref="D194:O194" si="72">SUM(D195)</f>
        <v>0</v>
      </c>
      <c r="E194" s="66">
        <f t="shared" si="72"/>
        <v>3535000</v>
      </c>
      <c r="F194" s="66">
        <f t="shared" si="72"/>
        <v>0</v>
      </c>
      <c r="G194" s="66">
        <f t="shared" si="72"/>
        <v>3535000</v>
      </c>
      <c r="H194" s="66">
        <f t="shared" si="72"/>
        <v>0</v>
      </c>
      <c r="I194" s="66">
        <f t="shared" si="72"/>
        <v>0</v>
      </c>
      <c r="J194" s="66">
        <f t="shared" si="72"/>
        <v>0</v>
      </c>
      <c r="K194" s="66">
        <f t="shared" si="72"/>
        <v>0</v>
      </c>
      <c r="L194" s="66">
        <f t="shared" si="72"/>
        <v>0</v>
      </c>
      <c r="M194" s="66">
        <f t="shared" si="72"/>
        <v>0</v>
      </c>
      <c r="N194" s="66">
        <f t="shared" si="72"/>
        <v>0</v>
      </c>
      <c r="O194" s="66">
        <f t="shared" si="72"/>
        <v>0</v>
      </c>
      <c r="P194" s="64"/>
    </row>
    <row r="195" spans="1:16" x14ac:dyDescent="0.25">
      <c r="A195" s="25">
        <v>66151</v>
      </c>
      <c r="B195" s="26" t="s">
        <v>185</v>
      </c>
      <c r="C195" s="190"/>
      <c r="D195" s="67"/>
      <c r="E195" s="67">
        <v>3535000</v>
      </c>
      <c r="F195" s="69"/>
      <c r="G195" s="65">
        <f t="shared" ref="G195" si="73">+E195</f>
        <v>3535000</v>
      </c>
      <c r="H195" s="71"/>
      <c r="I195" s="71"/>
      <c r="J195" s="71"/>
      <c r="K195" s="71"/>
      <c r="L195" s="71"/>
      <c r="M195" s="71"/>
      <c r="N195" s="71"/>
      <c r="O195" s="71"/>
      <c r="P195" s="64"/>
    </row>
    <row r="196" spans="1:16" x14ac:dyDescent="0.25">
      <c r="A196" s="22">
        <v>663</v>
      </c>
      <c r="B196" s="24" t="s">
        <v>186</v>
      </c>
      <c r="C196" s="190">
        <v>124</v>
      </c>
      <c r="D196" s="63">
        <f t="shared" ref="D196:O196" si="74">SUM(D197+D202)</f>
        <v>0</v>
      </c>
      <c r="E196" s="63">
        <f t="shared" si="74"/>
        <v>0</v>
      </c>
      <c r="F196" s="63">
        <f t="shared" si="74"/>
        <v>0</v>
      </c>
      <c r="G196" s="63">
        <f t="shared" si="74"/>
        <v>0</v>
      </c>
      <c r="H196" s="63">
        <f t="shared" si="74"/>
        <v>0</v>
      </c>
      <c r="I196" s="63">
        <f t="shared" si="74"/>
        <v>0</v>
      </c>
      <c r="J196" s="63">
        <f t="shared" si="74"/>
        <v>0</v>
      </c>
      <c r="K196" s="63">
        <f t="shared" si="74"/>
        <v>0</v>
      </c>
      <c r="L196" s="63">
        <f t="shared" si="74"/>
        <v>0</v>
      </c>
      <c r="M196" s="63">
        <f t="shared" si="74"/>
        <v>0</v>
      </c>
      <c r="N196" s="63">
        <f t="shared" si="74"/>
        <v>0</v>
      </c>
      <c r="O196" s="63">
        <f t="shared" si="74"/>
        <v>0</v>
      </c>
      <c r="P196" s="64"/>
    </row>
    <row r="197" spans="1:16" x14ac:dyDescent="0.25">
      <c r="A197" s="22">
        <v>6631</v>
      </c>
      <c r="B197" s="23" t="s">
        <v>187</v>
      </c>
      <c r="C197" s="190">
        <v>125</v>
      </c>
      <c r="D197" s="66">
        <f t="shared" ref="D197:N197" si="75">SUM(D198:D201)</f>
        <v>0</v>
      </c>
      <c r="E197" s="66">
        <f t="shared" si="75"/>
        <v>0</v>
      </c>
      <c r="F197" s="66">
        <f t="shared" si="75"/>
        <v>0</v>
      </c>
      <c r="G197" s="66">
        <f t="shared" si="75"/>
        <v>0</v>
      </c>
      <c r="H197" s="66">
        <f t="shared" si="75"/>
        <v>0</v>
      </c>
      <c r="I197" s="66">
        <f t="shared" si="75"/>
        <v>0</v>
      </c>
      <c r="J197" s="66">
        <f t="shared" si="75"/>
        <v>0</v>
      </c>
      <c r="K197" s="66">
        <f t="shared" ref="K197:L197" si="76">SUM(K198:K201)</f>
        <v>0</v>
      </c>
      <c r="L197" s="66">
        <f t="shared" si="76"/>
        <v>0</v>
      </c>
      <c r="M197" s="66">
        <f t="shared" si="75"/>
        <v>0</v>
      </c>
      <c r="N197" s="66">
        <f t="shared" si="75"/>
        <v>0</v>
      </c>
      <c r="O197" s="66">
        <f t="shared" ref="O197" si="77">SUM(O198:O201)</f>
        <v>0</v>
      </c>
      <c r="P197" s="64"/>
    </row>
    <row r="198" spans="1:16" x14ac:dyDescent="0.25">
      <c r="A198" s="25" t="s">
        <v>188</v>
      </c>
      <c r="B198" s="26" t="s">
        <v>189</v>
      </c>
      <c r="C198" s="190"/>
      <c r="D198" s="67"/>
      <c r="E198" s="67"/>
      <c r="F198" s="69"/>
      <c r="G198" s="71"/>
      <c r="H198" s="71"/>
      <c r="I198" s="71"/>
      <c r="J198" s="71"/>
      <c r="K198" s="71"/>
      <c r="L198" s="71"/>
      <c r="M198" s="65">
        <f>+E198</f>
        <v>0</v>
      </c>
      <c r="N198" s="71"/>
      <c r="O198" s="71"/>
      <c r="P198" s="70"/>
    </row>
    <row r="199" spans="1:16" x14ac:dyDescent="0.25">
      <c r="A199" s="25" t="s">
        <v>190</v>
      </c>
      <c r="B199" s="26" t="s">
        <v>191</v>
      </c>
      <c r="C199" s="190"/>
      <c r="D199" s="67"/>
      <c r="E199" s="67"/>
      <c r="F199" s="69"/>
      <c r="G199" s="71"/>
      <c r="H199" s="71"/>
      <c r="I199" s="71"/>
      <c r="J199" s="71"/>
      <c r="K199" s="71"/>
      <c r="L199" s="71"/>
      <c r="M199" s="65">
        <f>+E199</f>
        <v>0</v>
      </c>
      <c r="N199" s="71"/>
      <c r="O199" s="71"/>
      <c r="P199" s="70"/>
    </row>
    <row r="200" spans="1:16" x14ac:dyDescent="0.25">
      <c r="A200" s="25" t="s">
        <v>192</v>
      </c>
      <c r="B200" s="26" t="s">
        <v>193</v>
      </c>
      <c r="C200" s="190"/>
      <c r="D200" s="67"/>
      <c r="E200" s="67"/>
      <c r="F200" s="69"/>
      <c r="G200" s="71"/>
      <c r="H200" s="71"/>
      <c r="I200" s="71"/>
      <c r="J200" s="71"/>
      <c r="K200" s="71"/>
      <c r="L200" s="71"/>
      <c r="M200" s="65">
        <f>+E200</f>
        <v>0</v>
      </c>
      <c r="N200" s="71"/>
      <c r="O200" s="71"/>
      <c r="P200" s="70"/>
    </row>
    <row r="201" spans="1:16" x14ac:dyDescent="0.25">
      <c r="A201" s="25" t="s">
        <v>194</v>
      </c>
      <c r="B201" s="26" t="s">
        <v>195</v>
      </c>
      <c r="C201" s="190"/>
      <c r="D201" s="67"/>
      <c r="E201" s="67"/>
      <c r="F201" s="69"/>
      <c r="G201" s="71"/>
      <c r="H201" s="71"/>
      <c r="I201" s="71"/>
      <c r="J201" s="71"/>
      <c r="K201" s="71"/>
      <c r="L201" s="71"/>
      <c r="M201" s="65">
        <f>+E201</f>
        <v>0</v>
      </c>
      <c r="N201" s="71"/>
      <c r="O201" s="71"/>
      <c r="P201" s="70"/>
    </row>
    <row r="202" spans="1:16" x14ac:dyDescent="0.25">
      <c r="A202" s="22">
        <v>6632</v>
      </c>
      <c r="B202" s="24" t="s">
        <v>196</v>
      </c>
      <c r="C202" s="190">
        <v>126</v>
      </c>
      <c r="D202" s="66">
        <f t="shared" ref="D202:O202" si="78">SUM(D203:D206)</f>
        <v>0</v>
      </c>
      <c r="E202" s="66">
        <f t="shared" si="78"/>
        <v>0</v>
      </c>
      <c r="F202" s="66">
        <f t="shared" si="78"/>
        <v>0</v>
      </c>
      <c r="G202" s="66">
        <f t="shared" si="78"/>
        <v>0</v>
      </c>
      <c r="H202" s="66">
        <f t="shared" si="78"/>
        <v>0</v>
      </c>
      <c r="I202" s="66">
        <f t="shared" si="78"/>
        <v>0</v>
      </c>
      <c r="J202" s="66">
        <f t="shared" si="78"/>
        <v>0</v>
      </c>
      <c r="K202" s="66">
        <f t="shared" si="78"/>
        <v>0</v>
      </c>
      <c r="L202" s="66">
        <f t="shared" si="78"/>
        <v>0</v>
      </c>
      <c r="M202" s="66">
        <f t="shared" si="78"/>
        <v>0</v>
      </c>
      <c r="N202" s="66">
        <f t="shared" si="78"/>
        <v>0</v>
      </c>
      <c r="O202" s="66">
        <f t="shared" si="78"/>
        <v>0</v>
      </c>
      <c r="P202" s="64"/>
    </row>
    <row r="203" spans="1:16" x14ac:dyDescent="0.25">
      <c r="A203" s="25" t="s">
        <v>197</v>
      </c>
      <c r="B203" s="26" t="s">
        <v>198</v>
      </c>
      <c r="C203" s="190"/>
      <c r="D203" s="67"/>
      <c r="E203" s="67"/>
      <c r="F203" s="69"/>
      <c r="G203" s="71"/>
      <c r="H203" s="71"/>
      <c r="I203" s="71"/>
      <c r="J203" s="71"/>
      <c r="K203" s="71"/>
      <c r="L203" s="71"/>
      <c r="M203" s="65">
        <f>+E203</f>
        <v>0</v>
      </c>
      <c r="N203" s="71"/>
      <c r="O203" s="71"/>
      <c r="P203" s="70"/>
    </row>
    <row r="204" spans="1:16" x14ac:dyDescent="0.25">
      <c r="A204" s="25" t="s">
        <v>199</v>
      </c>
      <c r="B204" s="26" t="s">
        <v>200</v>
      </c>
      <c r="C204" s="190"/>
      <c r="D204" s="67"/>
      <c r="E204" s="67"/>
      <c r="F204" s="69"/>
      <c r="G204" s="71"/>
      <c r="H204" s="71"/>
      <c r="I204" s="71"/>
      <c r="J204" s="71"/>
      <c r="K204" s="71"/>
      <c r="L204" s="71"/>
      <c r="M204" s="65">
        <f>+E204</f>
        <v>0</v>
      </c>
      <c r="N204" s="71"/>
      <c r="O204" s="71"/>
      <c r="P204" s="70"/>
    </row>
    <row r="205" spans="1:16" x14ac:dyDescent="0.25">
      <c r="A205" s="25" t="s">
        <v>201</v>
      </c>
      <c r="B205" s="26" t="s">
        <v>202</v>
      </c>
      <c r="C205" s="190"/>
      <c r="D205" s="67"/>
      <c r="E205" s="67"/>
      <c r="F205" s="69"/>
      <c r="G205" s="71"/>
      <c r="H205" s="71"/>
      <c r="I205" s="71"/>
      <c r="J205" s="71"/>
      <c r="K205" s="71"/>
      <c r="L205" s="71"/>
      <c r="M205" s="65">
        <f>+E205</f>
        <v>0</v>
      </c>
      <c r="N205" s="71"/>
      <c r="O205" s="71"/>
      <c r="P205" s="70"/>
    </row>
    <row r="206" spans="1:16" x14ac:dyDescent="0.25">
      <c r="A206" s="25" t="s">
        <v>203</v>
      </c>
      <c r="B206" s="26" t="s">
        <v>204</v>
      </c>
      <c r="C206" s="190"/>
      <c r="D206" s="67"/>
      <c r="E206" s="67"/>
      <c r="F206" s="69"/>
      <c r="G206" s="71"/>
      <c r="H206" s="71"/>
      <c r="I206" s="71"/>
      <c r="J206" s="71"/>
      <c r="K206" s="71"/>
      <c r="L206" s="71"/>
      <c r="M206" s="65">
        <f>+E206</f>
        <v>0</v>
      </c>
      <c r="N206" s="71"/>
      <c r="O206" s="71"/>
      <c r="P206" s="70"/>
    </row>
    <row r="207" spans="1:16" ht="24" customHeight="1" x14ac:dyDescent="0.25">
      <c r="A207" s="22">
        <v>67</v>
      </c>
      <c r="B207" s="23" t="s">
        <v>205</v>
      </c>
      <c r="C207" s="190">
        <v>127</v>
      </c>
      <c r="D207" s="63">
        <f t="shared" ref="D207:O207" si="79">D208+D214</f>
        <v>0</v>
      </c>
      <c r="E207" s="63">
        <f t="shared" si="79"/>
        <v>38079020</v>
      </c>
      <c r="F207" s="63">
        <f t="shared" si="79"/>
        <v>38079020</v>
      </c>
      <c r="G207" s="63">
        <f t="shared" si="79"/>
        <v>0</v>
      </c>
      <c r="H207" s="63">
        <f t="shared" si="79"/>
        <v>0</v>
      </c>
      <c r="I207" s="63">
        <f t="shared" si="79"/>
        <v>0</v>
      </c>
      <c r="J207" s="63">
        <f t="shared" si="79"/>
        <v>0</v>
      </c>
      <c r="K207" s="63">
        <f t="shared" si="79"/>
        <v>0</v>
      </c>
      <c r="L207" s="63">
        <f t="shared" si="79"/>
        <v>0</v>
      </c>
      <c r="M207" s="63">
        <f t="shared" si="79"/>
        <v>0</v>
      </c>
      <c r="N207" s="63">
        <f t="shared" si="79"/>
        <v>0</v>
      </c>
      <c r="O207" s="63">
        <f t="shared" si="79"/>
        <v>0</v>
      </c>
      <c r="P207" s="64"/>
    </row>
    <row r="208" spans="1:16" ht="24" customHeight="1" x14ac:dyDescent="0.25">
      <c r="A208" s="22">
        <v>671</v>
      </c>
      <c r="B208" s="30" t="s">
        <v>206</v>
      </c>
      <c r="C208" s="190">
        <v>128</v>
      </c>
      <c r="D208" s="63">
        <f t="shared" ref="D208:O208" si="80">SUM(D209+D211+D213)</f>
        <v>0</v>
      </c>
      <c r="E208" s="63">
        <f t="shared" si="80"/>
        <v>38079020</v>
      </c>
      <c r="F208" s="63">
        <f t="shared" si="80"/>
        <v>38079020</v>
      </c>
      <c r="G208" s="63">
        <f t="shared" si="80"/>
        <v>0</v>
      </c>
      <c r="H208" s="63">
        <f t="shared" si="80"/>
        <v>0</v>
      </c>
      <c r="I208" s="63">
        <f t="shared" si="80"/>
        <v>0</v>
      </c>
      <c r="J208" s="63">
        <f t="shared" si="80"/>
        <v>0</v>
      </c>
      <c r="K208" s="63">
        <f t="shared" si="80"/>
        <v>0</v>
      </c>
      <c r="L208" s="63">
        <f t="shared" si="80"/>
        <v>0</v>
      </c>
      <c r="M208" s="63">
        <f t="shared" si="80"/>
        <v>0</v>
      </c>
      <c r="N208" s="63">
        <f t="shared" si="80"/>
        <v>0</v>
      </c>
      <c r="O208" s="63">
        <f t="shared" si="80"/>
        <v>0</v>
      </c>
      <c r="P208" s="64"/>
    </row>
    <row r="209" spans="1:16" x14ac:dyDescent="0.25">
      <c r="A209" s="22">
        <v>6711</v>
      </c>
      <c r="B209" s="23" t="s">
        <v>207</v>
      </c>
      <c r="C209" s="190">
        <v>129</v>
      </c>
      <c r="D209" s="66">
        <f>D210</f>
        <v>0</v>
      </c>
      <c r="E209" s="66">
        <f>E210</f>
        <v>38079020</v>
      </c>
      <c r="F209" s="66">
        <f>F210</f>
        <v>38079020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4"/>
    </row>
    <row r="210" spans="1:16" x14ac:dyDescent="0.25">
      <c r="A210" s="22" t="s">
        <v>1598</v>
      </c>
      <c r="B210" s="23" t="s">
        <v>207</v>
      </c>
      <c r="C210" s="190"/>
      <c r="D210" s="67"/>
      <c r="E210" s="67">
        <v>38079020</v>
      </c>
      <c r="F210" s="73">
        <f>E210</f>
        <v>38079020</v>
      </c>
      <c r="G210" s="66"/>
      <c r="H210" s="66"/>
      <c r="I210" s="66"/>
      <c r="J210" s="66"/>
      <c r="K210" s="66"/>
      <c r="L210" s="66"/>
      <c r="M210" s="66"/>
      <c r="N210" s="66"/>
      <c r="O210" s="66"/>
      <c r="P210" s="64"/>
    </row>
    <row r="211" spans="1:16" ht="24" customHeight="1" x14ac:dyDescent="0.25">
      <c r="A211" s="22">
        <v>6712</v>
      </c>
      <c r="B211" s="23" t="s">
        <v>208</v>
      </c>
      <c r="C211" s="190">
        <v>130</v>
      </c>
      <c r="D211" s="66">
        <f>D212</f>
        <v>0</v>
      </c>
      <c r="E211" s="66">
        <f>E212</f>
        <v>0</v>
      </c>
      <c r="F211" s="66">
        <f>F212</f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4"/>
    </row>
    <row r="212" spans="1:16" ht="24" customHeight="1" x14ac:dyDescent="0.25">
      <c r="A212" s="22" t="s">
        <v>1599</v>
      </c>
      <c r="B212" s="23" t="s">
        <v>208</v>
      </c>
      <c r="C212" s="190"/>
      <c r="D212" s="67"/>
      <c r="E212" s="67"/>
      <c r="F212" s="73">
        <f>E212</f>
        <v>0</v>
      </c>
      <c r="G212" s="66"/>
      <c r="H212" s="66"/>
      <c r="I212" s="66"/>
      <c r="J212" s="66"/>
      <c r="K212" s="66"/>
      <c r="L212" s="66"/>
      <c r="M212" s="66"/>
      <c r="N212" s="66"/>
      <c r="O212" s="66"/>
      <c r="P212" s="64"/>
    </row>
    <row r="213" spans="1:16" s="29" customFormat="1" ht="24" customHeight="1" x14ac:dyDescent="0.25">
      <c r="A213" s="22" t="s">
        <v>209</v>
      </c>
      <c r="B213" s="23" t="s">
        <v>210</v>
      </c>
      <c r="C213" s="190">
        <v>131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66">
        <v>0</v>
      </c>
      <c r="K213" s="66">
        <v>0</v>
      </c>
      <c r="L213" s="66">
        <v>0</v>
      </c>
      <c r="M213" s="66">
        <v>0</v>
      </c>
      <c r="N213" s="66">
        <v>0</v>
      </c>
      <c r="O213" s="66">
        <v>0</v>
      </c>
      <c r="P213" s="64"/>
    </row>
    <row r="214" spans="1:16" s="29" customFormat="1" x14ac:dyDescent="0.25">
      <c r="A214" s="22" t="s">
        <v>211</v>
      </c>
      <c r="B214" s="23" t="s">
        <v>212</v>
      </c>
      <c r="C214" s="190">
        <v>132</v>
      </c>
      <c r="D214" s="63">
        <f t="shared" ref="D214:O214" si="81">D215</f>
        <v>0</v>
      </c>
      <c r="E214" s="63">
        <f t="shared" si="81"/>
        <v>0</v>
      </c>
      <c r="F214" s="63">
        <f t="shared" si="81"/>
        <v>0</v>
      </c>
      <c r="G214" s="63">
        <f t="shared" si="81"/>
        <v>0</v>
      </c>
      <c r="H214" s="63">
        <f t="shared" si="81"/>
        <v>0</v>
      </c>
      <c r="I214" s="63">
        <f t="shared" si="81"/>
        <v>0</v>
      </c>
      <c r="J214" s="63">
        <f t="shared" si="81"/>
        <v>0</v>
      </c>
      <c r="K214" s="63">
        <f t="shared" si="81"/>
        <v>0</v>
      </c>
      <c r="L214" s="63">
        <f t="shared" si="81"/>
        <v>0</v>
      </c>
      <c r="M214" s="63">
        <f t="shared" si="81"/>
        <v>0</v>
      </c>
      <c r="N214" s="63">
        <f t="shared" si="81"/>
        <v>0</v>
      </c>
      <c r="O214" s="63">
        <f t="shared" si="81"/>
        <v>0</v>
      </c>
      <c r="P214" s="64"/>
    </row>
    <row r="215" spans="1:16" s="29" customFormat="1" x14ac:dyDescent="0.25">
      <c r="A215" s="22" t="s">
        <v>213</v>
      </c>
      <c r="B215" s="23" t="s">
        <v>214</v>
      </c>
      <c r="C215" s="190">
        <v>133</v>
      </c>
      <c r="D215" s="67"/>
      <c r="E215" s="67"/>
      <c r="F215" s="72">
        <v>0</v>
      </c>
      <c r="G215" s="72">
        <v>0</v>
      </c>
      <c r="H215" s="73">
        <f>E215</f>
        <v>0</v>
      </c>
      <c r="I215" s="72">
        <v>0</v>
      </c>
      <c r="J215" s="72">
        <v>0</v>
      </c>
      <c r="K215" s="72">
        <v>0</v>
      </c>
      <c r="L215" s="72">
        <v>0</v>
      </c>
      <c r="M215" s="72">
        <v>0</v>
      </c>
      <c r="N215" s="72">
        <v>0</v>
      </c>
      <c r="O215" s="72">
        <v>0</v>
      </c>
      <c r="P215" s="64"/>
    </row>
    <row r="216" spans="1:16" x14ac:dyDescent="0.25">
      <c r="A216" s="22">
        <v>68</v>
      </c>
      <c r="B216" s="23" t="s">
        <v>215</v>
      </c>
      <c r="C216" s="190">
        <v>134</v>
      </c>
      <c r="D216" s="63">
        <f t="shared" ref="D216:O216" si="82">D217+D228</f>
        <v>0</v>
      </c>
      <c r="E216" s="63">
        <f t="shared" si="82"/>
        <v>0</v>
      </c>
      <c r="F216" s="63">
        <f t="shared" si="82"/>
        <v>0</v>
      </c>
      <c r="G216" s="63">
        <f t="shared" si="82"/>
        <v>0</v>
      </c>
      <c r="H216" s="63">
        <f t="shared" si="82"/>
        <v>0</v>
      </c>
      <c r="I216" s="63">
        <f t="shared" si="82"/>
        <v>0</v>
      </c>
      <c r="J216" s="63">
        <f t="shared" si="82"/>
        <v>0</v>
      </c>
      <c r="K216" s="63">
        <f t="shared" si="82"/>
        <v>0</v>
      </c>
      <c r="L216" s="63">
        <f t="shared" si="82"/>
        <v>0</v>
      </c>
      <c r="M216" s="63">
        <f t="shared" si="82"/>
        <v>0</v>
      </c>
      <c r="N216" s="63">
        <f t="shared" si="82"/>
        <v>0</v>
      </c>
      <c r="O216" s="63">
        <f t="shared" si="82"/>
        <v>0</v>
      </c>
      <c r="P216" s="64"/>
    </row>
    <row r="217" spans="1:16" x14ac:dyDescent="0.25">
      <c r="A217" s="22">
        <v>681</v>
      </c>
      <c r="B217" s="23" t="s">
        <v>216</v>
      </c>
      <c r="C217" s="190">
        <v>135</v>
      </c>
      <c r="D217" s="63">
        <f>SUM(D218:D226)</f>
        <v>0</v>
      </c>
      <c r="E217" s="63">
        <f t="shared" ref="E217:O217" si="83">SUM(E218:E226)</f>
        <v>0</v>
      </c>
      <c r="F217" s="63">
        <f t="shared" si="83"/>
        <v>0</v>
      </c>
      <c r="G217" s="63">
        <f t="shared" si="83"/>
        <v>0</v>
      </c>
      <c r="H217" s="63">
        <f t="shared" si="83"/>
        <v>0</v>
      </c>
      <c r="I217" s="63">
        <f t="shared" si="83"/>
        <v>0</v>
      </c>
      <c r="J217" s="63">
        <f t="shared" si="83"/>
        <v>0</v>
      </c>
      <c r="K217" s="63">
        <f t="shared" si="83"/>
        <v>0</v>
      </c>
      <c r="L217" s="63">
        <f t="shared" si="83"/>
        <v>0</v>
      </c>
      <c r="M217" s="63">
        <f t="shared" si="83"/>
        <v>0</v>
      </c>
      <c r="N217" s="63">
        <f t="shared" si="83"/>
        <v>0</v>
      </c>
      <c r="O217" s="63">
        <f t="shared" si="83"/>
        <v>0</v>
      </c>
      <c r="P217" s="64"/>
    </row>
    <row r="218" spans="1:16" x14ac:dyDescent="0.25">
      <c r="A218" s="22">
        <v>6811</v>
      </c>
      <c r="B218" s="23" t="s">
        <v>217</v>
      </c>
      <c r="C218" s="190">
        <v>136</v>
      </c>
      <c r="D218" s="66">
        <v>0</v>
      </c>
      <c r="E218" s="66">
        <v>0</v>
      </c>
      <c r="F218" s="66">
        <v>0</v>
      </c>
      <c r="G218" s="66">
        <v>0</v>
      </c>
      <c r="H218" s="66">
        <v>0</v>
      </c>
      <c r="I218" s="66">
        <v>0</v>
      </c>
      <c r="J218" s="66">
        <v>0</v>
      </c>
      <c r="K218" s="66">
        <v>0</v>
      </c>
      <c r="L218" s="66">
        <v>0</v>
      </c>
      <c r="M218" s="66">
        <v>0</v>
      </c>
      <c r="N218" s="66">
        <v>0</v>
      </c>
      <c r="O218" s="66">
        <v>0</v>
      </c>
      <c r="P218" s="64"/>
    </row>
    <row r="219" spans="1:16" x14ac:dyDescent="0.25">
      <c r="A219" s="22">
        <v>6812</v>
      </c>
      <c r="B219" s="23" t="s">
        <v>218</v>
      </c>
      <c r="C219" s="190">
        <v>137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</v>
      </c>
      <c r="P219" s="64"/>
    </row>
    <row r="220" spans="1:16" x14ac:dyDescent="0.25">
      <c r="A220" s="22">
        <v>6813</v>
      </c>
      <c r="B220" s="23" t="s">
        <v>219</v>
      </c>
      <c r="C220" s="190">
        <v>138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4"/>
    </row>
    <row r="221" spans="1:16" x14ac:dyDescent="0.25">
      <c r="A221" s="22">
        <v>6814</v>
      </c>
      <c r="B221" s="23" t="s">
        <v>220</v>
      </c>
      <c r="C221" s="190">
        <v>139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4"/>
    </row>
    <row r="222" spans="1:16" x14ac:dyDescent="0.25">
      <c r="A222" s="22">
        <v>6815</v>
      </c>
      <c r="B222" s="23" t="s">
        <v>1367</v>
      </c>
      <c r="C222" s="190">
        <v>140</v>
      </c>
      <c r="D222" s="66">
        <v>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>
        <v>0</v>
      </c>
      <c r="L222" s="66">
        <v>0</v>
      </c>
      <c r="M222" s="66">
        <v>0</v>
      </c>
      <c r="N222" s="66">
        <v>0</v>
      </c>
      <c r="O222" s="66">
        <v>0</v>
      </c>
      <c r="P222" s="64"/>
    </row>
    <row r="223" spans="1:16" x14ac:dyDescent="0.25">
      <c r="A223" s="22">
        <v>6816</v>
      </c>
      <c r="B223" s="23" t="s">
        <v>221</v>
      </c>
      <c r="C223" s="190">
        <v>141</v>
      </c>
      <c r="D223" s="66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0</v>
      </c>
      <c r="N223" s="66">
        <v>0</v>
      </c>
      <c r="O223" s="66">
        <v>0</v>
      </c>
      <c r="P223" s="64"/>
    </row>
    <row r="224" spans="1:16" x14ac:dyDescent="0.25">
      <c r="A224" s="22">
        <v>6817</v>
      </c>
      <c r="B224" s="23" t="s">
        <v>222</v>
      </c>
      <c r="C224" s="190">
        <v>142</v>
      </c>
      <c r="D224" s="66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0</v>
      </c>
      <c r="P224" s="64"/>
    </row>
    <row r="225" spans="1:16" x14ac:dyDescent="0.25">
      <c r="A225" s="22">
        <v>6818</v>
      </c>
      <c r="B225" s="23" t="s">
        <v>223</v>
      </c>
      <c r="C225" s="190">
        <v>143</v>
      </c>
      <c r="D225" s="66">
        <v>0</v>
      </c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4"/>
    </row>
    <row r="226" spans="1:16" x14ac:dyDescent="0.25">
      <c r="A226" s="22">
        <v>6819</v>
      </c>
      <c r="B226" s="23" t="s">
        <v>224</v>
      </c>
      <c r="C226" s="190">
        <v>144</v>
      </c>
      <c r="D226" s="66">
        <f>D227</f>
        <v>0</v>
      </c>
      <c r="E226" s="66">
        <f t="shared" ref="E226:O226" si="84">E227</f>
        <v>0</v>
      </c>
      <c r="F226" s="66">
        <f t="shared" si="84"/>
        <v>0</v>
      </c>
      <c r="G226" s="66">
        <f t="shared" si="84"/>
        <v>0</v>
      </c>
      <c r="H226" s="66">
        <f t="shared" si="84"/>
        <v>0</v>
      </c>
      <c r="I226" s="66">
        <f t="shared" si="84"/>
        <v>0</v>
      </c>
      <c r="J226" s="66">
        <f t="shared" si="84"/>
        <v>0</v>
      </c>
      <c r="K226" s="66">
        <f t="shared" si="84"/>
        <v>0</v>
      </c>
      <c r="L226" s="66">
        <f t="shared" si="84"/>
        <v>0</v>
      </c>
      <c r="M226" s="66">
        <f t="shared" si="84"/>
        <v>0</v>
      </c>
      <c r="N226" s="66">
        <f t="shared" si="84"/>
        <v>0</v>
      </c>
      <c r="O226" s="66">
        <f t="shared" si="84"/>
        <v>0</v>
      </c>
      <c r="P226" s="64"/>
    </row>
    <row r="227" spans="1:16" x14ac:dyDescent="0.25">
      <c r="A227" s="22" t="s">
        <v>1441</v>
      </c>
      <c r="B227" s="23" t="s">
        <v>1368</v>
      </c>
      <c r="C227" s="190"/>
      <c r="D227" s="67"/>
      <c r="E227" s="67"/>
      <c r="F227" s="72"/>
      <c r="G227" s="72"/>
      <c r="H227" s="73">
        <f>E227</f>
        <v>0</v>
      </c>
      <c r="I227" s="72"/>
      <c r="J227" s="72"/>
      <c r="K227" s="72"/>
      <c r="L227" s="72"/>
      <c r="M227" s="72"/>
      <c r="N227" s="72"/>
      <c r="O227" s="72"/>
      <c r="P227" s="74"/>
    </row>
    <row r="228" spans="1:16" x14ac:dyDescent="0.25">
      <c r="A228" s="22">
        <v>683</v>
      </c>
      <c r="B228" s="23" t="s">
        <v>225</v>
      </c>
      <c r="C228" s="190">
        <v>145</v>
      </c>
      <c r="D228" s="63">
        <f>D229</f>
        <v>0</v>
      </c>
      <c r="E228" s="63">
        <f>E229</f>
        <v>0</v>
      </c>
      <c r="F228" s="63">
        <f t="shared" ref="F228:O229" si="85">F229</f>
        <v>0</v>
      </c>
      <c r="G228" s="63">
        <f t="shared" si="85"/>
        <v>0</v>
      </c>
      <c r="H228" s="63">
        <f t="shared" si="85"/>
        <v>0</v>
      </c>
      <c r="I228" s="63">
        <f t="shared" si="85"/>
        <v>0</v>
      </c>
      <c r="J228" s="63">
        <f t="shared" si="85"/>
        <v>0</v>
      </c>
      <c r="K228" s="63">
        <f t="shared" si="85"/>
        <v>0</v>
      </c>
      <c r="L228" s="63">
        <f t="shared" si="85"/>
        <v>0</v>
      </c>
      <c r="M228" s="63">
        <f t="shared" si="85"/>
        <v>0</v>
      </c>
      <c r="N228" s="63">
        <f t="shared" si="85"/>
        <v>0</v>
      </c>
      <c r="O228" s="63">
        <f t="shared" si="85"/>
        <v>0</v>
      </c>
      <c r="P228" s="64"/>
    </row>
    <row r="229" spans="1:16" x14ac:dyDescent="0.25">
      <c r="A229" s="22">
        <v>6831</v>
      </c>
      <c r="B229" s="23" t="s">
        <v>226</v>
      </c>
      <c r="C229" s="190">
        <v>146</v>
      </c>
      <c r="D229" s="76">
        <f>D230</f>
        <v>0</v>
      </c>
      <c r="E229" s="76">
        <f>E230</f>
        <v>0</v>
      </c>
      <c r="F229" s="75">
        <f>F230</f>
        <v>0</v>
      </c>
      <c r="G229" s="75">
        <f>G230</f>
        <v>0</v>
      </c>
      <c r="H229" s="76">
        <f>H230</f>
        <v>0</v>
      </c>
      <c r="I229" s="75">
        <f>I230</f>
        <v>0</v>
      </c>
      <c r="J229" s="66">
        <f t="shared" si="85"/>
        <v>0</v>
      </c>
      <c r="K229" s="66">
        <f t="shared" si="85"/>
        <v>0</v>
      </c>
      <c r="L229" s="66">
        <f t="shared" si="85"/>
        <v>0</v>
      </c>
      <c r="M229" s="66">
        <f t="shared" si="85"/>
        <v>0</v>
      </c>
      <c r="N229" s="66">
        <f t="shared" si="85"/>
        <v>0</v>
      </c>
      <c r="O229" s="66">
        <f t="shared" si="85"/>
        <v>0</v>
      </c>
      <c r="P229" s="64"/>
    </row>
    <row r="230" spans="1:16" x14ac:dyDescent="0.25">
      <c r="A230" s="60" t="s">
        <v>1442</v>
      </c>
      <c r="B230" s="61" t="s">
        <v>226</v>
      </c>
      <c r="C230" s="191"/>
      <c r="D230" s="67"/>
      <c r="E230" s="67"/>
      <c r="F230" s="72"/>
      <c r="G230" s="72"/>
      <c r="H230" s="73">
        <f>E230</f>
        <v>0</v>
      </c>
      <c r="I230" s="72"/>
      <c r="J230" s="72"/>
      <c r="K230" s="72"/>
      <c r="L230" s="72"/>
      <c r="M230" s="72"/>
      <c r="N230" s="72"/>
      <c r="O230" s="72"/>
      <c r="P230" s="74"/>
    </row>
    <row r="231" spans="1:16" x14ac:dyDescent="0.25">
      <c r="A231" s="19">
        <v>7</v>
      </c>
      <c r="B231" s="20" t="s">
        <v>227</v>
      </c>
      <c r="C231" s="189">
        <v>281</v>
      </c>
      <c r="D231" s="63">
        <f t="shared" ref="D231:O231" si="86">D232+D248+D297+D301</f>
        <v>0</v>
      </c>
      <c r="E231" s="63">
        <f t="shared" si="86"/>
        <v>0</v>
      </c>
      <c r="F231" s="63">
        <f t="shared" si="86"/>
        <v>0</v>
      </c>
      <c r="G231" s="63">
        <f t="shared" si="86"/>
        <v>0</v>
      </c>
      <c r="H231" s="63">
        <f t="shared" si="86"/>
        <v>0</v>
      </c>
      <c r="I231" s="63">
        <f t="shared" si="86"/>
        <v>0</v>
      </c>
      <c r="J231" s="63">
        <f t="shared" si="86"/>
        <v>0</v>
      </c>
      <c r="K231" s="63">
        <f t="shared" si="86"/>
        <v>0</v>
      </c>
      <c r="L231" s="63">
        <f t="shared" si="86"/>
        <v>0</v>
      </c>
      <c r="M231" s="63">
        <f t="shared" si="86"/>
        <v>0</v>
      </c>
      <c r="N231" s="63">
        <f t="shared" si="86"/>
        <v>0</v>
      </c>
      <c r="O231" s="63">
        <f t="shared" si="86"/>
        <v>0</v>
      </c>
      <c r="P231" s="64"/>
    </row>
    <row r="232" spans="1:16" x14ac:dyDescent="0.25">
      <c r="A232" s="22">
        <v>71</v>
      </c>
      <c r="B232" s="23" t="s">
        <v>228</v>
      </c>
      <c r="C232" s="190">
        <v>282</v>
      </c>
      <c r="D232" s="63">
        <f t="shared" ref="D232:O232" si="87">D233+D239</f>
        <v>0</v>
      </c>
      <c r="E232" s="63">
        <f t="shared" si="87"/>
        <v>0</v>
      </c>
      <c r="F232" s="63">
        <f t="shared" si="87"/>
        <v>0</v>
      </c>
      <c r="G232" s="63">
        <f t="shared" si="87"/>
        <v>0</v>
      </c>
      <c r="H232" s="63">
        <f t="shared" si="87"/>
        <v>0</v>
      </c>
      <c r="I232" s="63">
        <f t="shared" si="87"/>
        <v>0</v>
      </c>
      <c r="J232" s="63">
        <f t="shared" si="87"/>
        <v>0</v>
      </c>
      <c r="K232" s="63">
        <f t="shared" si="87"/>
        <v>0</v>
      </c>
      <c r="L232" s="63">
        <f t="shared" si="87"/>
        <v>0</v>
      </c>
      <c r="M232" s="63">
        <f t="shared" si="87"/>
        <v>0</v>
      </c>
      <c r="N232" s="63">
        <f t="shared" si="87"/>
        <v>0</v>
      </c>
      <c r="O232" s="63">
        <f t="shared" si="87"/>
        <v>0</v>
      </c>
      <c r="P232" s="64"/>
    </row>
    <row r="233" spans="1:16" x14ac:dyDescent="0.25">
      <c r="A233" s="22">
        <v>711</v>
      </c>
      <c r="B233" s="23" t="s">
        <v>229</v>
      </c>
      <c r="C233" s="190">
        <v>283</v>
      </c>
      <c r="D233" s="63">
        <f t="shared" ref="D233:O233" si="88">SUM(D234+D237+D238)</f>
        <v>0</v>
      </c>
      <c r="E233" s="63">
        <f t="shared" si="88"/>
        <v>0</v>
      </c>
      <c r="F233" s="63">
        <f t="shared" si="88"/>
        <v>0</v>
      </c>
      <c r="G233" s="63">
        <f t="shared" si="88"/>
        <v>0</v>
      </c>
      <c r="H233" s="63">
        <f t="shared" si="88"/>
        <v>0</v>
      </c>
      <c r="I233" s="63">
        <f t="shared" si="88"/>
        <v>0</v>
      </c>
      <c r="J233" s="63">
        <f t="shared" si="88"/>
        <v>0</v>
      </c>
      <c r="K233" s="63">
        <f t="shared" si="88"/>
        <v>0</v>
      </c>
      <c r="L233" s="63">
        <f t="shared" si="88"/>
        <v>0</v>
      </c>
      <c r="M233" s="63">
        <f t="shared" si="88"/>
        <v>0</v>
      </c>
      <c r="N233" s="63">
        <f t="shared" si="88"/>
        <v>0</v>
      </c>
      <c r="O233" s="63">
        <f t="shared" si="88"/>
        <v>0</v>
      </c>
      <c r="P233" s="64"/>
    </row>
    <row r="234" spans="1:16" x14ac:dyDescent="0.25">
      <c r="A234" s="22">
        <v>7111</v>
      </c>
      <c r="B234" s="23" t="s">
        <v>230</v>
      </c>
      <c r="C234" s="190">
        <v>284</v>
      </c>
      <c r="D234" s="66">
        <f t="shared" ref="D234:N234" si="89">SUM(D235:D236)</f>
        <v>0</v>
      </c>
      <c r="E234" s="66">
        <f t="shared" si="89"/>
        <v>0</v>
      </c>
      <c r="F234" s="66">
        <f t="shared" si="89"/>
        <v>0</v>
      </c>
      <c r="G234" s="66">
        <f t="shared" si="89"/>
        <v>0</v>
      </c>
      <c r="H234" s="66">
        <f t="shared" si="89"/>
        <v>0</v>
      </c>
      <c r="I234" s="66">
        <f t="shared" si="89"/>
        <v>0</v>
      </c>
      <c r="J234" s="66">
        <f t="shared" si="89"/>
        <v>0</v>
      </c>
      <c r="K234" s="66">
        <f t="shared" si="89"/>
        <v>0</v>
      </c>
      <c r="L234" s="66">
        <f t="shared" si="89"/>
        <v>0</v>
      </c>
      <c r="M234" s="66">
        <f t="shared" si="89"/>
        <v>0</v>
      </c>
      <c r="N234" s="66">
        <f t="shared" si="89"/>
        <v>0</v>
      </c>
      <c r="O234" s="66">
        <f t="shared" ref="O234" si="90">SUM(O235:O236)</f>
        <v>0</v>
      </c>
      <c r="P234" s="64"/>
    </row>
    <row r="235" spans="1:16" x14ac:dyDescent="0.25">
      <c r="A235" s="22" t="s">
        <v>1443</v>
      </c>
      <c r="B235" s="23" t="s">
        <v>231</v>
      </c>
      <c r="C235" s="190"/>
      <c r="D235" s="67"/>
      <c r="E235" s="67"/>
      <c r="F235" s="69"/>
      <c r="G235" s="71"/>
      <c r="H235" s="71"/>
      <c r="I235" s="71"/>
      <c r="J235" s="71"/>
      <c r="K235" s="71"/>
      <c r="L235" s="71"/>
      <c r="M235" s="71"/>
      <c r="N235" s="65">
        <f>+E235</f>
        <v>0</v>
      </c>
      <c r="O235" s="77">
        <f>+F235</f>
        <v>0</v>
      </c>
      <c r="P235" s="64"/>
    </row>
    <row r="236" spans="1:16" x14ac:dyDescent="0.25">
      <c r="A236" s="22" t="s">
        <v>1444</v>
      </c>
      <c r="B236" s="23" t="s">
        <v>232</v>
      </c>
      <c r="C236" s="190"/>
      <c r="D236" s="67"/>
      <c r="E236" s="67"/>
      <c r="F236" s="69"/>
      <c r="G236" s="71"/>
      <c r="H236" s="77"/>
      <c r="I236" s="71"/>
      <c r="J236" s="71"/>
      <c r="K236" s="71"/>
      <c r="L236" s="71"/>
      <c r="M236" s="71"/>
      <c r="N236" s="65">
        <f>+E236</f>
        <v>0</v>
      </c>
      <c r="O236" s="77">
        <f>+F236</f>
        <v>0</v>
      </c>
      <c r="P236" s="64"/>
    </row>
    <row r="237" spans="1:16" x14ac:dyDescent="0.25">
      <c r="A237" s="22">
        <v>7112</v>
      </c>
      <c r="B237" s="23" t="s">
        <v>234</v>
      </c>
      <c r="C237" s="190">
        <v>285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4"/>
    </row>
    <row r="238" spans="1:16" x14ac:dyDescent="0.25">
      <c r="A238" s="22">
        <v>7113</v>
      </c>
      <c r="B238" s="23" t="s">
        <v>235</v>
      </c>
      <c r="C238" s="190">
        <v>286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4"/>
    </row>
    <row r="239" spans="1:16" x14ac:dyDescent="0.25">
      <c r="A239" s="22">
        <v>712</v>
      </c>
      <c r="B239" s="23" t="s">
        <v>236</v>
      </c>
      <c r="C239" s="190">
        <v>287</v>
      </c>
      <c r="D239" s="63">
        <f t="shared" ref="D239:O239" si="91">SUM(D240+D241+D242+D243+D246+D247)</f>
        <v>0</v>
      </c>
      <c r="E239" s="63">
        <f t="shared" si="91"/>
        <v>0</v>
      </c>
      <c r="F239" s="63">
        <f t="shared" si="91"/>
        <v>0</v>
      </c>
      <c r="G239" s="63">
        <f t="shared" si="91"/>
        <v>0</v>
      </c>
      <c r="H239" s="63">
        <f t="shared" si="91"/>
        <v>0</v>
      </c>
      <c r="I239" s="63">
        <f t="shared" si="91"/>
        <v>0</v>
      </c>
      <c r="J239" s="63">
        <f t="shared" si="91"/>
        <v>0</v>
      </c>
      <c r="K239" s="63">
        <f t="shared" si="91"/>
        <v>0</v>
      </c>
      <c r="L239" s="63">
        <f t="shared" si="91"/>
        <v>0</v>
      </c>
      <c r="M239" s="63">
        <f t="shared" si="91"/>
        <v>0</v>
      </c>
      <c r="N239" s="63">
        <f t="shared" si="91"/>
        <v>0</v>
      </c>
      <c r="O239" s="63">
        <f t="shared" si="91"/>
        <v>0</v>
      </c>
      <c r="P239" s="64"/>
    </row>
    <row r="240" spans="1:16" x14ac:dyDescent="0.25">
      <c r="A240" s="22">
        <v>7121</v>
      </c>
      <c r="B240" s="23" t="s">
        <v>237</v>
      </c>
      <c r="C240" s="190">
        <v>288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4"/>
    </row>
    <row r="241" spans="1:16" x14ac:dyDescent="0.25">
      <c r="A241" s="22">
        <v>7122</v>
      </c>
      <c r="B241" s="23" t="s">
        <v>238</v>
      </c>
      <c r="C241" s="190">
        <v>289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0</v>
      </c>
      <c r="O241" s="66">
        <v>0</v>
      </c>
      <c r="P241" s="64"/>
    </row>
    <row r="242" spans="1:16" x14ac:dyDescent="0.25">
      <c r="A242" s="22">
        <v>7123</v>
      </c>
      <c r="B242" s="23" t="s">
        <v>239</v>
      </c>
      <c r="C242" s="190">
        <v>290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4"/>
    </row>
    <row r="243" spans="1:16" x14ac:dyDescent="0.25">
      <c r="A243" s="22">
        <v>7124</v>
      </c>
      <c r="B243" s="23" t="s">
        <v>240</v>
      </c>
      <c r="C243" s="190">
        <v>291</v>
      </c>
      <c r="D243" s="66">
        <f t="shared" ref="D243:N243" si="92">SUM(D244:D245)</f>
        <v>0</v>
      </c>
      <c r="E243" s="66">
        <f t="shared" si="92"/>
        <v>0</v>
      </c>
      <c r="F243" s="66">
        <f t="shared" si="92"/>
        <v>0</v>
      </c>
      <c r="G243" s="66">
        <f t="shared" si="92"/>
        <v>0</v>
      </c>
      <c r="H243" s="66">
        <f t="shared" si="92"/>
        <v>0</v>
      </c>
      <c r="I243" s="66">
        <f t="shared" si="92"/>
        <v>0</v>
      </c>
      <c r="J243" s="66">
        <f t="shared" si="92"/>
        <v>0</v>
      </c>
      <c r="K243" s="66">
        <f t="shared" si="92"/>
        <v>0</v>
      </c>
      <c r="L243" s="66">
        <f t="shared" si="92"/>
        <v>0</v>
      </c>
      <c r="M243" s="66">
        <f t="shared" si="92"/>
        <v>0</v>
      </c>
      <c r="N243" s="66">
        <f t="shared" si="92"/>
        <v>0</v>
      </c>
      <c r="O243" s="66">
        <f t="shared" ref="O243" si="93">SUM(O244:O245)</f>
        <v>0</v>
      </c>
      <c r="P243" s="64"/>
    </row>
    <row r="244" spans="1:16" x14ac:dyDescent="0.25">
      <c r="A244" s="22" t="s">
        <v>1445</v>
      </c>
      <c r="B244" s="23" t="s">
        <v>241</v>
      </c>
      <c r="C244" s="190"/>
      <c r="D244" s="67"/>
      <c r="E244" s="67"/>
      <c r="F244" s="69"/>
      <c r="G244" s="71"/>
      <c r="H244" s="71"/>
      <c r="I244" s="71"/>
      <c r="J244" s="71"/>
      <c r="K244" s="71"/>
      <c r="L244" s="71"/>
      <c r="M244" s="71"/>
      <c r="N244" s="65">
        <f>+E244</f>
        <v>0</v>
      </c>
      <c r="O244" s="77">
        <f>+F244</f>
        <v>0</v>
      </c>
      <c r="P244" s="64"/>
    </row>
    <row r="245" spans="1:16" x14ac:dyDescent="0.25">
      <c r="A245" s="22" t="s">
        <v>1446</v>
      </c>
      <c r="B245" s="23" t="s">
        <v>246</v>
      </c>
      <c r="C245" s="190"/>
      <c r="D245" s="67"/>
      <c r="E245" s="67"/>
      <c r="F245" s="69"/>
      <c r="G245" s="71"/>
      <c r="H245" s="71"/>
      <c r="I245" s="71"/>
      <c r="J245" s="71"/>
      <c r="K245" s="71"/>
      <c r="L245" s="71"/>
      <c r="M245" s="71"/>
      <c r="N245" s="65">
        <f>+E245</f>
        <v>0</v>
      </c>
      <c r="O245" s="77">
        <f>+F245</f>
        <v>0</v>
      </c>
      <c r="P245" s="64"/>
    </row>
    <row r="246" spans="1:16" x14ac:dyDescent="0.25">
      <c r="A246" s="22">
        <v>7125</v>
      </c>
      <c r="B246" s="23" t="s">
        <v>247</v>
      </c>
      <c r="C246" s="190">
        <v>292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4"/>
    </row>
    <row r="247" spans="1:16" x14ac:dyDescent="0.25">
      <c r="A247" s="22">
        <v>7126</v>
      </c>
      <c r="B247" s="23" t="s">
        <v>248</v>
      </c>
      <c r="C247" s="190">
        <v>293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4"/>
    </row>
    <row r="248" spans="1:16" ht="24" customHeight="1" x14ac:dyDescent="0.25">
      <c r="A248" s="22">
        <v>72</v>
      </c>
      <c r="B248" s="23" t="s">
        <v>249</v>
      </c>
      <c r="C248" s="190">
        <v>294</v>
      </c>
      <c r="D248" s="63">
        <f t="shared" ref="D248:O248" si="94">D249+D258+D272+D283+D288+D292</f>
        <v>0</v>
      </c>
      <c r="E248" s="63">
        <f t="shared" si="94"/>
        <v>0</v>
      </c>
      <c r="F248" s="63">
        <f t="shared" si="94"/>
        <v>0</v>
      </c>
      <c r="G248" s="63">
        <f t="shared" si="94"/>
        <v>0</v>
      </c>
      <c r="H248" s="63">
        <f t="shared" si="94"/>
        <v>0</v>
      </c>
      <c r="I248" s="63">
        <f t="shared" si="94"/>
        <v>0</v>
      </c>
      <c r="J248" s="63">
        <f t="shared" si="94"/>
        <v>0</v>
      </c>
      <c r="K248" s="63">
        <f t="shared" si="94"/>
        <v>0</v>
      </c>
      <c r="L248" s="63">
        <f t="shared" si="94"/>
        <v>0</v>
      </c>
      <c r="M248" s="63">
        <f t="shared" si="94"/>
        <v>0</v>
      </c>
      <c r="N248" s="63">
        <f t="shared" si="94"/>
        <v>0</v>
      </c>
      <c r="O248" s="63">
        <f t="shared" si="94"/>
        <v>0</v>
      </c>
      <c r="P248" s="64"/>
    </row>
    <row r="249" spans="1:16" x14ac:dyDescent="0.25">
      <c r="A249" s="22">
        <v>721</v>
      </c>
      <c r="B249" s="23" t="s">
        <v>250</v>
      </c>
      <c r="C249" s="190">
        <v>295</v>
      </c>
      <c r="D249" s="63">
        <f t="shared" ref="D249:O249" si="95">SUM(D250+D253+D256+D257)</f>
        <v>0</v>
      </c>
      <c r="E249" s="63">
        <f t="shared" si="95"/>
        <v>0</v>
      </c>
      <c r="F249" s="63">
        <f t="shared" si="95"/>
        <v>0</v>
      </c>
      <c r="G249" s="63">
        <f t="shared" si="95"/>
        <v>0</v>
      </c>
      <c r="H249" s="63">
        <f t="shared" si="95"/>
        <v>0</v>
      </c>
      <c r="I249" s="63">
        <f t="shared" si="95"/>
        <v>0</v>
      </c>
      <c r="J249" s="63">
        <f t="shared" si="95"/>
        <v>0</v>
      </c>
      <c r="K249" s="63">
        <f t="shared" si="95"/>
        <v>0</v>
      </c>
      <c r="L249" s="63">
        <f t="shared" si="95"/>
        <v>0</v>
      </c>
      <c r="M249" s="63">
        <f t="shared" si="95"/>
        <v>0</v>
      </c>
      <c r="N249" s="63">
        <f t="shared" si="95"/>
        <v>0</v>
      </c>
      <c r="O249" s="63">
        <f t="shared" si="95"/>
        <v>0</v>
      </c>
      <c r="P249" s="64"/>
    </row>
    <row r="250" spans="1:16" x14ac:dyDescent="0.25">
      <c r="A250" s="22">
        <v>7211</v>
      </c>
      <c r="B250" s="23" t="s">
        <v>251</v>
      </c>
      <c r="C250" s="190">
        <v>296</v>
      </c>
      <c r="D250" s="66">
        <f t="shared" ref="D250:N250" si="96">SUM(D251:D252)</f>
        <v>0</v>
      </c>
      <c r="E250" s="66">
        <f t="shared" si="96"/>
        <v>0</v>
      </c>
      <c r="F250" s="66">
        <f t="shared" si="96"/>
        <v>0</v>
      </c>
      <c r="G250" s="66">
        <f t="shared" si="96"/>
        <v>0</v>
      </c>
      <c r="H250" s="66">
        <f t="shared" si="96"/>
        <v>0</v>
      </c>
      <c r="I250" s="66">
        <f t="shared" si="96"/>
        <v>0</v>
      </c>
      <c r="J250" s="66">
        <f t="shared" si="96"/>
        <v>0</v>
      </c>
      <c r="K250" s="66">
        <f t="shared" si="96"/>
        <v>0</v>
      </c>
      <c r="L250" s="66">
        <f t="shared" si="96"/>
        <v>0</v>
      </c>
      <c r="M250" s="66">
        <f t="shared" si="96"/>
        <v>0</v>
      </c>
      <c r="N250" s="66">
        <f t="shared" si="96"/>
        <v>0</v>
      </c>
      <c r="O250" s="66">
        <f t="shared" ref="O250" si="97">SUM(O251:O252)</f>
        <v>0</v>
      </c>
      <c r="P250" s="64"/>
    </row>
    <row r="251" spans="1:16" x14ac:dyDescent="0.25">
      <c r="A251" s="22" t="s">
        <v>1447</v>
      </c>
      <c r="B251" s="23" t="s">
        <v>252</v>
      </c>
      <c r="C251" s="190"/>
      <c r="D251" s="67"/>
      <c r="E251" s="67"/>
      <c r="F251" s="69"/>
      <c r="G251" s="71"/>
      <c r="H251" s="71"/>
      <c r="I251" s="71"/>
      <c r="J251" s="71"/>
      <c r="K251" s="71"/>
      <c r="L251" s="71"/>
      <c r="M251" s="71"/>
      <c r="N251" s="65">
        <f>+E251</f>
        <v>0</v>
      </c>
      <c r="O251" s="77">
        <f>+F251</f>
        <v>0</v>
      </c>
      <c r="P251" s="64"/>
    </row>
    <row r="252" spans="1:16" x14ac:dyDescent="0.25">
      <c r="A252" s="22" t="s">
        <v>1448</v>
      </c>
      <c r="B252" s="23" t="s">
        <v>254</v>
      </c>
      <c r="C252" s="190"/>
      <c r="D252" s="67"/>
      <c r="E252" s="67"/>
      <c r="F252" s="69"/>
      <c r="G252" s="71"/>
      <c r="H252" s="71"/>
      <c r="I252" s="71"/>
      <c r="J252" s="71"/>
      <c r="K252" s="71"/>
      <c r="L252" s="71"/>
      <c r="M252" s="71"/>
      <c r="N252" s="65">
        <f>+E252</f>
        <v>0</v>
      </c>
      <c r="O252" s="77">
        <f>+F252</f>
        <v>0</v>
      </c>
      <c r="P252" s="64"/>
    </row>
    <row r="253" spans="1:16" x14ac:dyDescent="0.25">
      <c r="A253" s="22">
        <v>7212</v>
      </c>
      <c r="B253" s="23" t="s">
        <v>255</v>
      </c>
      <c r="C253" s="190">
        <v>297</v>
      </c>
      <c r="D253" s="66">
        <f t="shared" ref="D253:O253" si="98">SUM(D254:D255)</f>
        <v>0</v>
      </c>
      <c r="E253" s="66">
        <f t="shared" si="98"/>
        <v>0</v>
      </c>
      <c r="F253" s="66">
        <f t="shared" si="98"/>
        <v>0</v>
      </c>
      <c r="G253" s="66">
        <f t="shared" si="98"/>
        <v>0</v>
      </c>
      <c r="H253" s="66">
        <f t="shared" si="98"/>
        <v>0</v>
      </c>
      <c r="I253" s="66">
        <f t="shared" si="98"/>
        <v>0</v>
      </c>
      <c r="J253" s="66">
        <f t="shared" si="98"/>
        <v>0</v>
      </c>
      <c r="K253" s="66">
        <f t="shared" si="98"/>
        <v>0</v>
      </c>
      <c r="L253" s="66">
        <f t="shared" si="98"/>
        <v>0</v>
      </c>
      <c r="M253" s="66">
        <f t="shared" si="98"/>
        <v>0</v>
      </c>
      <c r="N253" s="66">
        <f t="shared" si="98"/>
        <v>0</v>
      </c>
      <c r="O253" s="66">
        <f t="shared" si="98"/>
        <v>0</v>
      </c>
      <c r="P253" s="64"/>
    </row>
    <row r="254" spans="1:16" x14ac:dyDescent="0.25">
      <c r="A254" s="22" t="s">
        <v>1449</v>
      </c>
      <c r="B254" s="23" t="s">
        <v>258</v>
      </c>
      <c r="C254" s="190"/>
      <c r="D254" s="67"/>
      <c r="E254" s="67"/>
      <c r="F254" s="69"/>
      <c r="G254" s="71"/>
      <c r="H254" s="71"/>
      <c r="I254" s="71"/>
      <c r="J254" s="71"/>
      <c r="K254" s="71"/>
      <c r="L254" s="71"/>
      <c r="M254" s="71"/>
      <c r="N254" s="65">
        <f>+E254</f>
        <v>0</v>
      </c>
      <c r="O254" s="77">
        <f>+F254</f>
        <v>0</v>
      </c>
      <c r="P254" s="64"/>
    </row>
    <row r="255" spans="1:16" x14ac:dyDescent="0.25">
      <c r="A255" s="22" t="s">
        <v>1450</v>
      </c>
      <c r="B255" s="23" t="s">
        <v>263</v>
      </c>
      <c r="C255" s="190"/>
      <c r="D255" s="67"/>
      <c r="E255" s="67"/>
      <c r="F255" s="69"/>
      <c r="G255" s="71"/>
      <c r="H255" s="71"/>
      <c r="I255" s="71"/>
      <c r="J255" s="71"/>
      <c r="K255" s="71"/>
      <c r="L255" s="71"/>
      <c r="M255" s="71"/>
      <c r="N255" s="65">
        <f>+E255</f>
        <v>0</v>
      </c>
      <c r="O255" s="77">
        <f>+F255</f>
        <v>0</v>
      </c>
      <c r="P255" s="64"/>
    </row>
    <row r="256" spans="1:16" x14ac:dyDescent="0.25">
      <c r="A256" s="22">
        <v>7213</v>
      </c>
      <c r="B256" s="23" t="s">
        <v>264</v>
      </c>
      <c r="C256" s="190">
        <v>298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4"/>
    </row>
    <row r="257" spans="1:16" x14ac:dyDescent="0.25">
      <c r="A257" s="22">
        <v>7214</v>
      </c>
      <c r="B257" s="23" t="s">
        <v>265</v>
      </c>
      <c r="C257" s="190">
        <v>299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4"/>
    </row>
    <row r="258" spans="1:16" x14ac:dyDescent="0.25">
      <c r="A258" s="22">
        <v>722</v>
      </c>
      <c r="B258" s="23" t="s">
        <v>266</v>
      </c>
      <c r="C258" s="190">
        <v>300</v>
      </c>
      <c r="D258" s="63">
        <f t="shared" ref="D258:O258" si="99">SUM(D259+D263+D264+D265+D266+D267+D269+D271)</f>
        <v>0</v>
      </c>
      <c r="E258" s="63">
        <f t="shared" si="99"/>
        <v>0</v>
      </c>
      <c r="F258" s="63">
        <f t="shared" si="99"/>
        <v>0</v>
      </c>
      <c r="G258" s="63">
        <f t="shared" si="99"/>
        <v>0</v>
      </c>
      <c r="H258" s="63">
        <f t="shared" si="99"/>
        <v>0</v>
      </c>
      <c r="I258" s="63">
        <f t="shared" si="99"/>
        <v>0</v>
      </c>
      <c r="J258" s="63">
        <f t="shared" si="99"/>
        <v>0</v>
      </c>
      <c r="K258" s="63">
        <f t="shared" si="99"/>
        <v>0</v>
      </c>
      <c r="L258" s="63">
        <f t="shared" si="99"/>
        <v>0</v>
      </c>
      <c r="M258" s="63">
        <f t="shared" si="99"/>
        <v>0</v>
      </c>
      <c r="N258" s="63">
        <f t="shared" si="99"/>
        <v>0</v>
      </c>
      <c r="O258" s="63">
        <f t="shared" si="99"/>
        <v>0</v>
      </c>
      <c r="P258" s="64"/>
    </row>
    <row r="259" spans="1:16" x14ac:dyDescent="0.25">
      <c r="A259" s="22">
        <v>7221</v>
      </c>
      <c r="B259" s="23" t="s">
        <v>267</v>
      </c>
      <c r="C259" s="190">
        <v>301</v>
      </c>
      <c r="D259" s="66">
        <f t="shared" ref="D259:N259" si="100">SUM(D260:D262)</f>
        <v>0</v>
      </c>
      <c r="E259" s="66">
        <f t="shared" si="100"/>
        <v>0</v>
      </c>
      <c r="F259" s="66">
        <f t="shared" si="100"/>
        <v>0</v>
      </c>
      <c r="G259" s="66">
        <f t="shared" si="100"/>
        <v>0</v>
      </c>
      <c r="H259" s="66">
        <f t="shared" si="100"/>
        <v>0</v>
      </c>
      <c r="I259" s="66">
        <f t="shared" si="100"/>
        <v>0</v>
      </c>
      <c r="J259" s="66">
        <f t="shared" si="100"/>
        <v>0</v>
      </c>
      <c r="K259" s="66">
        <f t="shared" ref="K259:L259" si="101">SUM(K260:K262)</f>
        <v>0</v>
      </c>
      <c r="L259" s="66">
        <f t="shared" si="101"/>
        <v>0</v>
      </c>
      <c r="M259" s="66">
        <f t="shared" si="100"/>
        <v>0</v>
      </c>
      <c r="N259" s="66">
        <f t="shared" si="100"/>
        <v>0</v>
      </c>
      <c r="O259" s="66">
        <f t="shared" ref="O259" si="102">SUM(O260:O262)</f>
        <v>0</v>
      </c>
      <c r="P259" s="64"/>
    </row>
    <row r="260" spans="1:16" x14ac:dyDescent="0.25">
      <c r="A260" s="22" t="s">
        <v>1451</v>
      </c>
      <c r="B260" s="23" t="s">
        <v>268</v>
      </c>
      <c r="C260" s="190"/>
      <c r="D260" s="67"/>
      <c r="E260" s="67"/>
      <c r="F260" s="69"/>
      <c r="G260" s="71"/>
      <c r="H260" s="71"/>
      <c r="I260" s="71"/>
      <c r="J260" s="71"/>
      <c r="K260" s="71"/>
      <c r="L260" s="71"/>
      <c r="M260" s="71"/>
      <c r="N260" s="65">
        <f t="shared" ref="N260:O262" si="103">+E260</f>
        <v>0</v>
      </c>
      <c r="O260" s="77">
        <f t="shared" si="103"/>
        <v>0</v>
      </c>
      <c r="P260" s="64"/>
    </row>
    <row r="261" spans="1:16" x14ac:dyDescent="0.25">
      <c r="A261" s="22" t="s">
        <v>1452</v>
      </c>
      <c r="B261" s="23" t="s">
        <v>269</v>
      </c>
      <c r="C261" s="190"/>
      <c r="D261" s="67"/>
      <c r="E261" s="67"/>
      <c r="F261" s="69"/>
      <c r="G261" s="71"/>
      <c r="H261" s="71"/>
      <c r="I261" s="71"/>
      <c r="J261" s="71"/>
      <c r="K261" s="71"/>
      <c r="L261" s="71"/>
      <c r="M261" s="71"/>
      <c r="N261" s="65">
        <f t="shared" si="103"/>
        <v>0</v>
      </c>
      <c r="O261" s="77">
        <f t="shared" si="103"/>
        <v>0</v>
      </c>
      <c r="P261" s="64"/>
    </row>
    <row r="262" spans="1:16" x14ac:dyDescent="0.25">
      <c r="A262" s="22" t="s">
        <v>1453</v>
      </c>
      <c r="B262" s="23" t="s">
        <v>270</v>
      </c>
      <c r="C262" s="190"/>
      <c r="D262" s="67"/>
      <c r="E262" s="67"/>
      <c r="F262" s="69"/>
      <c r="G262" s="71"/>
      <c r="H262" s="71"/>
      <c r="I262" s="71"/>
      <c r="J262" s="71"/>
      <c r="K262" s="71"/>
      <c r="L262" s="71"/>
      <c r="M262" s="71"/>
      <c r="N262" s="65">
        <f t="shared" si="103"/>
        <v>0</v>
      </c>
      <c r="O262" s="77">
        <f t="shared" si="103"/>
        <v>0</v>
      </c>
      <c r="P262" s="64"/>
    </row>
    <row r="263" spans="1:16" x14ac:dyDescent="0.25">
      <c r="A263" s="22">
        <v>7222</v>
      </c>
      <c r="B263" s="23" t="s">
        <v>271</v>
      </c>
      <c r="C263" s="190">
        <v>302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4"/>
    </row>
    <row r="264" spans="1:16" x14ac:dyDescent="0.25">
      <c r="A264" s="22">
        <v>7223</v>
      </c>
      <c r="B264" s="23" t="s">
        <v>276</v>
      </c>
      <c r="C264" s="190">
        <v>303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4"/>
    </row>
    <row r="265" spans="1:16" x14ac:dyDescent="0.25">
      <c r="A265" s="22">
        <v>7224</v>
      </c>
      <c r="B265" s="23" t="s">
        <v>283</v>
      </c>
      <c r="C265" s="190">
        <v>304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4"/>
    </row>
    <row r="266" spans="1:16" x14ac:dyDescent="0.25">
      <c r="A266" s="22">
        <v>7225</v>
      </c>
      <c r="B266" s="23" t="s">
        <v>286</v>
      </c>
      <c r="C266" s="190">
        <v>305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4"/>
    </row>
    <row r="267" spans="1:16" x14ac:dyDescent="0.25">
      <c r="A267" s="22">
        <v>7226</v>
      </c>
      <c r="B267" s="23" t="s">
        <v>291</v>
      </c>
      <c r="C267" s="190">
        <v>306</v>
      </c>
      <c r="D267" s="66">
        <f t="shared" ref="D267:O267" si="104">SUM(D268:D268)</f>
        <v>0</v>
      </c>
      <c r="E267" s="66">
        <f t="shared" si="104"/>
        <v>0</v>
      </c>
      <c r="F267" s="66">
        <f t="shared" si="104"/>
        <v>0</v>
      </c>
      <c r="G267" s="66">
        <f t="shared" si="104"/>
        <v>0</v>
      </c>
      <c r="H267" s="66">
        <f t="shared" si="104"/>
        <v>0</v>
      </c>
      <c r="I267" s="66">
        <f t="shared" si="104"/>
        <v>0</v>
      </c>
      <c r="J267" s="66">
        <f t="shared" si="104"/>
        <v>0</v>
      </c>
      <c r="K267" s="66">
        <f t="shared" si="104"/>
        <v>0</v>
      </c>
      <c r="L267" s="66">
        <f t="shared" si="104"/>
        <v>0</v>
      </c>
      <c r="M267" s="66">
        <f t="shared" si="104"/>
        <v>0</v>
      </c>
      <c r="N267" s="66">
        <f t="shared" si="104"/>
        <v>0</v>
      </c>
      <c r="O267" s="66">
        <f t="shared" si="104"/>
        <v>0</v>
      </c>
      <c r="P267" s="64"/>
    </row>
    <row r="268" spans="1:16" x14ac:dyDescent="0.25">
      <c r="A268" s="22" t="s">
        <v>1454</v>
      </c>
      <c r="B268" s="23" t="s">
        <v>293</v>
      </c>
      <c r="C268" s="190"/>
      <c r="D268" s="67"/>
      <c r="E268" s="67"/>
      <c r="F268" s="69"/>
      <c r="G268" s="71"/>
      <c r="H268" s="71"/>
      <c r="I268" s="71"/>
      <c r="J268" s="71"/>
      <c r="K268" s="71"/>
      <c r="L268" s="71"/>
      <c r="M268" s="71"/>
      <c r="N268" s="65">
        <f>+E268</f>
        <v>0</v>
      </c>
      <c r="O268" s="77">
        <f>+F268</f>
        <v>0</v>
      </c>
      <c r="P268" s="64"/>
    </row>
    <row r="269" spans="1:16" x14ac:dyDescent="0.25">
      <c r="A269" s="22">
        <v>7227</v>
      </c>
      <c r="B269" s="23" t="s">
        <v>294</v>
      </c>
      <c r="C269" s="190">
        <v>307</v>
      </c>
      <c r="D269" s="66">
        <f t="shared" ref="D269:O269" si="105">SUM(D270:D270)</f>
        <v>0</v>
      </c>
      <c r="E269" s="66">
        <f t="shared" si="105"/>
        <v>0</v>
      </c>
      <c r="F269" s="66">
        <f t="shared" si="105"/>
        <v>0</v>
      </c>
      <c r="G269" s="66">
        <f t="shared" si="105"/>
        <v>0</v>
      </c>
      <c r="H269" s="66">
        <f t="shared" si="105"/>
        <v>0</v>
      </c>
      <c r="I269" s="66">
        <f t="shared" si="105"/>
        <v>0</v>
      </c>
      <c r="J269" s="66">
        <f t="shared" si="105"/>
        <v>0</v>
      </c>
      <c r="K269" s="66">
        <f t="shared" si="105"/>
        <v>0</v>
      </c>
      <c r="L269" s="66">
        <f t="shared" si="105"/>
        <v>0</v>
      </c>
      <c r="M269" s="66">
        <f t="shared" si="105"/>
        <v>0</v>
      </c>
      <c r="N269" s="66">
        <f t="shared" si="105"/>
        <v>0</v>
      </c>
      <c r="O269" s="66">
        <f t="shared" si="105"/>
        <v>0</v>
      </c>
      <c r="P269" s="64"/>
    </row>
    <row r="270" spans="1:16" x14ac:dyDescent="0.25">
      <c r="A270" s="22" t="s">
        <v>1455</v>
      </c>
      <c r="B270" s="23" t="s">
        <v>297</v>
      </c>
      <c r="C270" s="190"/>
      <c r="D270" s="67"/>
      <c r="E270" s="67"/>
      <c r="F270" s="69"/>
      <c r="G270" s="71"/>
      <c r="H270" s="71"/>
      <c r="I270" s="71"/>
      <c r="J270" s="71"/>
      <c r="K270" s="71"/>
      <c r="L270" s="71"/>
      <c r="M270" s="71"/>
      <c r="N270" s="65">
        <f>+E270</f>
        <v>0</v>
      </c>
      <c r="O270" s="77">
        <f>+F270</f>
        <v>0</v>
      </c>
      <c r="P270" s="64"/>
    </row>
    <row r="271" spans="1:16" s="29" customFormat="1" x14ac:dyDescent="0.25">
      <c r="A271" s="22" t="s">
        <v>298</v>
      </c>
      <c r="B271" s="23" t="s">
        <v>299</v>
      </c>
      <c r="C271" s="190">
        <v>308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4"/>
    </row>
    <row r="272" spans="1:16" x14ac:dyDescent="0.25">
      <c r="A272" s="22">
        <v>723</v>
      </c>
      <c r="B272" s="23" t="s">
        <v>300</v>
      </c>
      <c r="C272" s="190">
        <v>309</v>
      </c>
      <c r="D272" s="63">
        <f t="shared" ref="D272:O272" si="106">SUM(D273+D278+D279+D282)</f>
        <v>0</v>
      </c>
      <c r="E272" s="63">
        <f t="shared" si="106"/>
        <v>0</v>
      </c>
      <c r="F272" s="63">
        <f t="shared" si="106"/>
        <v>0</v>
      </c>
      <c r="G272" s="63">
        <f t="shared" si="106"/>
        <v>0</v>
      </c>
      <c r="H272" s="63">
        <f t="shared" si="106"/>
        <v>0</v>
      </c>
      <c r="I272" s="63">
        <f t="shared" si="106"/>
        <v>0</v>
      </c>
      <c r="J272" s="63">
        <f t="shared" si="106"/>
        <v>0</v>
      </c>
      <c r="K272" s="63">
        <f t="shared" si="106"/>
        <v>0</v>
      </c>
      <c r="L272" s="63">
        <f t="shared" si="106"/>
        <v>0</v>
      </c>
      <c r="M272" s="63">
        <f t="shared" si="106"/>
        <v>0</v>
      </c>
      <c r="N272" s="63">
        <f t="shared" si="106"/>
        <v>0</v>
      </c>
      <c r="O272" s="63">
        <f t="shared" si="106"/>
        <v>0</v>
      </c>
      <c r="P272" s="64"/>
    </row>
    <row r="273" spans="1:16" x14ac:dyDescent="0.25">
      <c r="A273" s="22">
        <v>7231</v>
      </c>
      <c r="B273" s="23" t="s">
        <v>301</v>
      </c>
      <c r="C273" s="190">
        <v>310</v>
      </c>
      <c r="D273" s="66">
        <f t="shared" ref="D273:N273" si="107">SUM(D274:D277)</f>
        <v>0</v>
      </c>
      <c r="E273" s="66">
        <f t="shared" si="107"/>
        <v>0</v>
      </c>
      <c r="F273" s="66">
        <f t="shared" si="107"/>
        <v>0</v>
      </c>
      <c r="G273" s="66">
        <f t="shared" si="107"/>
        <v>0</v>
      </c>
      <c r="H273" s="66">
        <f t="shared" si="107"/>
        <v>0</v>
      </c>
      <c r="I273" s="66">
        <f t="shared" si="107"/>
        <v>0</v>
      </c>
      <c r="J273" s="66">
        <f t="shared" si="107"/>
        <v>0</v>
      </c>
      <c r="K273" s="66">
        <f t="shared" si="107"/>
        <v>0</v>
      </c>
      <c r="L273" s="66">
        <f t="shared" si="107"/>
        <v>0</v>
      </c>
      <c r="M273" s="66">
        <f t="shared" si="107"/>
        <v>0</v>
      </c>
      <c r="N273" s="66">
        <f t="shared" si="107"/>
        <v>0</v>
      </c>
      <c r="O273" s="66">
        <f t="shared" ref="O273" si="108">SUM(O274:O277)</f>
        <v>0</v>
      </c>
      <c r="P273" s="64"/>
    </row>
    <row r="274" spans="1:16" x14ac:dyDescent="0.25">
      <c r="A274" s="22" t="s">
        <v>1456</v>
      </c>
      <c r="B274" s="23" t="s">
        <v>302</v>
      </c>
      <c r="C274" s="190"/>
      <c r="D274" s="67"/>
      <c r="E274" s="67"/>
      <c r="F274" s="69"/>
      <c r="G274" s="71"/>
      <c r="H274" s="71"/>
      <c r="I274" s="71"/>
      <c r="J274" s="71"/>
      <c r="K274" s="71"/>
      <c r="L274" s="71"/>
      <c r="M274" s="71"/>
      <c r="N274" s="65">
        <f t="shared" ref="N274:O277" si="109">+E274</f>
        <v>0</v>
      </c>
      <c r="O274" s="77">
        <f t="shared" si="109"/>
        <v>0</v>
      </c>
      <c r="P274" s="64"/>
    </row>
    <row r="275" spans="1:16" x14ac:dyDescent="0.25">
      <c r="A275" s="22" t="s">
        <v>1457</v>
      </c>
      <c r="B275" s="23" t="s">
        <v>305</v>
      </c>
      <c r="C275" s="190"/>
      <c r="D275" s="67"/>
      <c r="E275" s="67"/>
      <c r="F275" s="69"/>
      <c r="G275" s="71"/>
      <c r="H275" s="71"/>
      <c r="I275" s="71"/>
      <c r="J275" s="71"/>
      <c r="K275" s="71"/>
      <c r="L275" s="71"/>
      <c r="M275" s="71"/>
      <c r="N275" s="65">
        <f t="shared" si="109"/>
        <v>0</v>
      </c>
      <c r="O275" s="77">
        <f t="shared" si="109"/>
        <v>0</v>
      </c>
      <c r="P275" s="64"/>
    </row>
    <row r="276" spans="1:16" x14ac:dyDescent="0.25">
      <c r="A276" s="22" t="s">
        <v>1458</v>
      </c>
      <c r="B276" s="23" t="s">
        <v>306</v>
      </c>
      <c r="C276" s="190"/>
      <c r="D276" s="67"/>
      <c r="E276" s="67"/>
      <c r="F276" s="69"/>
      <c r="G276" s="71"/>
      <c r="H276" s="71"/>
      <c r="I276" s="71"/>
      <c r="J276" s="71"/>
      <c r="K276" s="71"/>
      <c r="L276" s="71"/>
      <c r="M276" s="71"/>
      <c r="N276" s="65">
        <f t="shared" si="109"/>
        <v>0</v>
      </c>
      <c r="O276" s="77">
        <f t="shared" si="109"/>
        <v>0</v>
      </c>
      <c r="P276" s="64"/>
    </row>
    <row r="277" spans="1:16" x14ac:dyDescent="0.25">
      <c r="A277" s="22" t="s">
        <v>1459</v>
      </c>
      <c r="B277" s="23" t="s">
        <v>307</v>
      </c>
      <c r="C277" s="190"/>
      <c r="D277" s="67"/>
      <c r="E277" s="67"/>
      <c r="F277" s="69"/>
      <c r="G277" s="71"/>
      <c r="H277" s="71"/>
      <c r="I277" s="71"/>
      <c r="J277" s="71"/>
      <c r="K277" s="71"/>
      <c r="L277" s="71"/>
      <c r="M277" s="71"/>
      <c r="N277" s="65">
        <f t="shared" si="109"/>
        <v>0</v>
      </c>
      <c r="O277" s="77">
        <f t="shared" si="109"/>
        <v>0</v>
      </c>
      <c r="P277" s="64"/>
    </row>
    <row r="278" spans="1:16" x14ac:dyDescent="0.25">
      <c r="A278" s="22">
        <v>7232</v>
      </c>
      <c r="B278" s="23" t="s">
        <v>311</v>
      </c>
      <c r="C278" s="190">
        <v>311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4"/>
    </row>
    <row r="279" spans="1:16" x14ac:dyDescent="0.25">
      <c r="A279" s="22">
        <v>7233</v>
      </c>
      <c r="B279" s="23" t="s">
        <v>312</v>
      </c>
      <c r="C279" s="190">
        <v>312</v>
      </c>
      <c r="D279" s="66">
        <f t="shared" ref="D279:O279" si="110">SUM(D280:D281)</f>
        <v>0</v>
      </c>
      <c r="E279" s="66">
        <f t="shared" si="110"/>
        <v>0</v>
      </c>
      <c r="F279" s="66">
        <f t="shared" si="110"/>
        <v>0</v>
      </c>
      <c r="G279" s="66">
        <f t="shared" si="110"/>
        <v>0</v>
      </c>
      <c r="H279" s="66">
        <f t="shared" si="110"/>
        <v>0</v>
      </c>
      <c r="I279" s="66">
        <f t="shared" si="110"/>
        <v>0</v>
      </c>
      <c r="J279" s="66">
        <f t="shared" si="110"/>
        <v>0</v>
      </c>
      <c r="K279" s="66">
        <f t="shared" si="110"/>
        <v>0</v>
      </c>
      <c r="L279" s="66">
        <f t="shared" si="110"/>
        <v>0</v>
      </c>
      <c r="M279" s="66">
        <f t="shared" si="110"/>
        <v>0</v>
      </c>
      <c r="N279" s="66">
        <f t="shared" si="110"/>
        <v>0</v>
      </c>
      <c r="O279" s="66">
        <f t="shared" si="110"/>
        <v>0</v>
      </c>
      <c r="P279" s="64"/>
    </row>
    <row r="280" spans="1:16" x14ac:dyDescent="0.25">
      <c r="A280" s="22" t="s">
        <v>1460</v>
      </c>
      <c r="B280" s="23" t="s">
        <v>313</v>
      </c>
      <c r="C280" s="190"/>
      <c r="D280" s="67"/>
      <c r="E280" s="67"/>
      <c r="F280" s="69"/>
      <c r="G280" s="71"/>
      <c r="H280" s="71"/>
      <c r="I280" s="71"/>
      <c r="J280" s="71"/>
      <c r="K280" s="71"/>
      <c r="L280" s="71"/>
      <c r="M280" s="71"/>
      <c r="N280" s="65">
        <f>+E280</f>
        <v>0</v>
      </c>
      <c r="O280" s="77">
        <f>+F280</f>
        <v>0</v>
      </c>
      <c r="P280" s="64"/>
    </row>
    <row r="281" spans="1:16" x14ac:dyDescent="0.25">
      <c r="A281" s="22" t="s">
        <v>1461</v>
      </c>
      <c r="B281" s="23" t="s">
        <v>314</v>
      </c>
      <c r="C281" s="190"/>
      <c r="D281" s="67"/>
      <c r="E281" s="67"/>
      <c r="F281" s="69"/>
      <c r="G281" s="71"/>
      <c r="H281" s="71"/>
      <c r="I281" s="71"/>
      <c r="J281" s="71"/>
      <c r="K281" s="71"/>
      <c r="L281" s="71"/>
      <c r="M281" s="71"/>
      <c r="N281" s="65">
        <f>+E281</f>
        <v>0</v>
      </c>
      <c r="O281" s="77">
        <f>+F281</f>
        <v>0</v>
      </c>
      <c r="P281" s="64"/>
    </row>
    <row r="282" spans="1:16" x14ac:dyDescent="0.25">
      <c r="A282" s="22">
        <v>7234</v>
      </c>
      <c r="B282" s="23" t="s">
        <v>316</v>
      </c>
      <c r="C282" s="190">
        <v>313</v>
      </c>
      <c r="D282" s="66">
        <v>0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4"/>
    </row>
    <row r="283" spans="1:16" ht="24" customHeight="1" x14ac:dyDescent="0.25">
      <c r="A283" s="22">
        <v>724</v>
      </c>
      <c r="B283" s="23" t="s">
        <v>317</v>
      </c>
      <c r="C283" s="190">
        <v>314</v>
      </c>
      <c r="D283" s="63">
        <f t="shared" ref="D283:O283" si="111">SUM(D284+D285+D286+D287)</f>
        <v>0</v>
      </c>
      <c r="E283" s="63">
        <f t="shared" si="111"/>
        <v>0</v>
      </c>
      <c r="F283" s="63">
        <f t="shared" si="111"/>
        <v>0</v>
      </c>
      <c r="G283" s="63">
        <f t="shared" si="111"/>
        <v>0</v>
      </c>
      <c r="H283" s="63">
        <f t="shared" si="111"/>
        <v>0</v>
      </c>
      <c r="I283" s="63">
        <f t="shared" si="111"/>
        <v>0</v>
      </c>
      <c r="J283" s="63">
        <f t="shared" si="111"/>
        <v>0</v>
      </c>
      <c r="K283" s="63">
        <f t="shared" si="111"/>
        <v>0</v>
      </c>
      <c r="L283" s="63">
        <f t="shared" si="111"/>
        <v>0</v>
      </c>
      <c r="M283" s="63">
        <f t="shared" si="111"/>
        <v>0</v>
      </c>
      <c r="N283" s="63">
        <f t="shared" si="111"/>
        <v>0</v>
      </c>
      <c r="O283" s="63">
        <f t="shared" si="111"/>
        <v>0</v>
      </c>
      <c r="P283" s="64"/>
    </row>
    <row r="284" spans="1:16" x14ac:dyDescent="0.25">
      <c r="A284" s="22">
        <v>7241</v>
      </c>
      <c r="B284" s="23" t="s">
        <v>318</v>
      </c>
      <c r="C284" s="190">
        <v>315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4"/>
    </row>
    <row r="285" spans="1:16" x14ac:dyDescent="0.25">
      <c r="A285" s="22">
        <v>7242</v>
      </c>
      <c r="B285" s="23" t="s">
        <v>320</v>
      </c>
      <c r="C285" s="190">
        <v>316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4"/>
    </row>
    <row r="286" spans="1:16" x14ac:dyDescent="0.25">
      <c r="A286" s="22">
        <v>7243</v>
      </c>
      <c r="B286" s="23" t="s">
        <v>321</v>
      </c>
      <c r="C286" s="190">
        <v>317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4"/>
    </row>
    <row r="287" spans="1:16" x14ac:dyDescent="0.25">
      <c r="A287" s="22">
        <v>7244</v>
      </c>
      <c r="B287" s="23" t="s">
        <v>322</v>
      </c>
      <c r="C287" s="190">
        <v>318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4"/>
    </row>
    <row r="288" spans="1:16" x14ac:dyDescent="0.25">
      <c r="A288" s="22">
        <v>725</v>
      </c>
      <c r="B288" s="23" t="s">
        <v>323</v>
      </c>
      <c r="C288" s="190">
        <v>319</v>
      </c>
      <c r="D288" s="63">
        <f t="shared" ref="D288:O288" si="112">SUM(D289+D290)</f>
        <v>0</v>
      </c>
      <c r="E288" s="63">
        <f t="shared" si="112"/>
        <v>0</v>
      </c>
      <c r="F288" s="63">
        <f t="shared" si="112"/>
        <v>0</v>
      </c>
      <c r="G288" s="63">
        <f t="shared" si="112"/>
        <v>0</v>
      </c>
      <c r="H288" s="63">
        <f t="shared" si="112"/>
        <v>0</v>
      </c>
      <c r="I288" s="63">
        <f t="shared" si="112"/>
        <v>0</v>
      </c>
      <c r="J288" s="63">
        <f t="shared" si="112"/>
        <v>0</v>
      </c>
      <c r="K288" s="63">
        <f t="shared" si="112"/>
        <v>0</v>
      </c>
      <c r="L288" s="63">
        <f t="shared" si="112"/>
        <v>0</v>
      </c>
      <c r="M288" s="63">
        <f t="shared" si="112"/>
        <v>0</v>
      </c>
      <c r="N288" s="63">
        <f t="shared" si="112"/>
        <v>0</v>
      </c>
      <c r="O288" s="63">
        <f t="shared" si="112"/>
        <v>0</v>
      </c>
      <c r="P288" s="64"/>
    </row>
    <row r="289" spans="1:16" x14ac:dyDescent="0.25">
      <c r="A289" s="22">
        <v>7251</v>
      </c>
      <c r="B289" s="23" t="s">
        <v>324</v>
      </c>
      <c r="C289" s="190">
        <v>320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4"/>
    </row>
    <row r="290" spans="1:16" x14ac:dyDescent="0.25">
      <c r="A290" s="22">
        <v>7252</v>
      </c>
      <c r="B290" s="23" t="s">
        <v>327</v>
      </c>
      <c r="C290" s="190">
        <v>321</v>
      </c>
      <c r="D290" s="66">
        <f t="shared" ref="D290:O290" si="113">SUM(D291)</f>
        <v>0</v>
      </c>
      <c r="E290" s="66">
        <f t="shared" si="113"/>
        <v>0</v>
      </c>
      <c r="F290" s="66">
        <f t="shared" si="113"/>
        <v>0</v>
      </c>
      <c r="G290" s="66">
        <f t="shared" si="113"/>
        <v>0</v>
      </c>
      <c r="H290" s="66">
        <f t="shared" si="113"/>
        <v>0</v>
      </c>
      <c r="I290" s="66">
        <f t="shared" si="113"/>
        <v>0</v>
      </c>
      <c r="J290" s="66">
        <f t="shared" si="113"/>
        <v>0</v>
      </c>
      <c r="K290" s="66">
        <f t="shared" si="113"/>
        <v>0</v>
      </c>
      <c r="L290" s="66">
        <f t="shared" si="113"/>
        <v>0</v>
      </c>
      <c r="M290" s="66">
        <f t="shared" si="113"/>
        <v>0</v>
      </c>
      <c r="N290" s="66">
        <f t="shared" si="113"/>
        <v>0</v>
      </c>
      <c r="O290" s="66">
        <f t="shared" si="113"/>
        <v>0</v>
      </c>
      <c r="P290" s="64"/>
    </row>
    <row r="291" spans="1:16" x14ac:dyDescent="0.25">
      <c r="A291" s="22" t="s">
        <v>1462</v>
      </c>
      <c r="B291" s="23" t="s">
        <v>327</v>
      </c>
      <c r="C291" s="190"/>
      <c r="D291" s="67"/>
      <c r="E291" s="67"/>
      <c r="F291" s="69"/>
      <c r="G291" s="71"/>
      <c r="H291" s="71"/>
      <c r="I291" s="71"/>
      <c r="J291" s="71"/>
      <c r="K291" s="71"/>
      <c r="L291" s="71"/>
      <c r="M291" s="71"/>
      <c r="N291" s="65">
        <f>+E291</f>
        <v>0</v>
      </c>
      <c r="O291" s="77">
        <f>+F291</f>
        <v>0</v>
      </c>
      <c r="P291" s="64"/>
    </row>
    <row r="292" spans="1:16" x14ac:dyDescent="0.25">
      <c r="A292" s="22">
        <v>726</v>
      </c>
      <c r="B292" s="23" t="s">
        <v>328</v>
      </c>
      <c r="C292" s="190">
        <v>322</v>
      </c>
      <c r="D292" s="63">
        <f t="shared" ref="D292:O292" si="114">SUM(D293+D294+D295+D296)</f>
        <v>0</v>
      </c>
      <c r="E292" s="63">
        <f t="shared" si="114"/>
        <v>0</v>
      </c>
      <c r="F292" s="63">
        <f t="shared" si="114"/>
        <v>0</v>
      </c>
      <c r="G292" s="63">
        <f t="shared" si="114"/>
        <v>0</v>
      </c>
      <c r="H292" s="63">
        <f t="shared" si="114"/>
        <v>0</v>
      </c>
      <c r="I292" s="63">
        <f t="shared" si="114"/>
        <v>0</v>
      </c>
      <c r="J292" s="63">
        <f t="shared" si="114"/>
        <v>0</v>
      </c>
      <c r="K292" s="63">
        <f t="shared" si="114"/>
        <v>0</v>
      </c>
      <c r="L292" s="63">
        <f t="shared" si="114"/>
        <v>0</v>
      </c>
      <c r="M292" s="63">
        <f t="shared" si="114"/>
        <v>0</v>
      </c>
      <c r="N292" s="63">
        <f t="shared" si="114"/>
        <v>0</v>
      </c>
      <c r="O292" s="63">
        <f t="shared" si="114"/>
        <v>0</v>
      </c>
      <c r="P292" s="64"/>
    </row>
    <row r="293" spans="1:16" x14ac:dyDescent="0.25">
      <c r="A293" s="22">
        <v>7261</v>
      </c>
      <c r="B293" s="23" t="s">
        <v>329</v>
      </c>
      <c r="C293" s="190">
        <v>323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4"/>
    </row>
    <row r="294" spans="1:16" x14ac:dyDescent="0.25">
      <c r="A294" s="22">
        <v>7262</v>
      </c>
      <c r="B294" s="23" t="s">
        <v>330</v>
      </c>
      <c r="C294" s="190">
        <v>324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4"/>
    </row>
    <row r="295" spans="1:16" x14ac:dyDescent="0.25">
      <c r="A295" s="22">
        <v>7263</v>
      </c>
      <c r="B295" s="23" t="s">
        <v>332</v>
      </c>
      <c r="C295" s="190">
        <v>325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4"/>
    </row>
    <row r="296" spans="1:16" x14ac:dyDescent="0.25">
      <c r="A296" s="22">
        <v>7264</v>
      </c>
      <c r="B296" s="23" t="s">
        <v>340</v>
      </c>
      <c r="C296" s="190">
        <v>326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4"/>
    </row>
    <row r="297" spans="1:16" x14ac:dyDescent="0.25">
      <c r="A297" s="22">
        <v>73</v>
      </c>
      <c r="B297" s="23" t="s">
        <v>341</v>
      </c>
      <c r="C297" s="190">
        <v>327</v>
      </c>
      <c r="D297" s="63">
        <f t="shared" ref="D297:O297" si="115">D298</f>
        <v>0</v>
      </c>
      <c r="E297" s="63">
        <f t="shared" si="115"/>
        <v>0</v>
      </c>
      <c r="F297" s="63">
        <f t="shared" si="115"/>
        <v>0</v>
      </c>
      <c r="G297" s="63">
        <f t="shared" si="115"/>
        <v>0</v>
      </c>
      <c r="H297" s="63">
        <f t="shared" si="115"/>
        <v>0</v>
      </c>
      <c r="I297" s="63">
        <f t="shared" si="115"/>
        <v>0</v>
      </c>
      <c r="J297" s="63">
        <f t="shared" si="115"/>
        <v>0</v>
      </c>
      <c r="K297" s="63">
        <f t="shared" si="115"/>
        <v>0</v>
      </c>
      <c r="L297" s="63">
        <f t="shared" si="115"/>
        <v>0</v>
      </c>
      <c r="M297" s="63">
        <f t="shared" si="115"/>
        <v>0</v>
      </c>
      <c r="N297" s="63">
        <f t="shared" si="115"/>
        <v>0</v>
      </c>
      <c r="O297" s="63">
        <f t="shared" si="115"/>
        <v>0</v>
      </c>
      <c r="P297" s="64"/>
    </row>
    <row r="298" spans="1:16" ht="24" customHeight="1" x14ac:dyDescent="0.25">
      <c r="A298" s="22">
        <v>731</v>
      </c>
      <c r="B298" s="23" t="s">
        <v>342</v>
      </c>
      <c r="C298" s="190">
        <v>328</v>
      </c>
      <c r="D298" s="63">
        <f t="shared" ref="D298:N298" si="116">SUM(D299:D300)</f>
        <v>0</v>
      </c>
      <c r="E298" s="63">
        <f t="shared" si="116"/>
        <v>0</v>
      </c>
      <c r="F298" s="63">
        <f t="shared" si="116"/>
        <v>0</v>
      </c>
      <c r="G298" s="63">
        <f t="shared" si="116"/>
        <v>0</v>
      </c>
      <c r="H298" s="63">
        <f t="shared" si="116"/>
        <v>0</v>
      </c>
      <c r="I298" s="63">
        <f t="shared" si="116"/>
        <v>0</v>
      </c>
      <c r="J298" s="63">
        <f t="shared" si="116"/>
        <v>0</v>
      </c>
      <c r="K298" s="63">
        <f t="shared" ref="K298:L298" si="117">SUM(K299:K300)</f>
        <v>0</v>
      </c>
      <c r="L298" s="63">
        <f t="shared" si="117"/>
        <v>0</v>
      </c>
      <c r="M298" s="63">
        <f t="shared" si="116"/>
        <v>0</v>
      </c>
      <c r="N298" s="63">
        <f t="shared" si="116"/>
        <v>0</v>
      </c>
      <c r="O298" s="63">
        <f t="shared" ref="O298" si="118">SUM(O299:O300)</f>
        <v>0</v>
      </c>
      <c r="P298" s="64"/>
    </row>
    <row r="299" spans="1:16" x14ac:dyDescent="0.25">
      <c r="A299" s="22">
        <v>7311</v>
      </c>
      <c r="B299" s="23" t="s">
        <v>343</v>
      </c>
      <c r="C299" s="190">
        <v>329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4"/>
    </row>
    <row r="300" spans="1:16" x14ac:dyDescent="0.25">
      <c r="A300" s="22">
        <v>7312</v>
      </c>
      <c r="B300" s="23" t="s">
        <v>344</v>
      </c>
      <c r="C300" s="190">
        <v>330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4"/>
    </row>
    <row r="301" spans="1:16" x14ac:dyDescent="0.25">
      <c r="A301" s="22">
        <v>74</v>
      </c>
      <c r="B301" s="23" t="s">
        <v>352</v>
      </c>
      <c r="C301" s="190">
        <v>331</v>
      </c>
      <c r="D301" s="63">
        <f t="shared" ref="D301:O302" si="119">D302</f>
        <v>0</v>
      </c>
      <c r="E301" s="63">
        <f t="shared" si="119"/>
        <v>0</v>
      </c>
      <c r="F301" s="63">
        <f t="shared" si="119"/>
        <v>0</v>
      </c>
      <c r="G301" s="63">
        <f t="shared" si="119"/>
        <v>0</v>
      </c>
      <c r="H301" s="63">
        <f t="shared" si="119"/>
        <v>0</v>
      </c>
      <c r="I301" s="63">
        <f t="shared" si="119"/>
        <v>0</v>
      </c>
      <c r="J301" s="63">
        <f t="shared" si="119"/>
        <v>0</v>
      </c>
      <c r="K301" s="63">
        <f t="shared" si="119"/>
        <v>0</v>
      </c>
      <c r="L301" s="63">
        <f t="shared" si="119"/>
        <v>0</v>
      </c>
      <c r="M301" s="63">
        <f t="shared" si="119"/>
        <v>0</v>
      </c>
      <c r="N301" s="63">
        <f t="shared" si="119"/>
        <v>0</v>
      </c>
      <c r="O301" s="63">
        <f t="shared" si="119"/>
        <v>0</v>
      </c>
      <c r="P301" s="64"/>
    </row>
    <row r="302" spans="1:16" x14ac:dyDescent="0.25">
      <c r="A302" s="22">
        <v>741</v>
      </c>
      <c r="B302" s="23" t="s">
        <v>353</v>
      </c>
      <c r="C302" s="190">
        <v>332</v>
      </c>
      <c r="D302" s="63">
        <f t="shared" si="119"/>
        <v>0</v>
      </c>
      <c r="E302" s="63">
        <f t="shared" si="119"/>
        <v>0</v>
      </c>
      <c r="F302" s="63">
        <f t="shared" si="119"/>
        <v>0</v>
      </c>
      <c r="G302" s="63">
        <f t="shared" si="119"/>
        <v>0</v>
      </c>
      <c r="H302" s="63">
        <f t="shared" si="119"/>
        <v>0</v>
      </c>
      <c r="I302" s="63">
        <f t="shared" si="119"/>
        <v>0</v>
      </c>
      <c r="J302" s="63">
        <f t="shared" si="119"/>
        <v>0</v>
      </c>
      <c r="K302" s="63">
        <f t="shared" si="119"/>
        <v>0</v>
      </c>
      <c r="L302" s="63">
        <f t="shared" si="119"/>
        <v>0</v>
      </c>
      <c r="M302" s="63">
        <f t="shared" si="119"/>
        <v>0</v>
      </c>
      <c r="N302" s="63">
        <f t="shared" si="119"/>
        <v>0</v>
      </c>
      <c r="O302" s="63">
        <f t="shared" si="119"/>
        <v>0</v>
      </c>
      <c r="P302" s="64"/>
    </row>
    <row r="303" spans="1:16" x14ac:dyDescent="0.25">
      <c r="A303" s="31">
        <v>7411</v>
      </c>
      <c r="B303" s="32" t="s">
        <v>354</v>
      </c>
      <c r="C303" s="192">
        <v>333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4"/>
    </row>
    <row r="304" spans="1:16" x14ac:dyDescent="0.25">
      <c r="A304" s="193" t="s">
        <v>1595</v>
      </c>
      <c r="B304" s="193"/>
      <c r="C304" s="193"/>
      <c r="D304" s="173"/>
      <c r="E304" s="17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5"/>
      <c r="P304" s="162"/>
    </row>
    <row r="305" spans="1:16" x14ac:dyDescent="0.25">
      <c r="A305" s="19">
        <v>8</v>
      </c>
      <c r="B305" s="20" t="s">
        <v>1466</v>
      </c>
      <c r="C305" s="144">
        <v>408</v>
      </c>
      <c r="D305" s="158">
        <f t="shared" ref="D305:O305" si="120">D306+D347+D360+D375+D423</f>
        <v>0</v>
      </c>
      <c r="E305" s="159">
        <f t="shared" si="120"/>
        <v>0</v>
      </c>
      <c r="F305" s="160">
        <f t="shared" si="120"/>
        <v>0</v>
      </c>
      <c r="G305" s="160">
        <f t="shared" si="120"/>
        <v>0</v>
      </c>
      <c r="H305" s="160">
        <f t="shared" si="120"/>
        <v>0</v>
      </c>
      <c r="I305" s="160">
        <f t="shared" si="120"/>
        <v>0</v>
      </c>
      <c r="J305" s="160">
        <f t="shared" si="120"/>
        <v>0</v>
      </c>
      <c r="K305" s="160">
        <f t="shared" si="120"/>
        <v>0</v>
      </c>
      <c r="L305" s="160">
        <f t="shared" si="120"/>
        <v>0</v>
      </c>
      <c r="M305" s="160">
        <f t="shared" si="120"/>
        <v>0</v>
      </c>
      <c r="N305" s="160">
        <f t="shared" si="120"/>
        <v>0</v>
      </c>
      <c r="O305" s="161">
        <f t="shared" si="120"/>
        <v>0</v>
      </c>
      <c r="P305" s="162"/>
    </row>
    <row r="306" spans="1:16" ht="24" x14ac:dyDescent="0.25">
      <c r="A306" s="22">
        <v>81</v>
      </c>
      <c r="B306" s="30" t="s">
        <v>1467</v>
      </c>
      <c r="C306" s="144">
        <v>409</v>
      </c>
      <c r="D306" s="163">
        <f>D307+D312+D317+D321+D323+D330+D335+D343</f>
        <v>0</v>
      </c>
      <c r="E306" s="164">
        <f t="shared" ref="E306:O306" si="121">E307+E312+E317+E321+E323+E330+E335+E343</f>
        <v>0</v>
      </c>
      <c r="F306" s="165">
        <f t="shared" si="121"/>
        <v>0</v>
      </c>
      <c r="G306" s="165">
        <f t="shared" si="121"/>
        <v>0</v>
      </c>
      <c r="H306" s="165">
        <f t="shared" si="121"/>
        <v>0</v>
      </c>
      <c r="I306" s="165">
        <f t="shared" si="121"/>
        <v>0</v>
      </c>
      <c r="J306" s="165">
        <f t="shared" si="121"/>
        <v>0</v>
      </c>
      <c r="K306" s="165">
        <f t="shared" si="121"/>
        <v>0</v>
      </c>
      <c r="L306" s="165">
        <f t="shared" si="121"/>
        <v>0</v>
      </c>
      <c r="M306" s="165">
        <f t="shared" si="121"/>
        <v>0</v>
      </c>
      <c r="N306" s="165">
        <f t="shared" si="121"/>
        <v>0</v>
      </c>
      <c r="O306" s="166">
        <f t="shared" si="121"/>
        <v>0</v>
      </c>
      <c r="P306" s="162"/>
    </row>
    <row r="307" spans="1:16" ht="24" x14ac:dyDescent="0.25">
      <c r="A307" s="22">
        <v>811</v>
      </c>
      <c r="B307" s="23" t="s">
        <v>1468</v>
      </c>
      <c r="C307" s="144">
        <v>410</v>
      </c>
      <c r="D307" s="163">
        <f t="shared" ref="D307:J307" si="122">SUM(D308:D311)</f>
        <v>0</v>
      </c>
      <c r="E307" s="164">
        <f t="shared" si="122"/>
        <v>0</v>
      </c>
      <c r="F307" s="165">
        <f t="shared" si="122"/>
        <v>0</v>
      </c>
      <c r="G307" s="165">
        <f t="shared" si="122"/>
        <v>0</v>
      </c>
      <c r="H307" s="165">
        <f t="shared" si="122"/>
        <v>0</v>
      </c>
      <c r="I307" s="165">
        <f t="shared" si="122"/>
        <v>0</v>
      </c>
      <c r="J307" s="165">
        <f t="shared" si="122"/>
        <v>0</v>
      </c>
      <c r="K307" s="165">
        <f t="shared" ref="K307:O307" si="123">SUM(K308:K311)</f>
        <v>0</v>
      </c>
      <c r="L307" s="165">
        <f t="shared" si="123"/>
        <v>0</v>
      </c>
      <c r="M307" s="165">
        <f t="shared" si="123"/>
        <v>0</v>
      </c>
      <c r="N307" s="165">
        <f t="shared" si="123"/>
        <v>0</v>
      </c>
      <c r="O307" s="166">
        <f t="shared" si="123"/>
        <v>0</v>
      </c>
      <c r="P307" s="162"/>
    </row>
    <row r="308" spans="1:16" x14ac:dyDescent="0.25">
      <c r="A308" s="22">
        <v>8113</v>
      </c>
      <c r="B308" s="23" t="s">
        <v>1469</v>
      </c>
      <c r="C308" s="144">
        <v>411</v>
      </c>
      <c r="D308" s="210">
        <v>0</v>
      </c>
      <c r="E308" s="211">
        <v>0</v>
      </c>
      <c r="F308" s="206">
        <v>0</v>
      </c>
      <c r="G308" s="206">
        <v>0</v>
      </c>
      <c r="H308" s="206">
        <v>0</v>
      </c>
      <c r="I308" s="206">
        <v>0</v>
      </c>
      <c r="J308" s="206">
        <v>0</v>
      </c>
      <c r="K308" s="206">
        <v>0</v>
      </c>
      <c r="L308" s="206">
        <v>0</v>
      </c>
      <c r="M308" s="206">
        <v>0</v>
      </c>
      <c r="N308" s="206">
        <v>0</v>
      </c>
      <c r="O308" s="207">
        <v>0</v>
      </c>
      <c r="P308" s="162"/>
    </row>
    <row r="309" spans="1:16" x14ac:dyDescent="0.25">
      <c r="A309" s="22">
        <v>8114</v>
      </c>
      <c r="B309" s="23" t="s">
        <v>1470</v>
      </c>
      <c r="C309" s="144">
        <v>412</v>
      </c>
      <c r="D309" s="210">
        <v>0</v>
      </c>
      <c r="E309" s="211">
        <v>0</v>
      </c>
      <c r="F309" s="206">
        <v>0</v>
      </c>
      <c r="G309" s="206">
        <v>0</v>
      </c>
      <c r="H309" s="206">
        <v>0</v>
      </c>
      <c r="I309" s="206">
        <v>0</v>
      </c>
      <c r="J309" s="206">
        <v>0</v>
      </c>
      <c r="K309" s="206">
        <v>0</v>
      </c>
      <c r="L309" s="206">
        <v>0</v>
      </c>
      <c r="M309" s="206">
        <v>0</v>
      </c>
      <c r="N309" s="206">
        <v>0</v>
      </c>
      <c r="O309" s="207">
        <v>0</v>
      </c>
      <c r="P309" s="162"/>
    </row>
    <row r="310" spans="1:16" x14ac:dyDescent="0.25">
      <c r="A310" s="22">
        <v>8115</v>
      </c>
      <c r="B310" s="23" t="s">
        <v>1471</v>
      </c>
      <c r="C310" s="144">
        <v>413</v>
      </c>
      <c r="D310" s="210">
        <v>0</v>
      </c>
      <c r="E310" s="211">
        <v>0</v>
      </c>
      <c r="F310" s="206">
        <v>0</v>
      </c>
      <c r="G310" s="206">
        <v>0</v>
      </c>
      <c r="H310" s="206">
        <v>0</v>
      </c>
      <c r="I310" s="206">
        <v>0</v>
      </c>
      <c r="J310" s="206">
        <v>0</v>
      </c>
      <c r="K310" s="206">
        <v>0</v>
      </c>
      <c r="L310" s="206">
        <v>0</v>
      </c>
      <c r="M310" s="206">
        <v>0</v>
      </c>
      <c r="N310" s="206">
        <v>0</v>
      </c>
      <c r="O310" s="207">
        <v>0</v>
      </c>
      <c r="P310" s="162"/>
    </row>
    <row r="311" spans="1:16" x14ac:dyDescent="0.25">
      <c r="A311" s="22">
        <v>8116</v>
      </c>
      <c r="B311" s="23" t="s">
        <v>1472</v>
      </c>
      <c r="C311" s="144">
        <v>414</v>
      </c>
      <c r="D311" s="210">
        <v>0</v>
      </c>
      <c r="E311" s="211">
        <v>0</v>
      </c>
      <c r="F311" s="206">
        <v>0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7">
        <v>0</v>
      </c>
      <c r="P311" s="162"/>
    </row>
    <row r="312" spans="1:16" ht="24" x14ac:dyDescent="0.25">
      <c r="A312" s="22">
        <v>812</v>
      </c>
      <c r="B312" s="23" t="s">
        <v>1473</v>
      </c>
      <c r="C312" s="144">
        <v>415</v>
      </c>
      <c r="D312" s="163">
        <f>SUM(D313+D316)</f>
        <v>0</v>
      </c>
      <c r="E312" s="164">
        <f t="shared" ref="E312:O312" si="124">SUM(E313+E316)</f>
        <v>0</v>
      </c>
      <c r="F312" s="165">
        <f t="shared" si="124"/>
        <v>0</v>
      </c>
      <c r="G312" s="165">
        <f t="shared" si="124"/>
        <v>0</v>
      </c>
      <c r="H312" s="165">
        <f t="shared" si="124"/>
        <v>0</v>
      </c>
      <c r="I312" s="165">
        <f t="shared" si="124"/>
        <v>0</v>
      </c>
      <c r="J312" s="165">
        <f t="shared" si="124"/>
        <v>0</v>
      </c>
      <c r="K312" s="165">
        <f t="shared" si="124"/>
        <v>0</v>
      </c>
      <c r="L312" s="165">
        <f t="shared" si="124"/>
        <v>0</v>
      </c>
      <c r="M312" s="165">
        <f t="shared" si="124"/>
        <v>0</v>
      </c>
      <c r="N312" s="165">
        <f t="shared" si="124"/>
        <v>0</v>
      </c>
      <c r="O312" s="166">
        <f t="shared" si="124"/>
        <v>0</v>
      </c>
      <c r="P312" s="162"/>
    </row>
    <row r="313" spans="1:16" ht="24" x14ac:dyDescent="0.25">
      <c r="A313" s="22">
        <v>8121</v>
      </c>
      <c r="B313" s="23" t="s">
        <v>1474</v>
      </c>
      <c r="C313" s="144">
        <v>416</v>
      </c>
      <c r="D313" s="210">
        <f>+D314+D315</f>
        <v>0</v>
      </c>
      <c r="E313" s="211">
        <f t="shared" ref="E313:O313" si="125">+E314+E315</f>
        <v>0</v>
      </c>
      <c r="F313" s="206">
        <f t="shared" si="125"/>
        <v>0</v>
      </c>
      <c r="G313" s="206">
        <f t="shared" si="125"/>
        <v>0</v>
      </c>
      <c r="H313" s="206">
        <f t="shared" si="125"/>
        <v>0</v>
      </c>
      <c r="I313" s="206">
        <f t="shared" si="125"/>
        <v>0</v>
      </c>
      <c r="J313" s="206">
        <f t="shared" si="125"/>
        <v>0</v>
      </c>
      <c r="K313" s="206">
        <f t="shared" si="125"/>
        <v>0</v>
      </c>
      <c r="L313" s="206">
        <f t="shared" si="125"/>
        <v>0</v>
      </c>
      <c r="M313" s="206">
        <f t="shared" si="125"/>
        <v>0</v>
      </c>
      <c r="N313" s="206">
        <f t="shared" si="125"/>
        <v>0</v>
      </c>
      <c r="O313" s="207">
        <f t="shared" si="125"/>
        <v>0</v>
      </c>
      <c r="P313" s="162"/>
    </row>
    <row r="314" spans="1:16" ht="24" x14ac:dyDescent="0.25">
      <c r="A314" s="22">
        <v>81211</v>
      </c>
      <c r="B314" s="23" t="s">
        <v>1475</v>
      </c>
      <c r="C314" s="144"/>
      <c r="D314" s="67"/>
      <c r="E314" s="67"/>
      <c r="F314" s="167"/>
      <c r="G314" s="168"/>
      <c r="H314" s="168"/>
      <c r="I314" s="168"/>
      <c r="J314" s="168"/>
      <c r="K314" s="168"/>
      <c r="L314" s="168"/>
      <c r="M314" s="168"/>
      <c r="N314" s="168"/>
      <c r="O314" s="169">
        <f>E314</f>
        <v>0</v>
      </c>
      <c r="P314" s="170"/>
    </row>
    <row r="315" spans="1:16" ht="24" x14ac:dyDescent="0.25">
      <c r="A315" s="22" t="s">
        <v>1476</v>
      </c>
      <c r="B315" s="23" t="s">
        <v>1477</v>
      </c>
      <c r="C315" s="190"/>
      <c r="D315" s="67"/>
      <c r="E315" s="67"/>
      <c r="F315" s="172"/>
      <c r="G315" s="168"/>
      <c r="H315" s="168"/>
      <c r="I315" s="168"/>
      <c r="J315" s="168"/>
      <c r="K315" s="168"/>
      <c r="L315" s="168"/>
      <c r="M315" s="168"/>
      <c r="N315" s="168"/>
      <c r="O315" s="169">
        <f>E315</f>
        <v>0</v>
      </c>
      <c r="P315" s="170"/>
    </row>
    <row r="316" spans="1:16" ht="24" x14ac:dyDescent="0.25">
      <c r="A316" s="22">
        <v>8122</v>
      </c>
      <c r="B316" s="23" t="s">
        <v>1478</v>
      </c>
      <c r="C316" s="144">
        <v>417</v>
      </c>
      <c r="D316" s="212">
        <v>0</v>
      </c>
      <c r="E316" s="213">
        <v>0</v>
      </c>
      <c r="F316" s="206">
        <v>0</v>
      </c>
      <c r="G316" s="206">
        <v>0</v>
      </c>
      <c r="H316" s="206">
        <v>0</v>
      </c>
      <c r="I316" s="206">
        <v>0</v>
      </c>
      <c r="J316" s="206">
        <v>0</v>
      </c>
      <c r="K316" s="206">
        <v>0</v>
      </c>
      <c r="L316" s="206">
        <v>0</v>
      </c>
      <c r="M316" s="206">
        <v>0</v>
      </c>
      <c r="N316" s="206">
        <v>0</v>
      </c>
      <c r="O316" s="207">
        <v>0</v>
      </c>
      <c r="P316" s="162"/>
    </row>
    <row r="317" spans="1:16" ht="24" x14ac:dyDescent="0.25">
      <c r="A317" s="22">
        <v>813</v>
      </c>
      <c r="B317" s="23" t="s">
        <v>1479</v>
      </c>
      <c r="C317" s="144">
        <v>418</v>
      </c>
      <c r="D317" s="163">
        <f t="shared" ref="D317:O317" si="126">SUM(D318+D319+D320)</f>
        <v>0</v>
      </c>
      <c r="E317" s="164">
        <f t="shared" si="126"/>
        <v>0</v>
      </c>
      <c r="F317" s="165">
        <f t="shared" si="126"/>
        <v>0</v>
      </c>
      <c r="G317" s="165">
        <f t="shared" si="126"/>
        <v>0</v>
      </c>
      <c r="H317" s="165">
        <f t="shared" si="126"/>
        <v>0</v>
      </c>
      <c r="I317" s="165">
        <f t="shared" si="126"/>
        <v>0</v>
      </c>
      <c r="J317" s="165">
        <f t="shared" si="126"/>
        <v>0</v>
      </c>
      <c r="K317" s="165">
        <f t="shared" si="126"/>
        <v>0</v>
      </c>
      <c r="L317" s="165">
        <f t="shared" si="126"/>
        <v>0</v>
      </c>
      <c r="M317" s="165">
        <f t="shared" si="126"/>
        <v>0</v>
      </c>
      <c r="N317" s="165">
        <f t="shared" si="126"/>
        <v>0</v>
      </c>
      <c r="O317" s="166">
        <f t="shared" si="126"/>
        <v>0</v>
      </c>
      <c r="P317" s="162"/>
    </row>
    <row r="318" spans="1:16" x14ac:dyDescent="0.25">
      <c r="A318" s="22">
        <v>8132</v>
      </c>
      <c r="B318" s="23" t="s">
        <v>1480</v>
      </c>
      <c r="C318" s="144">
        <v>419</v>
      </c>
      <c r="D318" s="210">
        <v>0</v>
      </c>
      <c r="E318" s="211">
        <v>0</v>
      </c>
      <c r="F318" s="206">
        <v>0</v>
      </c>
      <c r="G318" s="206">
        <v>0</v>
      </c>
      <c r="H318" s="206">
        <v>0</v>
      </c>
      <c r="I318" s="206">
        <v>0</v>
      </c>
      <c r="J318" s="206">
        <v>0</v>
      </c>
      <c r="K318" s="206">
        <v>0</v>
      </c>
      <c r="L318" s="206">
        <v>0</v>
      </c>
      <c r="M318" s="206">
        <v>0</v>
      </c>
      <c r="N318" s="206">
        <v>0</v>
      </c>
      <c r="O318" s="207">
        <v>0</v>
      </c>
      <c r="P318" s="162"/>
    </row>
    <row r="319" spans="1:16" x14ac:dyDescent="0.25">
      <c r="A319" s="22">
        <v>8133</v>
      </c>
      <c r="B319" s="23" t="s">
        <v>1481</v>
      </c>
      <c r="C319" s="144">
        <v>420</v>
      </c>
      <c r="D319" s="210">
        <v>0</v>
      </c>
      <c r="E319" s="211">
        <v>0</v>
      </c>
      <c r="F319" s="206">
        <v>0</v>
      </c>
      <c r="G319" s="206">
        <v>0</v>
      </c>
      <c r="H319" s="206">
        <v>0</v>
      </c>
      <c r="I319" s="206">
        <v>0</v>
      </c>
      <c r="J319" s="206">
        <v>0</v>
      </c>
      <c r="K319" s="206">
        <v>0</v>
      </c>
      <c r="L319" s="206">
        <v>0</v>
      </c>
      <c r="M319" s="206">
        <v>0</v>
      </c>
      <c r="N319" s="206">
        <v>0</v>
      </c>
      <c r="O319" s="207">
        <v>0</v>
      </c>
      <c r="P319" s="162"/>
    </row>
    <row r="320" spans="1:16" x14ac:dyDescent="0.25">
      <c r="A320" s="22">
        <v>8134</v>
      </c>
      <c r="B320" s="23" t="s">
        <v>1482</v>
      </c>
      <c r="C320" s="144">
        <v>421</v>
      </c>
      <c r="D320" s="210">
        <v>0</v>
      </c>
      <c r="E320" s="211">
        <v>0</v>
      </c>
      <c r="F320" s="206">
        <v>0</v>
      </c>
      <c r="G320" s="206">
        <v>0</v>
      </c>
      <c r="H320" s="206">
        <v>0</v>
      </c>
      <c r="I320" s="206">
        <v>0</v>
      </c>
      <c r="J320" s="206">
        <v>0</v>
      </c>
      <c r="K320" s="206">
        <v>0</v>
      </c>
      <c r="L320" s="206">
        <v>0</v>
      </c>
      <c r="M320" s="206">
        <v>0</v>
      </c>
      <c r="N320" s="206">
        <v>0</v>
      </c>
      <c r="O320" s="207">
        <v>0</v>
      </c>
      <c r="P320" s="162"/>
    </row>
    <row r="321" spans="1:16" ht="24" x14ac:dyDescent="0.25">
      <c r="A321" s="22">
        <v>814</v>
      </c>
      <c r="B321" s="23" t="s">
        <v>1483</v>
      </c>
      <c r="C321" s="144">
        <v>422</v>
      </c>
      <c r="D321" s="163">
        <f t="shared" ref="D321:O321" si="127">D322</f>
        <v>0</v>
      </c>
      <c r="E321" s="164">
        <f t="shared" si="127"/>
        <v>0</v>
      </c>
      <c r="F321" s="165">
        <f t="shared" si="127"/>
        <v>0</v>
      </c>
      <c r="G321" s="165">
        <f t="shared" si="127"/>
        <v>0</v>
      </c>
      <c r="H321" s="165">
        <f t="shared" si="127"/>
        <v>0</v>
      </c>
      <c r="I321" s="165">
        <f t="shared" si="127"/>
        <v>0</v>
      </c>
      <c r="J321" s="165">
        <f t="shared" si="127"/>
        <v>0</v>
      </c>
      <c r="K321" s="165">
        <f t="shared" si="127"/>
        <v>0</v>
      </c>
      <c r="L321" s="165">
        <f t="shared" si="127"/>
        <v>0</v>
      </c>
      <c r="M321" s="165">
        <f t="shared" si="127"/>
        <v>0</v>
      </c>
      <c r="N321" s="165">
        <f t="shared" si="127"/>
        <v>0</v>
      </c>
      <c r="O321" s="166">
        <f t="shared" si="127"/>
        <v>0</v>
      </c>
      <c r="P321" s="162"/>
    </row>
    <row r="322" spans="1:16" x14ac:dyDescent="0.25">
      <c r="A322" s="22">
        <v>8141</v>
      </c>
      <c r="B322" s="23" t="s">
        <v>1484</v>
      </c>
      <c r="C322" s="144">
        <v>423</v>
      </c>
      <c r="D322" s="210">
        <v>0</v>
      </c>
      <c r="E322" s="211">
        <v>0</v>
      </c>
      <c r="F322" s="206">
        <v>0</v>
      </c>
      <c r="G322" s="206">
        <v>0</v>
      </c>
      <c r="H322" s="206">
        <v>0</v>
      </c>
      <c r="I322" s="206">
        <v>0</v>
      </c>
      <c r="J322" s="206">
        <v>0</v>
      </c>
      <c r="K322" s="206">
        <v>0</v>
      </c>
      <c r="L322" s="206">
        <v>0</v>
      </c>
      <c r="M322" s="206">
        <v>0</v>
      </c>
      <c r="N322" s="206">
        <v>0</v>
      </c>
      <c r="O322" s="207">
        <v>0</v>
      </c>
      <c r="P322" s="162"/>
    </row>
    <row r="323" spans="1:16" ht="24" x14ac:dyDescent="0.25">
      <c r="A323" s="22">
        <v>815</v>
      </c>
      <c r="B323" s="23" t="s">
        <v>1485</v>
      </c>
      <c r="C323" s="144">
        <v>424</v>
      </c>
      <c r="D323" s="163">
        <f t="shared" ref="D323:O323" si="128">SUM(D324+D325+D326+D327+D328+D329)</f>
        <v>0</v>
      </c>
      <c r="E323" s="164">
        <f t="shared" si="128"/>
        <v>0</v>
      </c>
      <c r="F323" s="165">
        <f t="shared" si="128"/>
        <v>0</v>
      </c>
      <c r="G323" s="165">
        <f t="shared" si="128"/>
        <v>0</v>
      </c>
      <c r="H323" s="165">
        <f t="shared" si="128"/>
        <v>0</v>
      </c>
      <c r="I323" s="165">
        <f t="shared" si="128"/>
        <v>0</v>
      </c>
      <c r="J323" s="165">
        <f t="shared" si="128"/>
        <v>0</v>
      </c>
      <c r="K323" s="165">
        <f t="shared" si="128"/>
        <v>0</v>
      </c>
      <c r="L323" s="165">
        <f t="shared" si="128"/>
        <v>0</v>
      </c>
      <c r="M323" s="165">
        <f t="shared" si="128"/>
        <v>0</v>
      </c>
      <c r="N323" s="165">
        <f t="shared" si="128"/>
        <v>0</v>
      </c>
      <c r="O323" s="166">
        <f t="shared" si="128"/>
        <v>0</v>
      </c>
      <c r="P323" s="162"/>
    </row>
    <row r="324" spans="1:16" x14ac:dyDescent="0.25">
      <c r="A324" s="22">
        <v>8153</v>
      </c>
      <c r="B324" s="23" t="s">
        <v>1486</v>
      </c>
      <c r="C324" s="144">
        <v>425</v>
      </c>
      <c r="D324" s="210">
        <v>0</v>
      </c>
      <c r="E324" s="211">
        <v>0</v>
      </c>
      <c r="F324" s="206">
        <v>0</v>
      </c>
      <c r="G324" s="206">
        <v>0</v>
      </c>
      <c r="H324" s="206">
        <v>0</v>
      </c>
      <c r="I324" s="206">
        <v>0</v>
      </c>
      <c r="J324" s="206">
        <v>0</v>
      </c>
      <c r="K324" s="206">
        <v>0</v>
      </c>
      <c r="L324" s="206">
        <v>0</v>
      </c>
      <c r="M324" s="206">
        <v>0</v>
      </c>
      <c r="N324" s="206">
        <v>0</v>
      </c>
      <c r="O324" s="207">
        <v>0</v>
      </c>
      <c r="P324" s="162"/>
    </row>
    <row r="325" spans="1:16" x14ac:dyDescent="0.25">
      <c r="A325" s="22">
        <v>8154</v>
      </c>
      <c r="B325" s="23" t="s">
        <v>1487</v>
      </c>
      <c r="C325" s="144">
        <v>426</v>
      </c>
      <c r="D325" s="210">
        <v>0</v>
      </c>
      <c r="E325" s="211">
        <v>0</v>
      </c>
      <c r="F325" s="206">
        <v>0</v>
      </c>
      <c r="G325" s="206">
        <v>0</v>
      </c>
      <c r="H325" s="206">
        <v>0</v>
      </c>
      <c r="I325" s="206">
        <v>0</v>
      </c>
      <c r="J325" s="206">
        <v>0</v>
      </c>
      <c r="K325" s="206">
        <v>0</v>
      </c>
      <c r="L325" s="206">
        <v>0</v>
      </c>
      <c r="M325" s="206">
        <v>0</v>
      </c>
      <c r="N325" s="206">
        <v>0</v>
      </c>
      <c r="O325" s="207">
        <v>0</v>
      </c>
      <c r="P325" s="162"/>
    </row>
    <row r="326" spans="1:16" ht="24" x14ac:dyDescent="0.25">
      <c r="A326" s="22">
        <v>8155</v>
      </c>
      <c r="B326" s="23" t="s">
        <v>1488</v>
      </c>
      <c r="C326" s="144">
        <v>427</v>
      </c>
      <c r="D326" s="210">
        <v>0</v>
      </c>
      <c r="E326" s="211">
        <v>0</v>
      </c>
      <c r="F326" s="206">
        <v>0</v>
      </c>
      <c r="G326" s="206">
        <v>0</v>
      </c>
      <c r="H326" s="206">
        <v>0</v>
      </c>
      <c r="I326" s="206">
        <v>0</v>
      </c>
      <c r="J326" s="206">
        <v>0</v>
      </c>
      <c r="K326" s="206">
        <v>0</v>
      </c>
      <c r="L326" s="206">
        <v>0</v>
      </c>
      <c r="M326" s="206">
        <v>0</v>
      </c>
      <c r="N326" s="206">
        <v>0</v>
      </c>
      <c r="O326" s="207">
        <v>0</v>
      </c>
      <c r="P326" s="162"/>
    </row>
    <row r="327" spans="1:16" x14ac:dyDescent="0.25">
      <c r="A327" s="22">
        <v>8156</v>
      </c>
      <c r="B327" s="23" t="s">
        <v>1489</v>
      </c>
      <c r="C327" s="144">
        <v>428</v>
      </c>
      <c r="D327" s="210">
        <v>0</v>
      </c>
      <c r="E327" s="211">
        <v>0</v>
      </c>
      <c r="F327" s="206">
        <v>0</v>
      </c>
      <c r="G327" s="206">
        <v>0</v>
      </c>
      <c r="H327" s="206">
        <v>0</v>
      </c>
      <c r="I327" s="206">
        <v>0</v>
      </c>
      <c r="J327" s="206">
        <v>0</v>
      </c>
      <c r="K327" s="206">
        <v>0</v>
      </c>
      <c r="L327" s="206">
        <v>0</v>
      </c>
      <c r="M327" s="206">
        <v>0</v>
      </c>
      <c r="N327" s="206">
        <v>0</v>
      </c>
      <c r="O327" s="207">
        <v>0</v>
      </c>
      <c r="P327" s="162"/>
    </row>
    <row r="328" spans="1:16" x14ac:dyDescent="0.25">
      <c r="A328" s="22">
        <v>8157</v>
      </c>
      <c r="B328" s="23" t="s">
        <v>1490</v>
      </c>
      <c r="C328" s="144">
        <v>429</v>
      </c>
      <c r="D328" s="210">
        <v>0</v>
      </c>
      <c r="E328" s="211">
        <v>0</v>
      </c>
      <c r="F328" s="206">
        <v>0</v>
      </c>
      <c r="G328" s="206">
        <v>0</v>
      </c>
      <c r="H328" s="206">
        <v>0</v>
      </c>
      <c r="I328" s="206">
        <v>0</v>
      </c>
      <c r="J328" s="206">
        <v>0</v>
      </c>
      <c r="K328" s="206">
        <v>0</v>
      </c>
      <c r="L328" s="206">
        <v>0</v>
      </c>
      <c r="M328" s="206">
        <v>0</v>
      </c>
      <c r="N328" s="206">
        <v>0</v>
      </c>
      <c r="O328" s="207">
        <v>0</v>
      </c>
      <c r="P328" s="162"/>
    </row>
    <row r="329" spans="1:16" x14ac:dyDescent="0.25">
      <c r="A329" s="22">
        <v>8158</v>
      </c>
      <c r="B329" s="23" t="s">
        <v>1491</v>
      </c>
      <c r="C329" s="144">
        <v>430</v>
      </c>
      <c r="D329" s="210">
        <v>0</v>
      </c>
      <c r="E329" s="211">
        <v>0</v>
      </c>
      <c r="F329" s="206">
        <v>0</v>
      </c>
      <c r="G329" s="206">
        <v>0</v>
      </c>
      <c r="H329" s="206">
        <v>0</v>
      </c>
      <c r="I329" s="206">
        <v>0</v>
      </c>
      <c r="J329" s="206">
        <v>0</v>
      </c>
      <c r="K329" s="206">
        <v>0</v>
      </c>
      <c r="L329" s="206">
        <v>0</v>
      </c>
      <c r="M329" s="206">
        <v>0</v>
      </c>
      <c r="N329" s="206">
        <v>0</v>
      </c>
      <c r="O329" s="207">
        <v>0</v>
      </c>
      <c r="P329" s="162"/>
    </row>
    <row r="330" spans="1:16" ht="24" x14ac:dyDescent="0.25">
      <c r="A330" s="22">
        <v>816</v>
      </c>
      <c r="B330" s="23" t="s">
        <v>1492</v>
      </c>
      <c r="C330" s="144">
        <v>431</v>
      </c>
      <c r="D330" s="163">
        <f t="shared" ref="D330:J330" si="129">SUM(D331:D334)</f>
        <v>0</v>
      </c>
      <c r="E330" s="164">
        <f t="shared" si="129"/>
        <v>0</v>
      </c>
      <c r="F330" s="165">
        <f t="shared" si="129"/>
        <v>0</v>
      </c>
      <c r="G330" s="165">
        <f t="shared" si="129"/>
        <v>0</v>
      </c>
      <c r="H330" s="165">
        <f t="shared" si="129"/>
        <v>0</v>
      </c>
      <c r="I330" s="165">
        <f t="shared" si="129"/>
        <v>0</v>
      </c>
      <c r="J330" s="165">
        <f t="shared" si="129"/>
        <v>0</v>
      </c>
      <c r="K330" s="165">
        <f t="shared" ref="K330:O330" si="130">SUM(K331:K334)</f>
        <v>0</v>
      </c>
      <c r="L330" s="165">
        <f t="shared" si="130"/>
        <v>0</v>
      </c>
      <c r="M330" s="165">
        <f t="shared" si="130"/>
        <v>0</v>
      </c>
      <c r="N330" s="165">
        <f t="shared" si="130"/>
        <v>0</v>
      </c>
      <c r="O330" s="166">
        <f t="shared" si="130"/>
        <v>0</v>
      </c>
      <c r="P330" s="162"/>
    </row>
    <row r="331" spans="1:16" x14ac:dyDescent="0.25">
      <c r="A331" s="22">
        <v>8163</v>
      </c>
      <c r="B331" s="23" t="s">
        <v>1493</v>
      </c>
      <c r="C331" s="144">
        <v>432</v>
      </c>
      <c r="D331" s="210">
        <v>0</v>
      </c>
      <c r="E331" s="211">
        <v>0</v>
      </c>
      <c r="F331" s="206">
        <v>0</v>
      </c>
      <c r="G331" s="206">
        <v>0</v>
      </c>
      <c r="H331" s="206">
        <v>0</v>
      </c>
      <c r="I331" s="206">
        <v>0</v>
      </c>
      <c r="J331" s="206">
        <v>0</v>
      </c>
      <c r="K331" s="206">
        <v>0</v>
      </c>
      <c r="L331" s="206">
        <v>0</v>
      </c>
      <c r="M331" s="206">
        <v>0</v>
      </c>
      <c r="N331" s="206">
        <v>0</v>
      </c>
      <c r="O331" s="207">
        <v>0</v>
      </c>
      <c r="P331" s="162"/>
    </row>
    <row r="332" spans="1:16" x14ac:dyDescent="0.25">
      <c r="A332" s="22">
        <v>8164</v>
      </c>
      <c r="B332" s="23" t="s">
        <v>1494</v>
      </c>
      <c r="C332" s="144">
        <v>433</v>
      </c>
      <c r="D332" s="210">
        <v>0</v>
      </c>
      <c r="E332" s="211">
        <v>0</v>
      </c>
      <c r="F332" s="206">
        <v>0</v>
      </c>
      <c r="G332" s="206">
        <v>0</v>
      </c>
      <c r="H332" s="206">
        <v>0</v>
      </c>
      <c r="I332" s="206">
        <v>0</v>
      </c>
      <c r="J332" s="206">
        <v>0</v>
      </c>
      <c r="K332" s="206">
        <v>0</v>
      </c>
      <c r="L332" s="206">
        <v>0</v>
      </c>
      <c r="M332" s="206">
        <v>0</v>
      </c>
      <c r="N332" s="206">
        <v>0</v>
      </c>
      <c r="O332" s="207">
        <v>0</v>
      </c>
      <c r="P332" s="162"/>
    </row>
    <row r="333" spans="1:16" x14ac:dyDescent="0.25">
      <c r="A333" s="22">
        <v>8165</v>
      </c>
      <c r="B333" s="23" t="s">
        <v>1495</v>
      </c>
      <c r="C333" s="144">
        <v>434</v>
      </c>
      <c r="D333" s="210">
        <v>0</v>
      </c>
      <c r="E333" s="211">
        <v>0</v>
      </c>
      <c r="F333" s="206">
        <v>0</v>
      </c>
      <c r="G333" s="206">
        <v>0</v>
      </c>
      <c r="H333" s="206">
        <v>0</v>
      </c>
      <c r="I333" s="206">
        <v>0</v>
      </c>
      <c r="J333" s="206">
        <v>0</v>
      </c>
      <c r="K333" s="206">
        <v>0</v>
      </c>
      <c r="L333" s="206">
        <v>0</v>
      </c>
      <c r="M333" s="206">
        <v>0</v>
      </c>
      <c r="N333" s="206">
        <v>0</v>
      </c>
      <c r="O333" s="207">
        <v>0</v>
      </c>
      <c r="P333" s="162"/>
    </row>
    <row r="334" spans="1:16" x14ac:dyDescent="0.25">
      <c r="A334" s="22">
        <v>8166</v>
      </c>
      <c r="B334" s="23" t="s">
        <v>1496</v>
      </c>
      <c r="C334" s="144">
        <v>435</v>
      </c>
      <c r="D334" s="210">
        <v>0</v>
      </c>
      <c r="E334" s="211">
        <v>0</v>
      </c>
      <c r="F334" s="206">
        <v>0</v>
      </c>
      <c r="G334" s="206">
        <v>0</v>
      </c>
      <c r="H334" s="206">
        <v>0</v>
      </c>
      <c r="I334" s="206">
        <v>0</v>
      </c>
      <c r="J334" s="206">
        <v>0</v>
      </c>
      <c r="K334" s="206">
        <v>0</v>
      </c>
      <c r="L334" s="206">
        <v>0</v>
      </c>
      <c r="M334" s="206">
        <v>0</v>
      </c>
      <c r="N334" s="206">
        <v>0</v>
      </c>
      <c r="O334" s="207">
        <v>0</v>
      </c>
      <c r="P334" s="162"/>
    </row>
    <row r="335" spans="1:16" x14ac:dyDescent="0.25">
      <c r="A335" s="22">
        <v>817</v>
      </c>
      <c r="B335" s="23" t="s">
        <v>1497</v>
      </c>
      <c r="C335" s="144">
        <v>436</v>
      </c>
      <c r="D335" s="163">
        <f t="shared" ref="D335:O335" si="131">SUM(D336:D342)</f>
        <v>0</v>
      </c>
      <c r="E335" s="164">
        <f t="shared" si="131"/>
        <v>0</v>
      </c>
      <c r="F335" s="165">
        <f t="shared" si="131"/>
        <v>0</v>
      </c>
      <c r="G335" s="165">
        <f t="shared" si="131"/>
        <v>0</v>
      </c>
      <c r="H335" s="165">
        <f t="shared" si="131"/>
        <v>0</v>
      </c>
      <c r="I335" s="165">
        <f t="shared" si="131"/>
        <v>0</v>
      </c>
      <c r="J335" s="165">
        <f t="shared" si="131"/>
        <v>0</v>
      </c>
      <c r="K335" s="165">
        <f t="shared" si="131"/>
        <v>0</v>
      </c>
      <c r="L335" s="165">
        <f t="shared" si="131"/>
        <v>0</v>
      </c>
      <c r="M335" s="165">
        <f t="shared" si="131"/>
        <v>0</v>
      </c>
      <c r="N335" s="165">
        <f t="shared" si="131"/>
        <v>0</v>
      </c>
      <c r="O335" s="166">
        <f t="shared" si="131"/>
        <v>0</v>
      </c>
      <c r="P335" s="162"/>
    </row>
    <row r="336" spans="1:16" x14ac:dyDescent="0.25">
      <c r="A336" s="22">
        <v>8171</v>
      </c>
      <c r="B336" s="23" t="s">
        <v>1498</v>
      </c>
      <c r="C336" s="144">
        <v>437</v>
      </c>
      <c r="D336" s="210">
        <v>0</v>
      </c>
      <c r="E336" s="211">
        <v>0</v>
      </c>
      <c r="F336" s="206">
        <v>0</v>
      </c>
      <c r="G336" s="206">
        <v>0</v>
      </c>
      <c r="H336" s="206">
        <v>0</v>
      </c>
      <c r="I336" s="206">
        <v>0</v>
      </c>
      <c r="J336" s="206">
        <v>0</v>
      </c>
      <c r="K336" s="206">
        <v>0</v>
      </c>
      <c r="L336" s="206">
        <v>0</v>
      </c>
      <c r="M336" s="206">
        <v>0</v>
      </c>
      <c r="N336" s="206">
        <v>0</v>
      </c>
      <c r="O336" s="207">
        <v>0</v>
      </c>
      <c r="P336" s="162"/>
    </row>
    <row r="337" spans="1:16" x14ac:dyDescent="0.25">
      <c r="A337" s="22">
        <v>8172</v>
      </c>
      <c r="B337" s="23" t="s">
        <v>1499</v>
      </c>
      <c r="C337" s="144">
        <v>438</v>
      </c>
      <c r="D337" s="210">
        <v>0</v>
      </c>
      <c r="E337" s="211">
        <v>0</v>
      </c>
      <c r="F337" s="206">
        <v>0</v>
      </c>
      <c r="G337" s="206">
        <v>0</v>
      </c>
      <c r="H337" s="206">
        <v>0</v>
      </c>
      <c r="I337" s="206">
        <v>0</v>
      </c>
      <c r="J337" s="206">
        <v>0</v>
      </c>
      <c r="K337" s="206">
        <v>0</v>
      </c>
      <c r="L337" s="206">
        <v>0</v>
      </c>
      <c r="M337" s="206">
        <v>0</v>
      </c>
      <c r="N337" s="206">
        <v>0</v>
      </c>
      <c r="O337" s="207">
        <v>0</v>
      </c>
      <c r="P337" s="162"/>
    </row>
    <row r="338" spans="1:16" x14ac:dyDescent="0.25">
      <c r="A338" s="22">
        <v>8173</v>
      </c>
      <c r="B338" s="23" t="s">
        <v>1500</v>
      </c>
      <c r="C338" s="144">
        <v>439</v>
      </c>
      <c r="D338" s="210">
        <v>0</v>
      </c>
      <c r="E338" s="211">
        <v>0</v>
      </c>
      <c r="F338" s="206">
        <v>0</v>
      </c>
      <c r="G338" s="206">
        <v>0</v>
      </c>
      <c r="H338" s="206">
        <v>0</v>
      </c>
      <c r="I338" s="206">
        <v>0</v>
      </c>
      <c r="J338" s="206">
        <v>0</v>
      </c>
      <c r="K338" s="206">
        <v>0</v>
      </c>
      <c r="L338" s="206">
        <v>0</v>
      </c>
      <c r="M338" s="206">
        <v>0</v>
      </c>
      <c r="N338" s="206">
        <v>0</v>
      </c>
      <c r="O338" s="207">
        <v>0</v>
      </c>
      <c r="P338" s="162"/>
    </row>
    <row r="339" spans="1:16" x14ac:dyDescent="0.25">
      <c r="A339" s="22">
        <v>8174</v>
      </c>
      <c r="B339" s="23" t="s">
        <v>1501</v>
      </c>
      <c r="C339" s="144">
        <v>440</v>
      </c>
      <c r="D339" s="210">
        <v>0</v>
      </c>
      <c r="E339" s="211">
        <v>0</v>
      </c>
      <c r="F339" s="206">
        <v>0</v>
      </c>
      <c r="G339" s="206">
        <v>0</v>
      </c>
      <c r="H339" s="206">
        <v>0</v>
      </c>
      <c r="I339" s="206">
        <v>0</v>
      </c>
      <c r="J339" s="206">
        <v>0</v>
      </c>
      <c r="K339" s="206">
        <v>0</v>
      </c>
      <c r="L339" s="206">
        <v>0</v>
      </c>
      <c r="M339" s="206">
        <v>0</v>
      </c>
      <c r="N339" s="206">
        <v>0</v>
      </c>
      <c r="O339" s="207">
        <v>0</v>
      </c>
      <c r="P339" s="162"/>
    </row>
    <row r="340" spans="1:16" x14ac:dyDescent="0.25">
      <c r="A340" s="22">
        <v>8175</v>
      </c>
      <c r="B340" s="23" t="s">
        <v>1502</v>
      </c>
      <c r="C340" s="144">
        <v>441</v>
      </c>
      <c r="D340" s="210">
        <v>0</v>
      </c>
      <c r="E340" s="211">
        <v>0</v>
      </c>
      <c r="F340" s="206">
        <v>0</v>
      </c>
      <c r="G340" s="206">
        <v>0</v>
      </c>
      <c r="H340" s="206">
        <v>0</v>
      </c>
      <c r="I340" s="206">
        <v>0</v>
      </c>
      <c r="J340" s="206">
        <v>0</v>
      </c>
      <c r="K340" s="206">
        <v>0</v>
      </c>
      <c r="L340" s="206">
        <v>0</v>
      </c>
      <c r="M340" s="206">
        <v>0</v>
      </c>
      <c r="N340" s="206">
        <v>0</v>
      </c>
      <c r="O340" s="207">
        <v>0</v>
      </c>
      <c r="P340" s="162"/>
    </row>
    <row r="341" spans="1:16" x14ac:dyDescent="0.25">
      <c r="A341" s="22">
        <v>8176</v>
      </c>
      <c r="B341" s="23" t="s">
        <v>1503</v>
      </c>
      <c r="C341" s="144">
        <v>442</v>
      </c>
      <c r="D341" s="210">
        <v>0</v>
      </c>
      <c r="E341" s="211">
        <v>0</v>
      </c>
      <c r="F341" s="206">
        <v>0</v>
      </c>
      <c r="G341" s="206">
        <v>0</v>
      </c>
      <c r="H341" s="206">
        <v>0</v>
      </c>
      <c r="I341" s="206">
        <v>0</v>
      </c>
      <c r="J341" s="206">
        <v>0</v>
      </c>
      <c r="K341" s="206">
        <v>0</v>
      </c>
      <c r="L341" s="206">
        <v>0</v>
      </c>
      <c r="M341" s="206">
        <v>0</v>
      </c>
      <c r="N341" s="206">
        <v>0</v>
      </c>
      <c r="O341" s="207">
        <v>0</v>
      </c>
      <c r="P341" s="162"/>
    </row>
    <row r="342" spans="1:16" ht="24" x14ac:dyDescent="0.25">
      <c r="A342" s="22">
        <v>8177</v>
      </c>
      <c r="B342" s="23" t="s">
        <v>1504</v>
      </c>
      <c r="C342" s="144">
        <v>443</v>
      </c>
      <c r="D342" s="210">
        <v>0</v>
      </c>
      <c r="E342" s="211">
        <v>0</v>
      </c>
      <c r="F342" s="206">
        <v>0</v>
      </c>
      <c r="G342" s="206">
        <v>0</v>
      </c>
      <c r="H342" s="206">
        <v>0</v>
      </c>
      <c r="I342" s="206">
        <v>0</v>
      </c>
      <c r="J342" s="206">
        <v>0</v>
      </c>
      <c r="K342" s="206">
        <v>0</v>
      </c>
      <c r="L342" s="206">
        <v>0</v>
      </c>
      <c r="M342" s="206">
        <v>0</v>
      </c>
      <c r="N342" s="206">
        <v>0</v>
      </c>
      <c r="O342" s="207">
        <v>0</v>
      </c>
      <c r="P342" s="162"/>
    </row>
    <row r="343" spans="1:16" x14ac:dyDescent="0.25">
      <c r="A343" s="22" t="s">
        <v>1505</v>
      </c>
      <c r="B343" s="23" t="s">
        <v>1506</v>
      </c>
      <c r="C343" s="144">
        <v>444</v>
      </c>
      <c r="D343" s="163">
        <f>SUM(D344+D345+D346)</f>
        <v>0</v>
      </c>
      <c r="E343" s="164">
        <f t="shared" ref="E343:O343" si="132">SUM(E344+E345+E346)</f>
        <v>0</v>
      </c>
      <c r="F343" s="165">
        <f t="shared" si="132"/>
        <v>0</v>
      </c>
      <c r="G343" s="165">
        <f t="shared" si="132"/>
        <v>0</v>
      </c>
      <c r="H343" s="165">
        <f t="shared" si="132"/>
        <v>0</v>
      </c>
      <c r="I343" s="165">
        <f t="shared" si="132"/>
        <v>0</v>
      </c>
      <c r="J343" s="165">
        <f t="shared" si="132"/>
        <v>0</v>
      </c>
      <c r="K343" s="165">
        <f t="shared" si="132"/>
        <v>0</v>
      </c>
      <c r="L343" s="165">
        <f t="shared" si="132"/>
        <v>0</v>
      </c>
      <c r="M343" s="165">
        <f t="shared" si="132"/>
        <v>0</v>
      </c>
      <c r="N343" s="165">
        <f t="shared" si="132"/>
        <v>0</v>
      </c>
      <c r="O343" s="166">
        <f t="shared" si="132"/>
        <v>0</v>
      </c>
      <c r="P343" s="162"/>
    </row>
    <row r="344" spans="1:16" x14ac:dyDescent="0.25">
      <c r="A344" s="22" t="s">
        <v>1507</v>
      </c>
      <c r="B344" s="23" t="s">
        <v>1508</v>
      </c>
      <c r="C344" s="144">
        <v>445</v>
      </c>
      <c r="D344" s="67"/>
      <c r="E344" s="67"/>
      <c r="F344" s="208"/>
      <c r="G344" s="208"/>
      <c r="H344" s="208"/>
      <c r="I344" s="208"/>
      <c r="J344" s="208"/>
      <c r="K344" s="208"/>
      <c r="L344" s="208"/>
      <c r="M344" s="208"/>
      <c r="N344" s="208"/>
      <c r="O344" s="209">
        <f>E344</f>
        <v>0</v>
      </c>
      <c r="P344" s="162"/>
    </row>
    <row r="345" spans="1:16" x14ac:dyDescent="0.25">
      <c r="A345" s="22" t="s">
        <v>1509</v>
      </c>
      <c r="B345" s="23" t="s">
        <v>1510</v>
      </c>
      <c r="C345" s="144">
        <v>446</v>
      </c>
      <c r="D345" s="67"/>
      <c r="E345" s="67"/>
      <c r="F345" s="208"/>
      <c r="G345" s="208"/>
      <c r="H345" s="208"/>
      <c r="I345" s="208"/>
      <c r="J345" s="208"/>
      <c r="K345" s="208"/>
      <c r="L345" s="208"/>
      <c r="M345" s="208"/>
      <c r="N345" s="208"/>
      <c r="O345" s="209">
        <f t="shared" ref="O345:O346" si="133">E345</f>
        <v>0</v>
      </c>
      <c r="P345" s="162"/>
    </row>
    <row r="346" spans="1:16" x14ac:dyDescent="0.25">
      <c r="A346" s="22" t="s">
        <v>1511</v>
      </c>
      <c r="B346" s="23" t="s">
        <v>1512</v>
      </c>
      <c r="C346" s="144">
        <v>447</v>
      </c>
      <c r="D346" s="67"/>
      <c r="E346" s="67"/>
      <c r="F346" s="208"/>
      <c r="G346" s="208"/>
      <c r="H346" s="208"/>
      <c r="I346" s="208"/>
      <c r="J346" s="208"/>
      <c r="K346" s="208"/>
      <c r="L346" s="208"/>
      <c r="M346" s="208"/>
      <c r="N346" s="208"/>
      <c r="O346" s="209">
        <f t="shared" si="133"/>
        <v>0</v>
      </c>
      <c r="P346" s="162"/>
    </row>
    <row r="347" spans="1:16" x14ac:dyDescent="0.25">
      <c r="A347" s="22">
        <v>82</v>
      </c>
      <c r="B347" s="23" t="s">
        <v>1513</v>
      </c>
      <c r="C347" s="144">
        <v>448</v>
      </c>
      <c r="D347" s="163">
        <f t="shared" ref="D347:O347" si="134">D348+D351+D354+D357</f>
        <v>0</v>
      </c>
      <c r="E347" s="164">
        <f t="shared" si="134"/>
        <v>0</v>
      </c>
      <c r="F347" s="165">
        <f t="shared" si="134"/>
        <v>0</v>
      </c>
      <c r="G347" s="165">
        <f t="shared" si="134"/>
        <v>0</v>
      </c>
      <c r="H347" s="165">
        <f t="shared" si="134"/>
        <v>0</v>
      </c>
      <c r="I347" s="165">
        <f t="shared" si="134"/>
        <v>0</v>
      </c>
      <c r="J347" s="165">
        <f t="shared" si="134"/>
        <v>0</v>
      </c>
      <c r="K347" s="165">
        <f t="shared" si="134"/>
        <v>0</v>
      </c>
      <c r="L347" s="165">
        <f t="shared" si="134"/>
        <v>0</v>
      </c>
      <c r="M347" s="165">
        <f t="shared" si="134"/>
        <v>0</v>
      </c>
      <c r="N347" s="165">
        <f t="shared" si="134"/>
        <v>0</v>
      </c>
      <c r="O347" s="166">
        <f t="shared" si="134"/>
        <v>0</v>
      </c>
      <c r="P347" s="162"/>
    </row>
    <row r="348" spans="1:16" x14ac:dyDescent="0.25">
      <c r="A348" s="22">
        <v>821</v>
      </c>
      <c r="B348" s="23" t="s">
        <v>1514</v>
      </c>
      <c r="C348" s="144">
        <v>449</v>
      </c>
      <c r="D348" s="163">
        <f t="shared" ref="D348:J348" si="135">SUM(D349:D350)</f>
        <v>0</v>
      </c>
      <c r="E348" s="164">
        <f t="shared" si="135"/>
        <v>0</v>
      </c>
      <c r="F348" s="165">
        <f t="shared" si="135"/>
        <v>0</v>
      </c>
      <c r="G348" s="165">
        <f t="shared" si="135"/>
        <v>0</v>
      </c>
      <c r="H348" s="165">
        <f t="shared" si="135"/>
        <v>0</v>
      </c>
      <c r="I348" s="165">
        <f t="shared" si="135"/>
        <v>0</v>
      </c>
      <c r="J348" s="165">
        <f t="shared" si="135"/>
        <v>0</v>
      </c>
      <c r="K348" s="165">
        <f t="shared" ref="K348:O348" si="136">SUM(K349:K350)</f>
        <v>0</v>
      </c>
      <c r="L348" s="165">
        <f t="shared" si="136"/>
        <v>0</v>
      </c>
      <c r="M348" s="165">
        <f t="shared" si="136"/>
        <v>0</v>
      </c>
      <c r="N348" s="165">
        <f t="shared" si="136"/>
        <v>0</v>
      </c>
      <c r="O348" s="166">
        <f t="shared" si="136"/>
        <v>0</v>
      </c>
      <c r="P348" s="162"/>
    </row>
    <row r="349" spans="1:16" x14ac:dyDescent="0.25">
      <c r="A349" s="22">
        <v>8211</v>
      </c>
      <c r="B349" s="23" t="s">
        <v>1515</v>
      </c>
      <c r="C349" s="144">
        <v>450</v>
      </c>
      <c r="D349" s="210">
        <v>0</v>
      </c>
      <c r="E349" s="211">
        <v>0</v>
      </c>
      <c r="F349" s="206">
        <v>0</v>
      </c>
      <c r="G349" s="206">
        <v>0</v>
      </c>
      <c r="H349" s="206">
        <v>0</v>
      </c>
      <c r="I349" s="206">
        <v>0</v>
      </c>
      <c r="J349" s="206">
        <v>0</v>
      </c>
      <c r="K349" s="206">
        <v>0</v>
      </c>
      <c r="L349" s="206">
        <v>0</v>
      </c>
      <c r="M349" s="206">
        <v>0</v>
      </c>
      <c r="N349" s="206">
        <v>0</v>
      </c>
      <c r="O349" s="207">
        <v>0</v>
      </c>
      <c r="P349" s="162"/>
    </row>
    <row r="350" spans="1:16" x14ac:dyDescent="0.25">
      <c r="A350" s="22">
        <v>8212</v>
      </c>
      <c r="B350" s="23" t="s">
        <v>1516</v>
      </c>
      <c r="C350" s="144">
        <v>451</v>
      </c>
      <c r="D350" s="210">
        <v>0</v>
      </c>
      <c r="E350" s="211">
        <v>0</v>
      </c>
      <c r="F350" s="206">
        <v>0</v>
      </c>
      <c r="G350" s="206">
        <v>0</v>
      </c>
      <c r="H350" s="206">
        <v>0</v>
      </c>
      <c r="I350" s="206">
        <v>0</v>
      </c>
      <c r="J350" s="206">
        <v>0</v>
      </c>
      <c r="K350" s="206">
        <v>0</v>
      </c>
      <c r="L350" s="206">
        <v>0</v>
      </c>
      <c r="M350" s="206">
        <v>0</v>
      </c>
      <c r="N350" s="206">
        <v>0</v>
      </c>
      <c r="O350" s="207">
        <v>0</v>
      </c>
      <c r="P350" s="162"/>
    </row>
    <row r="351" spans="1:16" x14ac:dyDescent="0.25">
      <c r="A351" s="22">
        <v>822</v>
      </c>
      <c r="B351" s="23" t="s">
        <v>1517</v>
      </c>
      <c r="C351" s="144">
        <v>452</v>
      </c>
      <c r="D351" s="163">
        <f t="shared" ref="D351:O351" si="137">SUM(D352:D353)</f>
        <v>0</v>
      </c>
      <c r="E351" s="164">
        <f t="shared" si="137"/>
        <v>0</v>
      </c>
      <c r="F351" s="165">
        <f t="shared" si="137"/>
        <v>0</v>
      </c>
      <c r="G351" s="165">
        <f t="shared" si="137"/>
        <v>0</v>
      </c>
      <c r="H351" s="165">
        <f t="shared" si="137"/>
        <v>0</v>
      </c>
      <c r="I351" s="165">
        <f t="shared" si="137"/>
        <v>0</v>
      </c>
      <c r="J351" s="165">
        <f t="shared" si="137"/>
        <v>0</v>
      </c>
      <c r="K351" s="165">
        <f t="shared" si="137"/>
        <v>0</v>
      </c>
      <c r="L351" s="165">
        <f t="shared" si="137"/>
        <v>0</v>
      </c>
      <c r="M351" s="165">
        <f t="shared" si="137"/>
        <v>0</v>
      </c>
      <c r="N351" s="165">
        <f t="shared" si="137"/>
        <v>0</v>
      </c>
      <c r="O351" s="166">
        <f t="shared" si="137"/>
        <v>0</v>
      </c>
      <c r="P351" s="162"/>
    </row>
    <row r="352" spans="1:16" x14ac:dyDescent="0.25">
      <c r="A352" s="22">
        <v>8221</v>
      </c>
      <c r="B352" s="23" t="s">
        <v>355</v>
      </c>
      <c r="C352" s="144">
        <v>453</v>
      </c>
      <c r="D352" s="210">
        <v>0</v>
      </c>
      <c r="E352" s="211">
        <v>0</v>
      </c>
      <c r="F352" s="206">
        <v>0</v>
      </c>
      <c r="G352" s="206">
        <v>0</v>
      </c>
      <c r="H352" s="206">
        <v>0</v>
      </c>
      <c r="I352" s="206">
        <v>0</v>
      </c>
      <c r="J352" s="206">
        <v>0</v>
      </c>
      <c r="K352" s="206">
        <v>0</v>
      </c>
      <c r="L352" s="206">
        <v>0</v>
      </c>
      <c r="M352" s="206">
        <v>0</v>
      </c>
      <c r="N352" s="206">
        <v>0</v>
      </c>
      <c r="O352" s="207">
        <v>0</v>
      </c>
      <c r="P352" s="162"/>
    </row>
    <row r="353" spans="1:16" x14ac:dyDescent="0.25">
      <c r="A353" s="22">
        <v>8222</v>
      </c>
      <c r="B353" s="23" t="s">
        <v>356</v>
      </c>
      <c r="C353" s="144">
        <v>454</v>
      </c>
      <c r="D353" s="210">
        <v>0</v>
      </c>
      <c r="E353" s="211">
        <v>0</v>
      </c>
      <c r="F353" s="206">
        <v>0</v>
      </c>
      <c r="G353" s="206">
        <v>0</v>
      </c>
      <c r="H353" s="206">
        <v>0</v>
      </c>
      <c r="I353" s="206">
        <v>0</v>
      </c>
      <c r="J353" s="206">
        <v>0</v>
      </c>
      <c r="K353" s="206">
        <v>0</v>
      </c>
      <c r="L353" s="206">
        <v>0</v>
      </c>
      <c r="M353" s="206">
        <v>0</v>
      </c>
      <c r="N353" s="206">
        <v>0</v>
      </c>
      <c r="O353" s="207">
        <v>0</v>
      </c>
      <c r="P353" s="162"/>
    </row>
    <row r="354" spans="1:16" x14ac:dyDescent="0.25">
      <c r="A354" s="22">
        <v>823</v>
      </c>
      <c r="B354" s="23" t="s">
        <v>1518</v>
      </c>
      <c r="C354" s="144">
        <v>455</v>
      </c>
      <c r="D354" s="163">
        <f t="shared" ref="D354:O354" si="138">SUM(D355:D356)</f>
        <v>0</v>
      </c>
      <c r="E354" s="164">
        <f t="shared" si="138"/>
        <v>0</v>
      </c>
      <c r="F354" s="165">
        <f t="shared" si="138"/>
        <v>0</v>
      </c>
      <c r="G354" s="165">
        <f t="shared" si="138"/>
        <v>0</v>
      </c>
      <c r="H354" s="165">
        <f t="shared" si="138"/>
        <v>0</v>
      </c>
      <c r="I354" s="165">
        <f t="shared" si="138"/>
        <v>0</v>
      </c>
      <c r="J354" s="165">
        <f t="shared" si="138"/>
        <v>0</v>
      </c>
      <c r="K354" s="165">
        <f t="shared" si="138"/>
        <v>0</v>
      </c>
      <c r="L354" s="165">
        <f t="shared" si="138"/>
        <v>0</v>
      </c>
      <c r="M354" s="165">
        <f t="shared" si="138"/>
        <v>0</v>
      </c>
      <c r="N354" s="165">
        <f t="shared" si="138"/>
        <v>0</v>
      </c>
      <c r="O354" s="166">
        <f t="shared" si="138"/>
        <v>0</v>
      </c>
      <c r="P354" s="162"/>
    </row>
    <row r="355" spans="1:16" x14ac:dyDescent="0.25">
      <c r="A355" s="22">
        <v>8231</v>
      </c>
      <c r="B355" s="23" t="s">
        <v>357</v>
      </c>
      <c r="C355" s="144">
        <v>456</v>
      </c>
      <c r="D355" s="210">
        <v>0</v>
      </c>
      <c r="E355" s="211">
        <v>0</v>
      </c>
      <c r="F355" s="206">
        <v>0</v>
      </c>
      <c r="G355" s="206">
        <v>0</v>
      </c>
      <c r="H355" s="206">
        <v>0</v>
      </c>
      <c r="I355" s="206">
        <v>0</v>
      </c>
      <c r="J355" s="206">
        <v>0</v>
      </c>
      <c r="K355" s="206">
        <v>0</v>
      </c>
      <c r="L355" s="206">
        <v>0</v>
      </c>
      <c r="M355" s="206">
        <v>0</v>
      </c>
      <c r="N355" s="206">
        <v>0</v>
      </c>
      <c r="O355" s="207">
        <v>0</v>
      </c>
      <c r="P355" s="162"/>
    </row>
    <row r="356" spans="1:16" x14ac:dyDescent="0.25">
      <c r="A356" s="22">
        <v>8232</v>
      </c>
      <c r="B356" s="23" t="s">
        <v>358</v>
      </c>
      <c r="C356" s="144">
        <v>457</v>
      </c>
      <c r="D356" s="210">
        <v>0</v>
      </c>
      <c r="E356" s="211">
        <v>0</v>
      </c>
      <c r="F356" s="206">
        <v>0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7">
        <v>0</v>
      </c>
      <c r="P356" s="162"/>
    </row>
    <row r="357" spans="1:16" x14ac:dyDescent="0.25">
      <c r="A357" s="22">
        <v>824</v>
      </c>
      <c r="B357" s="23" t="s">
        <v>1519</v>
      </c>
      <c r="C357" s="144">
        <v>458</v>
      </c>
      <c r="D357" s="163">
        <f t="shared" ref="D357:O357" si="139">SUM(D358:D359)</f>
        <v>0</v>
      </c>
      <c r="E357" s="164">
        <f t="shared" si="139"/>
        <v>0</v>
      </c>
      <c r="F357" s="165">
        <f t="shared" si="139"/>
        <v>0</v>
      </c>
      <c r="G357" s="165">
        <f t="shared" si="139"/>
        <v>0</v>
      </c>
      <c r="H357" s="165">
        <f t="shared" si="139"/>
        <v>0</v>
      </c>
      <c r="I357" s="165">
        <f t="shared" si="139"/>
        <v>0</v>
      </c>
      <c r="J357" s="165">
        <f t="shared" si="139"/>
        <v>0</v>
      </c>
      <c r="K357" s="165">
        <f t="shared" si="139"/>
        <v>0</v>
      </c>
      <c r="L357" s="165">
        <f t="shared" si="139"/>
        <v>0</v>
      </c>
      <c r="M357" s="165">
        <f t="shared" si="139"/>
        <v>0</v>
      </c>
      <c r="N357" s="165">
        <f t="shared" si="139"/>
        <v>0</v>
      </c>
      <c r="O357" s="166">
        <f t="shared" si="139"/>
        <v>0</v>
      </c>
      <c r="P357" s="162"/>
    </row>
    <row r="358" spans="1:16" x14ac:dyDescent="0.25">
      <c r="A358" s="22">
        <v>8241</v>
      </c>
      <c r="B358" s="23" t="s">
        <v>1520</v>
      </c>
      <c r="C358" s="144">
        <v>459</v>
      </c>
      <c r="D358" s="210">
        <v>0</v>
      </c>
      <c r="E358" s="211">
        <v>0</v>
      </c>
      <c r="F358" s="206">
        <v>0</v>
      </c>
      <c r="G358" s="206">
        <v>0</v>
      </c>
      <c r="H358" s="206">
        <v>0</v>
      </c>
      <c r="I358" s="206">
        <v>0</v>
      </c>
      <c r="J358" s="206">
        <v>0</v>
      </c>
      <c r="K358" s="206">
        <v>0</v>
      </c>
      <c r="L358" s="206">
        <v>0</v>
      </c>
      <c r="M358" s="206">
        <v>0</v>
      </c>
      <c r="N358" s="206">
        <v>0</v>
      </c>
      <c r="O358" s="207">
        <v>0</v>
      </c>
      <c r="P358" s="162"/>
    </row>
    <row r="359" spans="1:16" x14ac:dyDescent="0.25">
      <c r="A359" s="22">
        <v>8242</v>
      </c>
      <c r="B359" s="23" t="s">
        <v>1521</v>
      </c>
      <c r="C359" s="144">
        <v>460</v>
      </c>
      <c r="D359" s="210">
        <v>0</v>
      </c>
      <c r="E359" s="211">
        <v>0</v>
      </c>
      <c r="F359" s="206">
        <v>0</v>
      </c>
      <c r="G359" s="206">
        <v>0</v>
      </c>
      <c r="H359" s="206">
        <v>0</v>
      </c>
      <c r="I359" s="206">
        <v>0</v>
      </c>
      <c r="J359" s="206">
        <v>0</v>
      </c>
      <c r="K359" s="206">
        <v>0</v>
      </c>
      <c r="L359" s="206">
        <v>0</v>
      </c>
      <c r="M359" s="206">
        <v>0</v>
      </c>
      <c r="N359" s="206">
        <v>0</v>
      </c>
      <c r="O359" s="207">
        <v>0</v>
      </c>
      <c r="P359" s="162"/>
    </row>
    <row r="360" spans="1:16" x14ac:dyDescent="0.25">
      <c r="A360" s="22">
        <v>83</v>
      </c>
      <c r="B360" s="23" t="s">
        <v>1522</v>
      </c>
      <c r="C360" s="144">
        <v>461</v>
      </c>
      <c r="D360" s="163">
        <f>D361+D365+D368+D371</f>
        <v>0</v>
      </c>
      <c r="E360" s="164">
        <f>E361+E365+E368+E371</f>
        <v>0</v>
      </c>
      <c r="F360" s="165">
        <f t="shared" ref="F360:O360" si="140">F361+F365+F368+F371</f>
        <v>0</v>
      </c>
      <c r="G360" s="165">
        <f t="shared" si="140"/>
        <v>0</v>
      </c>
      <c r="H360" s="165">
        <f t="shared" si="140"/>
        <v>0</v>
      </c>
      <c r="I360" s="165">
        <f t="shared" si="140"/>
        <v>0</v>
      </c>
      <c r="J360" s="165">
        <f t="shared" si="140"/>
        <v>0</v>
      </c>
      <c r="K360" s="165">
        <f t="shared" si="140"/>
        <v>0</v>
      </c>
      <c r="L360" s="165">
        <f t="shared" si="140"/>
        <v>0</v>
      </c>
      <c r="M360" s="165">
        <f t="shared" si="140"/>
        <v>0</v>
      </c>
      <c r="N360" s="165">
        <f t="shared" si="140"/>
        <v>0</v>
      </c>
      <c r="O360" s="166">
        <f t="shared" si="140"/>
        <v>0</v>
      </c>
      <c r="P360" s="162"/>
    </row>
    <row r="361" spans="1:16" ht="24" x14ac:dyDescent="0.25">
      <c r="A361" s="22">
        <v>831</v>
      </c>
      <c r="B361" s="23" t="s">
        <v>1523</v>
      </c>
      <c r="C361" s="144">
        <v>462</v>
      </c>
      <c r="D361" s="163">
        <f t="shared" ref="D361:J361" si="141">SUM(D362:D364)</f>
        <v>0</v>
      </c>
      <c r="E361" s="164">
        <f t="shared" si="141"/>
        <v>0</v>
      </c>
      <c r="F361" s="165">
        <f t="shared" si="141"/>
        <v>0</v>
      </c>
      <c r="G361" s="165">
        <f t="shared" si="141"/>
        <v>0</v>
      </c>
      <c r="H361" s="165">
        <f t="shared" si="141"/>
        <v>0</v>
      </c>
      <c r="I361" s="165">
        <f t="shared" si="141"/>
        <v>0</v>
      </c>
      <c r="J361" s="165">
        <f t="shared" si="141"/>
        <v>0</v>
      </c>
      <c r="K361" s="165">
        <f t="shared" ref="K361:O361" si="142">SUM(K362:K364)</f>
        <v>0</v>
      </c>
      <c r="L361" s="165">
        <f t="shared" si="142"/>
        <v>0</v>
      </c>
      <c r="M361" s="165">
        <f t="shared" si="142"/>
        <v>0</v>
      </c>
      <c r="N361" s="165">
        <f t="shared" si="142"/>
        <v>0</v>
      </c>
      <c r="O361" s="166">
        <f t="shared" si="142"/>
        <v>0</v>
      </c>
      <c r="P361" s="162"/>
    </row>
    <row r="362" spans="1:16" x14ac:dyDescent="0.25">
      <c r="A362" s="22">
        <v>8312</v>
      </c>
      <c r="B362" s="23" t="s">
        <v>359</v>
      </c>
      <c r="C362" s="144">
        <v>463</v>
      </c>
      <c r="D362" s="210">
        <v>0</v>
      </c>
      <c r="E362" s="211">
        <v>0</v>
      </c>
      <c r="F362" s="206">
        <v>0</v>
      </c>
      <c r="G362" s="206">
        <v>0</v>
      </c>
      <c r="H362" s="206">
        <v>0</v>
      </c>
      <c r="I362" s="206">
        <v>0</v>
      </c>
      <c r="J362" s="206">
        <v>0</v>
      </c>
      <c r="K362" s="206">
        <v>0</v>
      </c>
      <c r="L362" s="206">
        <v>0</v>
      </c>
      <c r="M362" s="206">
        <v>0</v>
      </c>
      <c r="N362" s="206">
        <v>0</v>
      </c>
      <c r="O362" s="207">
        <v>0</v>
      </c>
      <c r="P362" s="162"/>
    </row>
    <row r="363" spans="1:16" x14ac:dyDescent="0.25">
      <c r="A363" s="22">
        <v>8313</v>
      </c>
      <c r="B363" s="23" t="s">
        <v>360</v>
      </c>
      <c r="C363" s="144">
        <v>464</v>
      </c>
      <c r="D363" s="210">
        <v>0</v>
      </c>
      <c r="E363" s="211">
        <v>0</v>
      </c>
      <c r="F363" s="206">
        <v>0</v>
      </c>
      <c r="G363" s="206">
        <v>0</v>
      </c>
      <c r="H363" s="206">
        <v>0</v>
      </c>
      <c r="I363" s="206">
        <v>0</v>
      </c>
      <c r="J363" s="206">
        <v>0</v>
      </c>
      <c r="K363" s="206">
        <v>0</v>
      </c>
      <c r="L363" s="206">
        <v>0</v>
      </c>
      <c r="M363" s="206">
        <v>0</v>
      </c>
      <c r="N363" s="206">
        <v>0</v>
      </c>
      <c r="O363" s="207">
        <v>0</v>
      </c>
      <c r="P363" s="162"/>
    </row>
    <row r="364" spans="1:16" x14ac:dyDescent="0.25">
      <c r="A364" s="22">
        <v>8314</v>
      </c>
      <c r="B364" s="23" t="s">
        <v>361</v>
      </c>
      <c r="C364" s="144">
        <v>465</v>
      </c>
      <c r="D364" s="210">
        <v>0</v>
      </c>
      <c r="E364" s="211">
        <v>0</v>
      </c>
      <c r="F364" s="206">
        <v>0</v>
      </c>
      <c r="G364" s="206">
        <v>0</v>
      </c>
      <c r="H364" s="206">
        <v>0</v>
      </c>
      <c r="I364" s="206">
        <v>0</v>
      </c>
      <c r="J364" s="206">
        <v>0</v>
      </c>
      <c r="K364" s="206">
        <v>0</v>
      </c>
      <c r="L364" s="206">
        <v>0</v>
      </c>
      <c r="M364" s="206">
        <v>0</v>
      </c>
      <c r="N364" s="206">
        <v>0</v>
      </c>
      <c r="O364" s="207">
        <v>0</v>
      </c>
      <c r="P364" s="162"/>
    </row>
    <row r="365" spans="1:16" ht="24" x14ac:dyDescent="0.25">
      <c r="A365" s="22">
        <v>832</v>
      </c>
      <c r="B365" s="23" t="s">
        <v>1524</v>
      </c>
      <c r="C365" s="144">
        <v>466</v>
      </c>
      <c r="D365" s="163">
        <f>D366</f>
        <v>0</v>
      </c>
      <c r="E365" s="164">
        <f t="shared" ref="E365:O365" si="143">E366</f>
        <v>0</v>
      </c>
      <c r="F365" s="165">
        <f t="shared" si="143"/>
        <v>0</v>
      </c>
      <c r="G365" s="165">
        <f t="shared" si="143"/>
        <v>0</v>
      </c>
      <c r="H365" s="165">
        <f t="shared" si="143"/>
        <v>0</v>
      </c>
      <c r="I365" s="165">
        <f t="shared" si="143"/>
        <v>0</v>
      </c>
      <c r="J365" s="165">
        <f t="shared" si="143"/>
        <v>0</v>
      </c>
      <c r="K365" s="165">
        <f t="shared" si="143"/>
        <v>0</v>
      </c>
      <c r="L365" s="165">
        <f t="shared" si="143"/>
        <v>0</v>
      </c>
      <c r="M365" s="165">
        <f t="shared" si="143"/>
        <v>0</v>
      </c>
      <c r="N365" s="165">
        <f t="shared" si="143"/>
        <v>0</v>
      </c>
      <c r="O365" s="166">
        <f t="shared" si="143"/>
        <v>0</v>
      </c>
      <c r="P365" s="162"/>
    </row>
    <row r="366" spans="1:16" x14ac:dyDescent="0.25">
      <c r="A366" s="22">
        <v>8321</v>
      </c>
      <c r="B366" s="23" t="s">
        <v>362</v>
      </c>
      <c r="C366" s="144">
        <v>467</v>
      </c>
      <c r="D366" s="210">
        <f>+D367</f>
        <v>0</v>
      </c>
      <c r="E366" s="211">
        <f t="shared" ref="E366:O366" si="144">+E367</f>
        <v>0</v>
      </c>
      <c r="F366" s="206">
        <f t="shared" si="144"/>
        <v>0</v>
      </c>
      <c r="G366" s="206">
        <f t="shared" si="144"/>
        <v>0</v>
      </c>
      <c r="H366" s="206">
        <f t="shared" si="144"/>
        <v>0</v>
      </c>
      <c r="I366" s="206">
        <f t="shared" si="144"/>
        <v>0</v>
      </c>
      <c r="J366" s="206">
        <f t="shared" si="144"/>
        <v>0</v>
      </c>
      <c r="K366" s="206">
        <f t="shared" si="144"/>
        <v>0</v>
      </c>
      <c r="L366" s="206">
        <f t="shared" si="144"/>
        <v>0</v>
      </c>
      <c r="M366" s="206">
        <f t="shared" si="144"/>
        <v>0</v>
      </c>
      <c r="N366" s="206">
        <f t="shared" si="144"/>
        <v>0</v>
      </c>
      <c r="O366" s="207">
        <f t="shared" si="144"/>
        <v>0</v>
      </c>
      <c r="P366" s="162"/>
    </row>
    <row r="367" spans="1:16" x14ac:dyDescent="0.25">
      <c r="A367" s="22" t="s">
        <v>1525</v>
      </c>
      <c r="B367" s="23" t="s">
        <v>362</v>
      </c>
      <c r="C367" s="144"/>
      <c r="D367" s="67"/>
      <c r="E367" s="67"/>
      <c r="F367" s="167"/>
      <c r="G367" s="168"/>
      <c r="H367" s="168"/>
      <c r="I367" s="168"/>
      <c r="J367" s="168"/>
      <c r="K367" s="168"/>
      <c r="L367" s="168"/>
      <c r="M367" s="168"/>
      <c r="N367" s="168"/>
      <c r="O367" s="169">
        <f>E367</f>
        <v>0</v>
      </c>
      <c r="P367" s="171"/>
    </row>
    <row r="368" spans="1:16" ht="24" x14ac:dyDescent="0.25">
      <c r="A368" s="22">
        <v>833</v>
      </c>
      <c r="B368" s="23" t="s">
        <v>1526</v>
      </c>
      <c r="C368" s="144">
        <v>468</v>
      </c>
      <c r="D368" s="163">
        <f t="shared" ref="D368:O368" si="145">SUM(D369:D370)</f>
        <v>0</v>
      </c>
      <c r="E368" s="164">
        <f t="shared" si="145"/>
        <v>0</v>
      </c>
      <c r="F368" s="165">
        <f t="shared" si="145"/>
        <v>0</v>
      </c>
      <c r="G368" s="165">
        <f t="shared" si="145"/>
        <v>0</v>
      </c>
      <c r="H368" s="165">
        <f t="shared" si="145"/>
        <v>0</v>
      </c>
      <c r="I368" s="165">
        <f t="shared" si="145"/>
        <v>0</v>
      </c>
      <c r="J368" s="165">
        <f t="shared" si="145"/>
        <v>0</v>
      </c>
      <c r="K368" s="165">
        <f t="shared" si="145"/>
        <v>0</v>
      </c>
      <c r="L368" s="165">
        <f t="shared" si="145"/>
        <v>0</v>
      </c>
      <c r="M368" s="165">
        <f t="shared" si="145"/>
        <v>0</v>
      </c>
      <c r="N368" s="165">
        <f t="shared" si="145"/>
        <v>0</v>
      </c>
      <c r="O368" s="166">
        <f t="shared" si="145"/>
        <v>0</v>
      </c>
      <c r="P368" s="162"/>
    </row>
    <row r="369" spans="1:16" ht="24" x14ac:dyDescent="0.25">
      <c r="A369" s="22">
        <v>8331</v>
      </c>
      <c r="B369" s="23" t="s">
        <v>1527</v>
      </c>
      <c r="C369" s="144">
        <v>469</v>
      </c>
      <c r="D369" s="210">
        <v>0</v>
      </c>
      <c r="E369" s="211">
        <v>0</v>
      </c>
      <c r="F369" s="206">
        <v>0</v>
      </c>
      <c r="G369" s="206">
        <v>0</v>
      </c>
      <c r="H369" s="206">
        <v>0</v>
      </c>
      <c r="I369" s="206">
        <v>0</v>
      </c>
      <c r="J369" s="206">
        <v>0</v>
      </c>
      <c r="K369" s="206">
        <v>0</v>
      </c>
      <c r="L369" s="206">
        <v>0</v>
      </c>
      <c r="M369" s="206">
        <v>0</v>
      </c>
      <c r="N369" s="206">
        <v>0</v>
      </c>
      <c r="O369" s="207">
        <v>0</v>
      </c>
      <c r="P369" s="162"/>
    </row>
    <row r="370" spans="1:16" x14ac:dyDescent="0.25">
      <c r="A370" s="22">
        <v>8332</v>
      </c>
      <c r="B370" s="23" t="s">
        <v>1528</v>
      </c>
      <c r="C370" s="144">
        <v>470</v>
      </c>
      <c r="D370" s="210">
        <v>0</v>
      </c>
      <c r="E370" s="211">
        <v>0</v>
      </c>
      <c r="F370" s="206">
        <v>0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7">
        <v>0</v>
      </c>
      <c r="P370" s="162"/>
    </row>
    <row r="371" spans="1:16" ht="24" x14ac:dyDescent="0.25">
      <c r="A371" s="22">
        <v>834</v>
      </c>
      <c r="B371" s="23" t="s">
        <v>1529</v>
      </c>
      <c r="C371" s="144">
        <v>471</v>
      </c>
      <c r="D371" s="163">
        <f>SUM(D372+D374)</f>
        <v>0</v>
      </c>
      <c r="E371" s="164">
        <f t="shared" ref="E371:O371" si="146">SUM(E372+E374)</f>
        <v>0</v>
      </c>
      <c r="F371" s="165">
        <f t="shared" si="146"/>
        <v>0</v>
      </c>
      <c r="G371" s="165">
        <f t="shared" si="146"/>
        <v>0</v>
      </c>
      <c r="H371" s="165">
        <f t="shared" si="146"/>
        <v>0</v>
      </c>
      <c r="I371" s="165">
        <f t="shared" si="146"/>
        <v>0</v>
      </c>
      <c r="J371" s="165">
        <f t="shared" si="146"/>
        <v>0</v>
      </c>
      <c r="K371" s="165">
        <f t="shared" si="146"/>
        <v>0</v>
      </c>
      <c r="L371" s="165">
        <f t="shared" si="146"/>
        <v>0</v>
      </c>
      <c r="M371" s="165">
        <f t="shared" si="146"/>
        <v>0</v>
      </c>
      <c r="N371" s="165">
        <f t="shared" si="146"/>
        <v>0</v>
      </c>
      <c r="O371" s="166">
        <f t="shared" si="146"/>
        <v>0</v>
      </c>
      <c r="P371" s="162"/>
    </row>
    <row r="372" spans="1:16" x14ac:dyDescent="0.25">
      <c r="A372" s="22">
        <v>8341</v>
      </c>
      <c r="B372" s="23" t="s">
        <v>1530</v>
      </c>
      <c r="C372" s="144">
        <v>472</v>
      </c>
      <c r="D372" s="210">
        <f>+D373</f>
        <v>0</v>
      </c>
      <c r="E372" s="211">
        <f t="shared" ref="E372:O372" si="147">+E373</f>
        <v>0</v>
      </c>
      <c r="F372" s="206">
        <f t="shared" si="147"/>
        <v>0</v>
      </c>
      <c r="G372" s="206">
        <f t="shared" si="147"/>
        <v>0</v>
      </c>
      <c r="H372" s="206">
        <f t="shared" si="147"/>
        <v>0</v>
      </c>
      <c r="I372" s="206">
        <f t="shared" si="147"/>
        <v>0</v>
      </c>
      <c r="J372" s="206">
        <f t="shared" si="147"/>
        <v>0</v>
      </c>
      <c r="K372" s="206">
        <f t="shared" si="147"/>
        <v>0</v>
      </c>
      <c r="L372" s="206">
        <f t="shared" si="147"/>
        <v>0</v>
      </c>
      <c r="M372" s="206">
        <f t="shared" si="147"/>
        <v>0</v>
      </c>
      <c r="N372" s="206">
        <f t="shared" si="147"/>
        <v>0</v>
      </c>
      <c r="O372" s="207">
        <f t="shared" si="147"/>
        <v>0</v>
      </c>
      <c r="P372" s="162"/>
    </row>
    <row r="373" spans="1:16" x14ac:dyDescent="0.25">
      <c r="A373" s="22" t="s">
        <v>1531</v>
      </c>
      <c r="B373" s="23" t="s">
        <v>363</v>
      </c>
      <c r="C373" s="144"/>
      <c r="D373" s="67"/>
      <c r="E373" s="67"/>
      <c r="F373" s="167"/>
      <c r="G373" s="168"/>
      <c r="H373" s="168"/>
      <c r="I373" s="168"/>
      <c r="J373" s="168"/>
      <c r="K373" s="168"/>
      <c r="L373" s="168"/>
      <c r="M373" s="168"/>
      <c r="N373" s="168"/>
      <c r="O373" s="169">
        <f>E373</f>
        <v>0</v>
      </c>
      <c r="P373" s="170"/>
    </row>
    <row r="374" spans="1:16" x14ac:dyDescent="0.25">
      <c r="A374" s="22">
        <v>8342</v>
      </c>
      <c r="B374" s="23" t="s">
        <v>364</v>
      </c>
      <c r="C374" s="144">
        <v>473</v>
      </c>
      <c r="D374" s="210">
        <v>0</v>
      </c>
      <c r="E374" s="211">
        <v>0</v>
      </c>
      <c r="F374" s="206">
        <v>0</v>
      </c>
      <c r="G374" s="206">
        <v>0</v>
      </c>
      <c r="H374" s="206">
        <v>0</v>
      </c>
      <c r="I374" s="206">
        <v>0</v>
      </c>
      <c r="J374" s="206">
        <v>0</v>
      </c>
      <c r="K374" s="206">
        <v>0</v>
      </c>
      <c r="L374" s="206">
        <v>0</v>
      </c>
      <c r="M374" s="206">
        <v>0</v>
      </c>
      <c r="N374" s="206">
        <v>0</v>
      </c>
      <c r="O374" s="207">
        <v>0</v>
      </c>
      <c r="P374" s="162"/>
    </row>
    <row r="375" spans="1:16" x14ac:dyDescent="0.25">
      <c r="A375" s="22">
        <v>84</v>
      </c>
      <c r="B375" s="23" t="s">
        <v>1532</v>
      </c>
      <c r="C375" s="144">
        <v>474</v>
      </c>
      <c r="D375" s="163">
        <f t="shared" ref="D375:O375" si="148">D376+D381+D393+D399+D410+D415</f>
        <v>0</v>
      </c>
      <c r="E375" s="164">
        <f t="shared" si="148"/>
        <v>0</v>
      </c>
      <c r="F375" s="165">
        <f t="shared" si="148"/>
        <v>0</v>
      </c>
      <c r="G375" s="165">
        <f t="shared" si="148"/>
        <v>0</v>
      </c>
      <c r="H375" s="165">
        <f t="shared" si="148"/>
        <v>0</v>
      </c>
      <c r="I375" s="165">
        <f t="shared" si="148"/>
        <v>0</v>
      </c>
      <c r="J375" s="165">
        <f t="shared" si="148"/>
        <v>0</v>
      </c>
      <c r="K375" s="165">
        <f t="shared" si="148"/>
        <v>0</v>
      </c>
      <c r="L375" s="165">
        <f t="shared" si="148"/>
        <v>0</v>
      </c>
      <c r="M375" s="165">
        <f t="shared" si="148"/>
        <v>0</v>
      </c>
      <c r="N375" s="165">
        <f t="shared" si="148"/>
        <v>0</v>
      </c>
      <c r="O375" s="166">
        <f t="shared" si="148"/>
        <v>0</v>
      </c>
      <c r="P375" s="162"/>
    </row>
    <row r="376" spans="1:16" ht="24" x14ac:dyDescent="0.25">
      <c r="A376" s="22">
        <v>841</v>
      </c>
      <c r="B376" s="23" t="s">
        <v>1533</v>
      </c>
      <c r="C376" s="144">
        <v>475</v>
      </c>
      <c r="D376" s="163">
        <f t="shared" ref="D376:J376" si="149">SUM(D377:D380)</f>
        <v>0</v>
      </c>
      <c r="E376" s="164">
        <f t="shared" si="149"/>
        <v>0</v>
      </c>
      <c r="F376" s="165">
        <f t="shared" si="149"/>
        <v>0</v>
      </c>
      <c r="G376" s="165">
        <f t="shared" si="149"/>
        <v>0</v>
      </c>
      <c r="H376" s="165">
        <f t="shared" si="149"/>
        <v>0</v>
      </c>
      <c r="I376" s="165">
        <f t="shared" si="149"/>
        <v>0</v>
      </c>
      <c r="J376" s="165">
        <f t="shared" si="149"/>
        <v>0</v>
      </c>
      <c r="K376" s="165">
        <f t="shared" ref="K376:O376" si="150">SUM(K377:K380)</f>
        <v>0</v>
      </c>
      <c r="L376" s="165">
        <f t="shared" si="150"/>
        <v>0</v>
      </c>
      <c r="M376" s="165">
        <f t="shared" si="150"/>
        <v>0</v>
      </c>
      <c r="N376" s="165">
        <f t="shared" si="150"/>
        <v>0</v>
      </c>
      <c r="O376" s="166">
        <f t="shared" si="150"/>
        <v>0</v>
      </c>
      <c r="P376" s="162"/>
    </row>
    <row r="377" spans="1:16" x14ac:dyDescent="0.25">
      <c r="A377" s="22">
        <v>8413</v>
      </c>
      <c r="B377" s="23" t="s">
        <v>1534</v>
      </c>
      <c r="C377" s="144">
        <v>476</v>
      </c>
      <c r="D377" s="210">
        <v>0</v>
      </c>
      <c r="E377" s="211">
        <v>0</v>
      </c>
      <c r="F377" s="206">
        <v>0</v>
      </c>
      <c r="G377" s="206">
        <v>0</v>
      </c>
      <c r="H377" s="206">
        <v>0</v>
      </c>
      <c r="I377" s="206">
        <v>0</v>
      </c>
      <c r="J377" s="206">
        <v>0</v>
      </c>
      <c r="K377" s="206">
        <v>0</v>
      </c>
      <c r="L377" s="206">
        <v>0</v>
      </c>
      <c r="M377" s="206">
        <v>0</v>
      </c>
      <c r="N377" s="206">
        <v>0</v>
      </c>
      <c r="O377" s="207">
        <v>0</v>
      </c>
      <c r="P377" s="162"/>
    </row>
    <row r="378" spans="1:16" x14ac:dyDescent="0.25">
      <c r="A378" s="22">
        <v>8414</v>
      </c>
      <c r="B378" s="23" t="s">
        <v>1535</v>
      </c>
      <c r="C378" s="144">
        <v>477</v>
      </c>
      <c r="D378" s="210">
        <v>0</v>
      </c>
      <c r="E378" s="211">
        <v>0</v>
      </c>
      <c r="F378" s="206">
        <v>0</v>
      </c>
      <c r="G378" s="206">
        <v>0</v>
      </c>
      <c r="H378" s="206">
        <v>0</v>
      </c>
      <c r="I378" s="206">
        <v>0</v>
      </c>
      <c r="J378" s="206">
        <v>0</v>
      </c>
      <c r="K378" s="206">
        <v>0</v>
      </c>
      <c r="L378" s="206">
        <v>0</v>
      </c>
      <c r="M378" s="206">
        <v>0</v>
      </c>
      <c r="N378" s="206">
        <v>0</v>
      </c>
      <c r="O378" s="207">
        <v>0</v>
      </c>
      <c r="P378" s="162"/>
    </row>
    <row r="379" spans="1:16" x14ac:dyDescent="0.25">
      <c r="A379" s="22">
        <v>8415</v>
      </c>
      <c r="B379" s="23" t="s">
        <v>1536</v>
      </c>
      <c r="C379" s="144">
        <v>478</v>
      </c>
      <c r="D379" s="210">
        <v>0</v>
      </c>
      <c r="E379" s="211">
        <v>0</v>
      </c>
      <c r="F379" s="206">
        <v>0</v>
      </c>
      <c r="G379" s="206">
        <v>0</v>
      </c>
      <c r="H379" s="206">
        <v>0</v>
      </c>
      <c r="I379" s="206">
        <v>0</v>
      </c>
      <c r="J379" s="206">
        <v>0</v>
      </c>
      <c r="K379" s="206">
        <v>0</v>
      </c>
      <c r="L379" s="206">
        <v>0</v>
      </c>
      <c r="M379" s="206">
        <v>0</v>
      </c>
      <c r="N379" s="206">
        <v>0</v>
      </c>
      <c r="O379" s="207">
        <v>0</v>
      </c>
      <c r="P379" s="162"/>
    </row>
    <row r="380" spans="1:16" x14ac:dyDescent="0.25">
      <c r="A380" s="22">
        <v>8416</v>
      </c>
      <c r="B380" s="23" t="s">
        <v>1537</v>
      </c>
      <c r="C380" s="144">
        <v>479</v>
      </c>
      <c r="D380" s="210">
        <v>0</v>
      </c>
      <c r="E380" s="211">
        <v>0</v>
      </c>
      <c r="F380" s="206">
        <v>0</v>
      </c>
      <c r="G380" s="206">
        <v>0</v>
      </c>
      <c r="H380" s="206">
        <v>0</v>
      </c>
      <c r="I380" s="206">
        <v>0</v>
      </c>
      <c r="J380" s="206">
        <v>0</v>
      </c>
      <c r="K380" s="206">
        <v>0</v>
      </c>
      <c r="L380" s="206">
        <v>0</v>
      </c>
      <c r="M380" s="206">
        <v>0</v>
      </c>
      <c r="N380" s="206">
        <v>0</v>
      </c>
      <c r="O380" s="207">
        <v>0</v>
      </c>
      <c r="P380" s="162"/>
    </row>
    <row r="381" spans="1:16" ht="24" x14ac:dyDescent="0.25">
      <c r="A381" s="22">
        <v>842</v>
      </c>
      <c r="B381" s="23" t="s">
        <v>1538</v>
      </c>
      <c r="C381" s="144">
        <v>480</v>
      </c>
      <c r="D381" s="163">
        <f>SUM(D382+D387+D388)</f>
        <v>0</v>
      </c>
      <c r="E381" s="164">
        <f t="shared" ref="E381:O381" si="151">SUM(E382+E387+E388)</f>
        <v>0</v>
      </c>
      <c r="F381" s="165">
        <f t="shared" si="151"/>
        <v>0</v>
      </c>
      <c r="G381" s="165">
        <f t="shared" si="151"/>
        <v>0</v>
      </c>
      <c r="H381" s="165">
        <f t="shared" si="151"/>
        <v>0</v>
      </c>
      <c r="I381" s="165">
        <f t="shared" si="151"/>
        <v>0</v>
      </c>
      <c r="J381" s="165">
        <f t="shared" si="151"/>
        <v>0</v>
      </c>
      <c r="K381" s="165">
        <f t="shared" si="151"/>
        <v>0</v>
      </c>
      <c r="L381" s="165">
        <f t="shared" si="151"/>
        <v>0</v>
      </c>
      <c r="M381" s="165">
        <f t="shared" si="151"/>
        <v>0</v>
      </c>
      <c r="N381" s="165">
        <f t="shared" si="151"/>
        <v>0</v>
      </c>
      <c r="O381" s="166">
        <f t="shared" si="151"/>
        <v>0</v>
      </c>
      <c r="P381" s="162"/>
    </row>
    <row r="382" spans="1:16" x14ac:dyDescent="0.25">
      <c r="A382" s="22">
        <v>8422</v>
      </c>
      <c r="B382" s="23" t="s">
        <v>1539</v>
      </c>
      <c r="C382" s="144">
        <v>481</v>
      </c>
      <c r="D382" s="210">
        <f>SUM(D383:D386)</f>
        <v>0</v>
      </c>
      <c r="E382" s="211">
        <f t="shared" ref="E382:O382" si="152">SUM(E383:E386)</f>
        <v>0</v>
      </c>
      <c r="F382" s="206">
        <f t="shared" si="152"/>
        <v>0</v>
      </c>
      <c r="G382" s="206">
        <f t="shared" si="152"/>
        <v>0</v>
      </c>
      <c r="H382" s="206">
        <f t="shared" si="152"/>
        <v>0</v>
      </c>
      <c r="I382" s="206">
        <f t="shared" si="152"/>
        <v>0</v>
      </c>
      <c r="J382" s="206">
        <f t="shared" si="152"/>
        <v>0</v>
      </c>
      <c r="K382" s="206">
        <f t="shared" si="152"/>
        <v>0</v>
      </c>
      <c r="L382" s="206">
        <f t="shared" si="152"/>
        <v>0</v>
      </c>
      <c r="M382" s="206">
        <f t="shared" si="152"/>
        <v>0</v>
      </c>
      <c r="N382" s="206">
        <f t="shared" si="152"/>
        <v>0</v>
      </c>
      <c r="O382" s="207">
        <f t="shared" si="152"/>
        <v>0</v>
      </c>
      <c r="P382" s="162"/>
    </row>
    <row r="383" spans="1:16" x14ac:dyDescent="0.25">
      <c r="A383" s="22">
        <v>84221</v>
      </c>
      <c r="B383" s="23" t="s">
        <v>1540</v>
      </c>
      <c r="C383" s="144"/>
      <c r="D383" s="67"/>
      <c r="E383" s="67"/>
      <c r="F383" s="167"/>
      <c r="G383" s="168"/>
      <c r="H383" s="168"/>
      <c r="I383" s="168"/>
      <c r="J383" s="168"/>
      <c r="K383" s="168"/>
      <c r="L383" s="168"/>
      <c r="M383" s="168"/>
      <c r="N383" s="168"/>
      <c r="O383" s="169">
        <f>E383</f>
        <v>0</v>
      </c>
      <c r="P383" s="170"/>
    </row>
    <row r="384" spans="1:16" x14ac:dyDescent="0.25">
      <c r="A384" s="22">
        <v>84222</v>
      </c>
      <c r="B384" s="23" t="s">
        <v>1541</v>
      </c>
      <c r="C384" s="190"/>
      <c r="D384" s="67"/>
      <c r="E384" s="67"/>
      <c r="F384" s="172"/>
      <c r="G384" s="168"/>
      <c r="H384" s="168"/>
      <c r="I384" s="168"/>
      <c r="J384" s="168"/>
      <c r="K384" s="168"/>
      <c r="L384" s="168"/>
      <c r="M384" s="168"/>
      <c r="N384" s="168"/>
      <c r="O384" s="169">
        <f t="shared" ref="O384:O386" si="153">E384</f>
        <v>0</v>
      </c>
      <c r="P384" s="170"/>
    </row>
    <row r="385" spans="1:16" x14ac:dyDescent="0.25">
      <c r="A385" s="22">
        <v>84223</v>
      </c>
      <c r="B385" s="23" t="s">
        <v>1542</v>
      </c>
      <c r="C385" s="144"/>
      <c r="D385" s="67"/>
      <c r="E385" s="67"/>
      <c r="F385" s="167"/>
      <c r="G385" s="168"/>
      <c r="H385" s="168"/>
      <c r="I385" s="168"/>
      <c r="J385" s="168"/>
      <c r="K385" s="168"/>
      <c r="L385" s="168"/>
      <c r="M385" s="168"/>
      <c r="N385" s="168"/>
      <c r="O385" s="169">
        <f t="shared" si="153"/>
        <v>0</v>
      </c>
      <c r="P385" s="170"/>
    </row>
    <row r="386" spans="1:16" x14ac:dyDescent="0.25">
      <c r="A386" s="22">
        <v>84224</v>
      </c>
      <c r="B386" s="23" t="s">
        <v>1543</v>
      </c>
      <c r="C386" s="144"/>
      <c r="D386" s="67"/>
      <c r="E386" s="67"/>
      <c r="F386" s="167"/>
      <c r="G386" s="168"/>
      <c r="H386" s="168"/>
      <c r="I386" s="168"/>
      <c r="J386" s="168"/>
      <c r="K386" s="168"/>
      <c r="L386" s="168"/>
      <c r="M386" s="168"/>
      <c r="N386" s="168"/>
      <c r="O386" s="169">
        <f t="shared" si="153"/>
        <v>0</v>
      </c>
      <c r="P386" s="170"/>
    </row>
    <row r="387" spans="1:16" x14ac:dyDescent="0.25">
      <c r="A387" s="22">
        <v>8423</v>
      </c>
      <c r="B387" s="23" t="s">
        <v>1544</v>
      </c>
      <c r="C387" s="144">
        <v>482</v>
      </c>
      <c r="D387" s="210">
        <v>0</v>
      </c>
      <c r="E387" s="211">
        <v>0</v>
      </c>
      <c r="F387" s="206">
        <v>0</v>
      </c>
      <c r="G387" s="206">
        <v>0</v>
      </c>
      <c r="H387" s="206">
        <v>0</v>
      </c>
      <c r="I387" s="206">
        <v>0</v>
      </c>
      <c r="J387" s="206">
        <v>0</v>
      </c>
      <c r="K387" s="206">
        <v>0</v>
      </c>
      <c r="L387" s="206">
        <v>0</v>
      </c>
      <c r="M387" s="206">
        <v>0</v>
      </c>
      <c r="N387" s="206">
        <v>0</v>
      </c>
      <c r="O387" s="207">
        <v>0</v>
      </c>
      <c r="P387" s="162"/>
    </row>
    <row r="388" spans="1:16" x14ac:dyDescent="0.25">
      <c r="A388" s="22">
        <v>8424</v>
      </c>
      <c r="B388" s="23" t="s">
        <v>1545</v>
      </c>
      <c r="C388" s="144">
        <v>483</v>
      </c>
      <c r="D388" s="210">
        <f>SUM(D389:D392)</f>
        <v>0</v>
      </c>
      <c r="E388" s="211">
        <f t="shared" ref="E388:O388" si="154">SUM(E389:E392)</f>
        <v>0</v>
      </c>
      <c r="F388" s="206">
        <f t="shared" si="154"/>
        <v>0</v>
      </c>
      <c r="G388" s="206">
        <f t="shared" si="154"/>
        <v>0</v>
      </c>
      <c r="H388" s="206">
        <f t="shared" si="154"/>
        <v>0</v>
      </c>
      <c r="I388" s="206">
        <f t="shared" si="154"/>
        <v>0</v>
      </c>
      <c r="J388" s="206">
        <f t="shared" si="154"/>
        <v>0</v>
      </c>
      <c r="K388" s="206">
        <f t="shared" si="154"/>
        <v>0</v>
      </c>
      <c r="L388" s="206">
        <f t="shared" si="154"/>
        <v>0</v>
      </c>
      <c r="M388" s="206">
        <f t="shared" si="154"/>
        <v>0</v>
      </c>
      <c r="N388" s="206">
        <f t="shared" si="154"/>
        <v>0</v>
      </c>
      <c r="O388" s="207">
        <f t="shared" si="154"/>
        <v>0</v>
      </c>
      <c r="P388" s="162"/>
    </row>
    <row r="389" spans="1:16" x14ac:dyDescent="0.25">
      <c r="A389" s="22">
        <v>84241</v>
      </c>
      <c r="B389" s="23" t="s">
        <v>1546</v>
      </c>
      <c r="C389" s="144"/>
      <c r="D389" s="67"/>
      <c r="E389" s="67"/>
      <c r="F389" s="167"/>
      <c r="G389" s="168"/>
      <c r="H389" s="168"/>
      <c r="I389" s="168"/>
      <c r="J389" s="168"/>
      <c r="K389" s="168"/>
      <c r="L389" s="168"/>
      <c r="M389" s="168"/>
      <c r="N389" s="168"/>
      <c r="O389" s="169">
        <f>E389</f>
        <v>0</v>
      </c>
      <c r="P389" s="170"/>
    </row>
    <row r="390" spans="1:16" x14ac:dyDescent="0.25">
      <c r="A390" s="22">
        <v>84242</v>
      </c>
      <c r="B390" s="23" t="s">
        <v>1547</v>
      </c>
      <c r="C390" s="144"/>
      <c r="D390" s="67"/>
      <c r="E390" s="67"/>
      <c r="F390" s="167"/>
      <c r="G390" s="168"/>
      <c r="H390" s="168"/>
      <c r="I390" s="168"/>
      <c r="J390" s="168"/>
      <c r="K390" s="168"/>
      <c r="L390" s="168"/>
      <c r="M390" s="168"/>
      <c r="N390" s="168"/>
      <c r="O390" s="169">
        <f t="shared" ref="O390:O392" si="155">E390</f>
        <v>0</v>
      </c>
      <c r="P390" s="170"/>
    </row>
    <row r="391" spans="1:16" x14ac:dyDescent="0.25">
      <c r="A391" s="22">
        <v>84243</v>
      </c>
      <c r="B391" s="23" t="s">
        <v>1548</v>
      </c>
      <c r="C391" s="144"/>
      <c r="D391" s="67"/>
      <c r="E391" s="67"/>
      <c r="F391" s="167"/>
      <c r="G391" s="168"/>
      <c r="H391" s="168"/>
      <c r="I391" s="168"/>
      <c r="J391" s="168"/>
      <c r="K391" s="168"/>
      <c r="L391" s="168"/>
      <c r="M391" s="168"/>
      <c r="N391" s="168"/>
      <c r="O391" s="169">
        <f t="shared" si="155"/>
        <v>0</v>
      </c>
      <c r="P391" s="170"/>
    </row>
    <row r="392" spans="1:16" x14ac:dyDescent="0.25">
      <c r="A392" s="22">
        <v>84244</v>
      </c>
      <c r="B392" s="23" t="s">
        <v>1549</v>
      </c>
      <c r="C392" s="144"/>
      <c r="D392" s="67"/>
      <c r="E392" s="67"/>
      <c r="F392" s="167"/>
      <c r="G392" s="168"/>
      <c r="H392" s="168"/>
      <c r="I392" s="168"/>
      <c r="J392" s="168"/>
      <c r="K392" s="168"/>
      <c r="L392" s="168"/>
      <c r="M392" s="168"/>
      <c r="N392" s="168"/>
      <c r="O392" s="169">
        <f t="shared" si="155"/>
        <v>0</v>
      </c>
      <c r="P392" s="170"/>
    </row>
    <row r="393" spans="1:16" x14ac:dyDescent="0.25">
      <c r="A393" s="22">
        <v>843</v>
      </c>
      <c r="B393" s="23" t="s">
        <v>1550</v>
      </c>
      <c r="C393" s="144">
        <v>484</v>
      </c>
      <c r="D393" s="163">
        <f>D394</f>
        <v>0</v>
      </c>
      <c r="E393" s="164">
        <f t="shared" ref="E393:O393" si="156">E394</f>
        <v>0</v>
      </c>
      <c r="F393" s="165">
        <f t="shared" si="156"/>
        <v>0</v>
      </c>
      <c r="G393" s="165">
        <f t="shared" si="156"/>
        <v>0</v>
      </c>
      <c r="H393" s="165">
        <f t="shared" si="156"/>
        <v>0</v>
      </c>
      <c r="I393" s="165">
        <f t="shared" si="156"/>
        <v>0</v>
      </c>
      <c r="J393" s="165">
        <f t="shared" si="156"/>
        <v>0</v>
      </c>
      <c r="K393" s="165">
        <f t="shared" si="156"/>
        <v>0</v>
      </c>
      <c r="L393" s="165">
        <f t="shared" si="156"/>
        <v>0</v>
      </c>
      <c r="M393" s="165">
        <f t="shared" si="156"/>
        <v>0</v>
      </c>
      <c r="N393" s="165">
        <f t="shared" si="156"/>
        <v>0</v>
      </c>
      <c r="O393" s="166">
        <f t="shared" si="156"/>
        <v>0</v>
      </c>
      <c r="P393" s="162"/>
    </row>
    <row r="394" spans="1:16" x14ac:dyDescent="0.25">
      <c r="A394" s="22">
        <v>8431</v>
      </c>
      <c r="B394" s="23" t="s">
        <v>1551</v>
      </c>
      <c r="C394" s="144">
        <v>485</v>
      </c>
      <c r="D394" s="210">
        <f>SUM(D395:D398)</f>
        <v>0</v>
      </c>
      <c r="E394" s="211">
        <f t="shared" ref="E394:O394" si="157">SUM(E395:E398)</f>
        <v>0</v>
      </c>
      <c r="F394" s="206">
        <f t="shared" si="157"/>
        <v>0</v>
      </c>
      <c r="G394" s="206">
        <f t="shared" si="157"/>
        <v>0</v>
      </c>
      <c r="H394" s="206">
        <f t="shared" si="157"/>
        <v>0</v>
      </c>
      <c r="I394" s="206">
        <f t="shared" si="157"/>
        <v>0</v>
      </c>
      <c r="J394" s="206">
        <f t="shared" si="157"/>
        <v>0</v>
      </c>
      <c r="K394" s="206">
        <f t="shared" si="157"/>
        <v>0</v>
      </c>
      <c r="L394" s="206">
        <f t="shared" si="157"/>
        <v>0</v>
      </c>
      <c r="M394" s="206">
        <f t="shared" si="157"/>
        <v>0</v>
      </c>
      <c r="N394" s="206">
        <f t="shared" si="157"/>
        <v>0</v>
      </c>
      <c r="O394" s="207">
        <f t="shared" si="157"/>
        <v>0</v>
      </c>
      <c r="P394" s="162"/>
    </row>
    <row r="395" spans="1:16" x14ac:dyDescent="0.25">
      <c r="A395" s="22" t="s">
        <v>1552</v>
      </c>
      <c r="B395" s="23" t="s">
        <v>1553</v>
      </c>
      <c r="C395" s="144"/>
      <c r="D395" s="67"/>
      <c r="E395" s="67"/>
      <c r="F395" s="167"/>
      <c r="G395" s="168"/>
      <c r="H395" s="168"/>
      <c r="I395" s="168"/>
      <c r="J395" s="168"/>
      <c r="K395" s="168"/>
      <c r="L395" s="168"/>
      <c r="M395" s="168"/>
      <c r="N395" s="168"/>
      <c r="O395" s="169">
        <f>E395</f>
        <v>0</v>
      </c>
      <c r="P395" s="170"/>
    </row>
    <row r="396" spans="1:16" x14ac:dyDescent="0.25">
      <c r="A396" s="22" t="s">
        <v>1554</v>
      </c>
      <c r="B396" s="23" t="s">
        <v>1555</v>
      </c>
      <c r="C396" s="144"/>
      <c r="D396" s="67"/>
      <c r="E396" s="67"/>
      <c r="F396" s="167"/>
      <c r="G396" s="168"/>
      <c r="H396" s="168"/>
      <c r="I396" s="168"/>
      <c r="J396" s="168"/>
      <c r="K396" s="168"/>
      <c r="L396" s="168"/>
      <c r="M396" s="168"/>
      <c r="N396" s="168"/>
      <c r="O396" s="169">
        <f t="shared" ref="O396:O398" si="158">E396</f>
        <v>0</v>
      </c>
      <c r="P396" s="170"/>
    </row>
    <row r="397" spans="1:16" x14ac:dyDescent="0.25">
      <c r="A397" s="22">
        <v>84313</v>
      </c>
      <c r="B397" s="23" t="s">
        <v>1556</v>
      </c>
      <c r="C397" s="144"/>
      <c r="D397" s="67"/>
      <c r="E397" s="67"/>
      <c r="F397" s="167"/>
      <c r="G397" s="168"/>
      <c r="H397" s="168"/>
      <c r="I397" s="168"/>
      <c r="J397" s="168"/>
      <c r="K397" s="168"/>
      <c r="L397" s="168"/>
      <c r="M397" s="168"/>
      <c r="N397" s="168"/>
      <c r="O397" s="169">
        <f t="shared" si="158"/>
        <v>0</v>
      </c>
      <c r="P397" s="170"/>
    </row>
    <row r="398" spans="1:16" x14ac:dyDescent="0.25">
      <c r="A398" s="22">
        <v>84314</v>
      </c>
      <c r="B398" s="23" t="s">
        <v>1557</v>
      </c>
      <c r="C398" s="144"/>
      <c r="D398" s="67"/>
      <c r="E398" s="67"/>
      <c r="F398" s="167"/>
      <c r="G398" s="168"/>
      <c r="H398" s="168"/>
      <c r="I398" s="168"/>
      <c r="J398" s="168"/>
      <c r="K398" s="168"/>
      <c r="L398" s="168"/>
      <c r="M398" s="168"/>
      <c r="N398" s="168"/>
      <c r="O398" s="169">
        <f t="shared" si="158"/>
        <v>0</v>
      </c>
      <c r="P398" s="170"/>
    </row>
    <row r="399" spans="1:16" ht="24" x14ac:dyDescent="0.25">
      <c r="A399" s="22">
        <v>844</v>
      </c>
      <c r="B399" s="23" t="s">
        <v>1558</v>
      </c>
      <c r="C399" s="144">
        <v>486</v>
      </c>
      <c r="D399" s="163">
        <f>SUM(D400+D405+D406+D407+D408+D409)</f>
        <v>0</v>
      </c>
      <c r="E399" s="164">
        <f t="shared" ref="E399:O399" si="159">SUM(E400+E405+E406+E407+E408+E409)</f>
        <v>0</v>
      </c>
      <c r="F399" s="165">
        <f t="shared" si="159"/>
        <v>0</v>
      </c>
      <c r="G399" s="165">
        <f t="shared" si="159"/>
        <v>0</v>
      </c>
      <c r="H399" s="165">
        <f t="shared" si="159"/>
        <v>0</v>
      </c>
      <c r="I399" s="165">
        <f t="shared" si="159"/>
        <v>0</v>
      </c>
      <c r="J399" s="165">
        <f t="shared" si="159"/>
        <v>0</v>
      </c>
      <c r="K399" s="165">
        <f t="shared" si="159"/>
        <v>0</v>
      </c>
      <c r="L399" s="165">
        <f t="shared" si="159"/>
        <v>0</v>
      </c>
      <c r="M399" s="165">
        <f t="shared" si="159"/>
        <v>0</v>
      </c>
      <c r="N399" s="165">
        <f t="shared" si="159"/>
        <v>0</v>
      </c>
      <c r="O399" s="166">
        <f t="shared" si="159"/>
        <v>0</v>
      </c>
      <c r="P399" s="162"/>
    </row>
    <row r="400" spans="1:16" x14ac:dyDescent="0.25">
      <c r="A400" s="22">
        <v>8443</v>
      </c>
      <c r="B400" s="23" t="s">
        <v>1559</v>
      </c>
      <c r="C400" s="144">
        <v>487</v>
      </c>
      <c r="D400" s="210">
        <f>SUM(D401:D404)</f>
        <v>0</v>
      </c>
      <c r="E400" s="211">
        <f t="shared" ref="E400:O400" si="160">SUM(E401:E404)</f>
        <v>0</v>
      </c>
      <c r="F400" s="206">
        <f t="shared" si="160"/>
        <v>0</v>
      </c>
      <c r="G400" s="206">
        <f t="shared" si="160"/>
        <v>0</v>
      </c>
      <c r="H400" s="206">
        <f t="shared" si="160"/>
        <v>0</v>
      </c>
      <c r="I400" s="206">
        <f t="shared" si="160"/>
        <v>0</v>
      </c>
      <c r="J400" s="206">
        <f t="shared" si="160"/>
        <v>0</v>
      </c>
      <c r="K400" s="206">
        <f t="shared" si="160"/>
        <v>0</v>
      </c>
      <c r="L400" s="206">
        <f t="shared" si="160"/>
        <v>0</v>
      </c>
      <c r="M400" s="206">
        <f t="shared" si="160"/>
        <v>0</v>
      </c>
      <c r="N400" s="206">
        <f t="shared" si="160"/>
        <v>0</v>
      </c>
      <c r="O400" s="207">
        <f t="shared" si="160"/>
        <v>0</v>
      </c>
      <c r="P400" s="162"/>
    </row>
    <row r="401" spans="1:16" x14ac:dyDescent="0.25">
      <c r="A401" s="22">
        <v>84431</v>
      </c>
      <c r="B401" s="23" t="s">
        <v>1560</v>
      </c>
      <c r="C401" s="144"/>
      <c r="D401" s="67"/>
      <c r="E401" s="67"/>
      <c r="F401" s="167"/>
      <c r="G401" s="168"/>
      <c r="H401" s="168"/>
      <c r="I401" s="168"/>
      <c r="J401" s="168"/>
      <c r="K401" s="168"/>
      <c r="L401" s="168"/>
      <c r="M401" s="168"/>
      <c r="N401" s="168"/>
      <c r="O401" s="169">
        <f>E401</f>
        <v>0</v>
      </c>
      <c r="P401" s="170"/>
    </row>
    <row r="402" spans="1:16" x14ac:dyDescent="0.25">
      <c r="A402" s="22">
        <v>84432</v>
      </c>
      <c r="B402" s="23" t="s">
        <v>1561</v>
      </c>
      <c r="C402" s="190"/>
      <c r="D402" s="67"/>
      <c r="E402" s="67"/>
      <c r="F402" s="172"/>
      <c r="G402" s="168"/>
      <c r="H402" s="168"/>
      <c r="I402" s="168"/>
      <c r="J402" s="168"/>
      <c r="K402" s="168"/>
      <c r="L402" s="168"/>
      <c r="M402" s="168"/>
      <c r="N402" s="168"/>
      <c r="O402" s="169">
        <f t="shared" ref="O402:O404" si="161">E402</f>
        <v>0</v>
      </c>
      <c r="P402" s="170"/>
    </row>
    <row r="403" spans="1:16" x14ac:dyDescent="0.25">
      <c r="A403" s="22">
        <v>84433</v>
      </c>
      <c r="B403" s="23" t="s">
        <v>1562</v>
      </c>
      <c r="C403" s="190"/>
      <c r="D403" s="67"/>
      <c r="E403" s="67"/>
      <c r="F403" s="172"/>
      <c r="G403" s="168"/>
      <c r="H403" s="168"/>
      <c r="I403" s="168"/>
      <c r="J403" s="168"/>
      <c r="K403" s="168"/>
      <c r="L403" s="168"/>
      <c r="M403" s="168"/>
      <c r="N403" s="168"/>
      <c r="O403" s="169">
        <f t="shared" si="161"/>
        <v>0</v>
      </c>
      <c r="P403" s="170"/>
    </row>
    <row r="404" spans="1:16" ht="24" x14ac:dyDescent="0.25">
      <c r="A404" s="22">
        <v>84434</v>
      </c>
      <c r="B404" s="23" t="s">
        <v>1563</v>
      </c>
      <c r="C404" s="144"/>
      <c r="D404" s="67"/>
      <c r="E404" s="67"/>
      <c r="F404" s="167"/>
      <c r="G404" s="168"/>
      <c r="H404" s="168"/>
      <c r="I404" s="168"/>
      <c r="J404" s="168"/>
      <c r="K404" s="168"/>
      <c r="L404" s="168"/>
      <c r="M404" s="168"/>
      <c r="N404" s="168"/>
      <c r="O404" s="169">
        <f t="shared" si="161"/>
        <v>0</v>
      </c>
      <c r="P404" s="170"/>
    </row>
    <row r="405" spans="1:16" x14ac:dyDescent="0.25">
      <c r="A405" s="22">
        <v>8444</v>
      </c>
      <c r="B405" s="23" t="s">
        <v>1564</v>
      </c>
      <c r="C405" s="144">
        <v>488</v>
      </c>
      <c r="D405" s="210">
        <v>0</v>
      </c>
      <c r="E405" s="211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0</v>
      </c>
      <c r="K405" s="206">
        <v>0</v>
      </c>
      <c r="L405" s="206">
        <v>0</v>
      </c>
      <c r="M405" s="206">
        <v>0</v>
      </c>
      <c r="N405" s="206">
        <v>0</v>
      </c>
      <c r="O405" s="207">
        <v>0</v>
      </c>
      <c r="P405" s="162"/>
    </row>
    <row r="406" spans="1:16" x14ac:dyDescent="0.25">
      <c r="A406" s="22">
        <v>8445</v>
      </c>
      <c r="B406" s="23" t="s">
        <v>1565</v>
      </c>
      <c r="C406" s="144">
        <v>489</v>
      </c>
      <c r="D406" s="210">
        <v>0</v>
      </c>
      <c r="E406" s="211">
        <v>0</v>
      </c>
      <c r="F406" s="206">
        <v>0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7">
        <v>0</v>
      </c>
      <c r="P406" s="162"/>
    </row>
    <row r="407" spans="1:16" x14ac:dyDescent="0.25">
      <c r="A407" s="22">
        <v>8446</v>
      </c>
      <c r="B407" s="23" t="s">
        <v>1566</v>
      </c>
      <c r="C407" s="144">
        <v>490</v>
      </c>
      <c r="D407" s="210">
        <v>0</v>
      </c>
      <c r="E407" s="211">
        <v>0</v>
      </c>
      <c r="F407" s="206">
        <v>0</v>
      </c>
      <c r="G407" s="206">
        <v>0</v>
      </c>
      <c r="H407" s="206">
        <v>0</v>
      </c>
      <c r="I407" s="206">
        <v>0</v>
      </c>
      <c r="J407" s="206">
        <v>0</v>
      </c>
      <c r="K407" s="206">
        <v>0</v>
      </c>
      <c r="L407" s="206">
        <v>0</v>
      </c>
      <c r="M407" s="206">
        <v>0</v>
      </c>
      <c r="N407" s="206">
        <v>0</v>
      </c>
      <c r="O407" s="207">
        <v>0</v>
      </c>
      <c r="P407" s="162"/>
    </row>
    <row r="408" spans="1:16" x14ac:dyDescent="0.25">
      <c r="A408" s="22">
        <v>8447</v>
      </c>
      <c r="B408" s="23" t="s">
        <v>1567</v>
      </c>
      <c r="C408" s="144">
        <v>491</v>
      </c>
      <c r="D408" s="210">
        <v>0</v>
      </c>
      <c r="E408" s="211">
        <v>0</v>
      </c>
      <c r="F408" s="206">
        <v>0</v>
      </c>
      <c r="G408" s="206">
        <v>0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7">
        <v>0</v>
      </c>
      <c r="P408" s="162"/>
    </row>
    <row r="409" spans="1:16" x14ac:dyDescent="0.25">
      <c r="A409" s="22">
        <v>8448</v>
      </c>
      <c r="B409" s="23" t="s">
        <v>1568</v>
      </c>
      <c r="C409" s="144">
        <v>492</v>
      </c>
      <c r="D409" s="210">
        <v>0</v>
      </c>
      <c r="E409" s="211">
        <v>0</v>
      </c>
      <c r="F409" s="206">
        <v>0</v>
      </c>
      <c r="G409" s="206">
        <v>0</v>
      </c>
      <c r="H409" s="206">
        <v>0</v>
      </c>
      <c r="I409" s="206">
        <v>0</v>
      </c>
      <c r="J409" s="206">
        <v>0</v>
      </c>
      <c r="K409" s="206">
        <v>0</v>
      </c>
      <c r="L409" s="206">
        <v>0</v>
      </c>
      <c r="M409" s="206">
        <v>0</v>
      </c>
      <c r="N409" s="206">
        <v>0</v>
      </c>
      <c r="O409" s="207">
        <v>0</v>
      </c>
      <c r="P409" s="162"/>
    </row>
    <row r="410" spans="1:16" ht="24" x14ac:dyDescent="0.25">
      <c r="A410" s="22">
        <v>845</v>
      </c>
      <c r="B410" s="23" t="s">
        <v>1569</v>
      </c>
      <c r="C410" s="144">
        <v>493</v>
      </c>
      <c r="D410" s="163">
        <f t="shared" ref="D410:O410" si="162">SUM(D411:D414)</f>
        <v>0</v>
      </c>
      <c r="E410" s="164">
        <f t="shared" si="162"/>
        <v>0</v>
      </c>
      <c r="F410" s="165">
        <f t="shared" si="162"/>
        <v>0</v>
      </c>
      <c r="G410" s="165">
        <f t="shared" si="162"/>
        <v>0</v>
      </c>
      <c r="H410" s="165">
        <f t="shared" si="162"/>
        <v>0</v>
      </c>
      <c r="I410" s="165">
        <f t="shared" si="162"/>
        <v>0</v>
      </c>
      <c r="J410" s="165">
        <f t="shared" si="162"/>
        <v>0</v>
      </c>
      <c r="K410" s="165">
        <f t="shared" si="162"/>
        <v>0</v>
      </c>
      <c r="L410" s="165">
        <f t="shared" si="162"/>
        <v>0</v>
      </c>
      <c r="M410" s="165">
        <f t="shared" si="162"/>
        <v>0</v>
      </c>
      <c r="N410" s="165">
        <f t="shared" si="162"/>
        <v>0</v>
      </c>
      <c r="O410" s="166">
        <f t="shared" si="162"/>
        <v>0</v>
      </c>
      <c r="P410" s="162"/>
    </row>
    <row r="411" spans="1:16" x14ac:dyDescent="0.25">
      <c r="A411" s="22">
        <v>8453</v>
      </c>
      <c r="B411" s="23" t="s">
        <v>1570</v>
      </c>
      <c r="C411" s="144">
        <v>494</v>
      </c>
      <c r="D411" s="210">
        <v>0</v>
      </c>
      <c r="E411" s="211">
        <v>0</v>
      </c>
      <c r="F411" s="206">
        <v>0</v>
      </c>
      <c r="G411" s="206">
        <v>0</v>
      </c>
      <c r="H411" s="206">
        <v>0</v>
      </c>
      <c r="I411" s="206">
        <v>0</v>
      </c>
      <c r="J411" s="206">
        <v>0</v>
      </c>
      <c r="K411" s="206">
        <v>0</v>
      </c>
      <c r="L411" s="206">
        <v>0</v>
      </c>
      <c r="M411" s="206">
        <v>0</v>
      </c>
      <c r="N411" s="206">
        <v>0</v>
      </c>
      <c r="O411" s="207">
        <v>0</v>
      </c>
      <c r="P411" s="162"/>
    </row>
    <row r="412" spans="1:16" x14ac:dyDescent="0.25">
      <c r="A412" s="22">
        <v>8454</v>
      </c>
      <c r="B412" s="23" t="s">
        <v>1571</v>
      </c>
      <c r="C412" s="144">
        <v>495</v>
      </c>
      <c r="D412" s="210">
        <v>0</v>
      </c>
      <c r="E412" s="211">
        <v>0</v>
      </c>
      <c r="F412" s="206">
        <v>0</v>
      </c>
      <c r="G412" s="206">
        <v>0</v>
      </c>
      <c r="H412" s="206">
        <v>0</v>
      </c>
      <c r="I412" s="206">
        <v>0</v>
      </c>
      <c r="J412" s="206">
        <v>0</v>
      </c>
      <c r="K412" s="206">
        <v>0</v>
      </c>
      <c r="L412" s="206">
        <v>0</v>
      </c>
      <c r="M412" s="206">
        <v>0</v>
      </c>
      <c r="N412" s="206">
        <v>0</v>
      </c>
      <c r="O412" s="207">
        <v>0</v>
      </c>
      <c r="P412" s="162"/>
    </row>
    <row r="413" spans="1:16" x14ac:dyDescent="0.25">
      <c r="A413" s="22">
        <v>8455</v>
      </c>
      <c r="B413" s="23" t="s">
        <v>1572</v>
      </c>
      <c r="C413" s="144">
        <v>496</v>
      </c>
      <c r="D413" s="210">
        <v>0</v>
      </c>
      <c r="E413" s="211">
        <v>0</v>
      </c>
      <c r="F413" s="206">
        <v>0</v>
      </c>
      <c r="G413" s="206">
        <v>0</v>
      </c>
      <c r="H413" s="206">
        <v>0</v>
      </c>
      <c r="I413" s="206">
        <v>0</v>
      </c>
      <c r="J413" s="206">
        <v>0</v>
      </c>
      <c r="K413" s="206">
        <v>0</v>
      </c>
      <c r="L413" s="206">
        <v>0</v>
      </c>
      <c r="M413" s="206">
        <v>0</v>
      </c>
      <c r="N413" s="206">
        <v>0</v>
      </c>
      <c r="O413" s="207">
        <v>0</v>
      </c>
      <c r="P413" s="162"/>
    </row>
    <row r="414" spans="1:16" x14ac:dyDescent="0.25">
      <c r="A414" s="22">
        <v>8456</v>
      </c>
      <c r="B414" s="23" t="s">
        <v>1573</v>
      </c>
      <c r="C414" s="144">
        <v>497</v>
      </c>
      <c r="D414" s="210">
        <v>0</v>
      </c>
      <c r="E414" s="211">
        <v>0</v>
      </c>
      <c r="F414" s="206">
        <v>0</v>
      </c>
      <c r="G414" s="206">
        <v>0</v>
      </c>
      <c r="H414" s="206">
        <v>0</v>
      </c>
      <c r="I414" s="206">
        <v>0</v>
      </c>
      <c r="J414" s="206">
        <v>0</v>
      </c>
      <c r="K414" s="206">
        <v>0</v>
      </c>
      <c r="L414" s="206">
        <v>0</v>
      </c>
      <c r="M414" s="206">
        <v>0</v>
      </c>
      <c r="N414" s="206">
        <v>0</v>
      </c>
      <c r="O414" s="207">
        <v>0</v>
      </c>
      <c r="P414" s="162"/>
    </row>
    <row r="415" spans="1:16" x14ac:dyDescent="0.25">
      <c r="A415" s="22">
        <v>847</v>
      </c>
      <c r="B415" s="23" t="s">
        <v>1574</v>
      </c>
      <c r="C415" s="144">
        <v>498</v>
      </c>
      <c r="D415" s="163">
        <f t="shared" ref="D415:O415" si="163">SUM(D416:D422)</f>
        <v>0</v>
      </c>
      <c r="E415" s="164">
        <f t="shared" si="163"/>
        <v>0</v>
      </c>
      <c r="F415" s="165">
        <f t="shared" si="163"/>
        <v>0</v>
      </c>
      <c r="G415" s="165">
        <f t="shared" si="163"/>
        <v>0</v>
      </c>
      <c r="H415" s="165">
        <f t="shared" si="163"/>
        <v>0</v>
      </c>
      <c r="I415" s="165">
        <f t="shared" si="163"/>
        <v>0</v>
      </c>
      <c r="J415" s="165">
        <f t="shared" si="163"/>
        <v>0</v>
      </c>
      <c r="K415" s="165">
        <f t="shared" si="163"/>
        <v>0</v>
      </c>
      <c r="L415" s="165">
        <f t="shared" si="163"/>
        <v>0</v>
      </c>
      <c r="M415" s="165">
        <f t="shared" si="163"/>
        <v>0</v>
      </c>
      <c r="N415" s="165">
        <f t="shared" si="163"/>
        <v>0</v>
      </c>
      <c r="O415" s="166">
        <f t="shared" si="163"/>
        <v>0</v>
      </c>
      <c r="P415" s="162"/>
    </row>
    <row r="416" spans="1:16" x14ac:dyDescent="0.25">
      <c r="A416" s="22">
        <v>8471</v>
      </c>
      <c r="B416" s="23" t="s">
        <v>1575</v>
      </c>
      <c r="C416" s="144">
        <v>499</v>
      </c>
      <c r="D416" s="210">
        <v>0</v>
      </c>
      <c r="E416" s="211">
        <v>0</v>
      </c>
      <c r="F416" s="206">
        <v>0</v>
      </c>
      <c r="G416" s="206">
        <v>0</v>
      </c>
      <c r="H416" s="206">
        <v>0</v>
      </c>
      <c r="I416" s="206">
        <v>0</v>
      </c>
      <c r="J416" s="206">
        <v>0</v>
      </c>
      <c r="K416" s="206">
        <v>0</v>
      </c>
      <c r="L416" s="206">
        <v>0</v>
      </c>
      <c r="M416" s="206">
        <v>0</v>
      </c>
      <c r="N416" s="206">
        <v>0</v>
      </c>
      <c r="O416" s="207">
        <v>0</v>
      </c>
      <c r="P416" s="162"/>
    </row>
    <row r="417" spans="1:16" x14ac:dyDescent="0.25">
      <c r="A417" s="22">
        <v>8472</v>
      </c>
      <c r="B417" s="23" t="s">
        <v>1576</v>
      </c>
      <c r="C417" s="144">
        <v>500</v>
      </c>
      <c r="D417" s="210">
        <v>0</v>
      </c>
      <c r="E417" s="211">
        <v>0</v>
      </c>
      <c r="F417" s="206">
        <v>0</v>
      </c>
      <c r="G417" s="206">
        <v>0</v>
      </c>
      <c r="H417" s="206">
        <v>0</v>
      </c>
      <c r="I417" s="206">
        <v>0</v>
      </c>
      <c r="J417" s="206">
        <v>0</v>
      </c>
      <c r="K417" s="206">
        <v>0</v>
      </c>
      <c r="L417" s="206">
        <v>0</v>
      </c>
      <c r="M417" s="206">
        <v>0</v>
      </c>
      <c r="N417" s="206">
        <v>0</v>
      </c>
      <c r="O417" s="207">
        <v>0</v>
      </c>
      <c r="P417" s="162"/>
    </row>
    <row r="418" spans="1:16" x14ac:dyDescent="0.25">
      <c r="A418" s="22">
        <v>8473</v>
      </c>
      <c r="B418" s="23" t="s">
        <v>1577</v>
      </c>
      <c r="C418" s="144">
        <v>501</v>
      </c>
      <c r="D418" s="210">
        <v>0</v>
      </c>
      <c r="E418" s="211">
        <v>0</v>
      </c>
      <c r="F418" s="206">
        <v>0</v>
      </c>
      <c r="G418" s="206">
        <v>0</v>
      </c>
      <c r="H418" s="206">
        <v>0</v>
      </c>
      <c r="I418" s="206">
        <v>0</v>
      </c>
      <c r="J418" s="206">
        <v>0</v>
      </c>
      <c r="K418" s="206">
        <v>0</v>
      </c>
      <c r="L418" s="206">
        <v>0</v>
      </c>
      <c r="M418" s="206">
        <v>0</v>
      </c>
      <c r="N418" s="206">
        <v>0</v>
      </c>
      <c r="O418" s="207">
        <v>0</v>
      </c>
      <c r="P418" s="162"/>
    </row>
    <row r="419" spans="1:16" x14ac:dyDescent="0.25">
      <c r="A419" s="22">
        <v>8474</v>
      </c>
      <c r="B419" s="23" t="s">
        <v>1578</v>
      </c>
      <c r="C419" s="144">
        <v>502</v>
      </c>
      <c r="D419" s="210">
        <v>0</v>
      </c>
      <c r="E419" s="211">
        <v>0</v>
      </c>
      <c r="F419" s="206">
        <v>0</v>
      </c>
      <c r="G419" s="206">
        <v>0</v>
      </c>
      <c r="H419" s="206">
        <v>0</v>
      </c>
      <c r="I419" s="206">
        <v>0</v>
      </c>
      <c r="J419" s="206">
        <v>0</v>
      </c>
      <c r="K419" s="206">
        <v>0</v>
      </c>
      <c r="L419" s="206">
        <v>0</v>
      </c>
      <c r="M419" s="206">
        <v>0</v>
      </c>
      <c r="N419" s="206">
        <v>0</v>
      </c>
      <c r="O419" s="207">
        <v>0</v>
      </c>
      <c r="P419" s="162"/>
    </row>
    <row r="420" spans="1:16" x14ac:dyDescent="0.25">
      <c r="A420" s="22">
        <v>8475</v>
      </c>
      <c r="B420" s="23" t="s">
        <v>1579</v>
      </c>
      <c r="C420" s="144">
        <v>503</v>
      </c>
      <c r="D420" s="210">
        <v>0</v>
      </c>
      <c r="E420" s="211">
        <v>0</v>
      </c>
      <c r="F420" s="206">
        <v>0</v>
      </c>
      <c r="G420" s="206">
        <v>0</v>
      </c>
      <c r="H420" s="206">
        <v>0</v>
      </c>
      <c r="I420" s="206">
        <v>0</v>
      </c>
      <c r="J420" s="206">
        <v>0</v>
      </c>
      <c r="K420" s="206">
        <v>0</v>
      </c>
      <c r="L420" s="206">
        <v>0</v>
      </c>
      <c r="M420" s="206">
        <v>0</v>
      </c>
      <c r="N420" s="206">
        <v>0</v>
      </c>
      <c r="O420" s="207">
        <v>0</v>
      </c>
      <c r="P420" s="162"/>
    </row>
    <row r="421" spans="1:16" x14ac:dyDescent="0.25">
      <c r="A421" s="22">
        <v>8476</v>
      </c>
      <c r="B421" s="23" t="s">
        <v>1580</v>
      </c>
      <c r="C421" s="144">
        <v>504</v>
      </c>
      <c r="D421" s="210">
        <v>0</v>
      </c>
      <c r="E421" s="211">
        <v>0</v>
      </c>
      <c r="F421" s="206">
        <v>0</v>
      </c>
      <c r="G421" s="206">
        <v>0</v>
      </c>
      <c r="H421" s="206">
        <v>0</v>
      </c>
      <c r="I421" s="206">
        <v>0</v>
      </c>
      <c r="J421" s="206">
        <v>0</v>
      </c>
      <c r="K421" s="206">
        <v>0</v>
      </c>
      <c r="L421" s="206">
        <v>0</v>
      </c>
      <c r="M421" s="206">
        <v>0</v>
      </c>
      <c r="N421" s="206">
        <v>0</v>
      </c>
      <c r="O421" s="207">
        <v>0</v>
      </c>
      <c r="P421" s="162"/>
    </row>
    <row r="422" spans="1:16" ht="24" x14ac:dyDescent="0.25">
      <c r="A422" s="22" t="s">
        <v>1581</v>
      </c>
      <c r="B422" s="23" t="s">
        <v>1582</v>
      </c>
      <c r="C422" s="144">
        <v>505</v>
      </c>
      <c r="D422" s="210">
        <v>0</v>
      </c>
      <c r="E422" s="211">
        <v>0</v>
      </c>
      <c r="F422" s="206">
        <v>0</v>
      </c>
      <c r="G422" s="206">
        <v>0</v>
      </c>
      <c r="H422" s="206">
        <v>0</v>
      </c>
      <c r="I422" s="206">
        <v>0</v>
      </c>
      <c r="J422" s="206">
        <v>0</v>
      </c>
      <c r="K422" s="206">
        <v>0</v>
      </c>
      <c r="L422" s="206">
        <v>0</v>
      </c>
      <c r="M422" s="206">
        <v>0</v>
      </c>
      <c r="N422" s="206">
        <v>0</v>
      </c>
      <c r="O422" s="207">
        <v>0</v>
      </c>
      <c r="P422" s="162"/>
    </row>
    <row r="423" spans="1:16" x14ac:dyDescent="0.25">
      <c r="A423" s="22">
        <v>85</v>
      </c>
      <c r="B423" s="23" t="s">
        <v>1583</v>
      </c>
      <c r="C423" s="144">
        <v>506</v>
      </c>
      <c r="D423" s="163">
        <f t="shared" ref="D423:O423" si="164">D424+D427+D430+D433</f>
        <v>0</v>
      </c>
      <c r="E423" s="164">
        <f t="shared" si="164"/>
        <v>0</v>
      </c>
      <c r="F423" s="165">
        <f t="shared" si="164"/>
        <v>0</v>
      </c>
      <c r="G423" s="165">
        <f t="shared" si="164"/>
        <v>0</v>
      </c>
      <c r="H423" s="165">
        <f t="shared" si="164"/>
        <v>0</v>
      </c>
      <c r="I423" s="165">
        <f t="shared" si="164"/>
        <v>0</v>
      </c>
      <c r="J423" s="165">
        <f t="shared" si="164"/>
        <v>0</v>
      </c>
      <c r="K423" s="165">
        <f t="shared" si="164"/>
        <v>0</v>
      </c>
      <c r="L423" s="165">
        <f t="shared" si="164"/>
        <v>0</v>
      </c>
      <c r="M423" s="165">
        <f t="shared" si="164"/>
        <v>0</v>
      </c>
      <c r="N423" s="165">
        <f t="shared" si="164"/>
        <v>0</v>
      </c>
      <c r="O423" s="166">
        <f t="shared" si="164"/>
        <v>0</v>
      </c>
      <c r="P423" s="162"/>
    </row>
    <row r="424" spans="1:16" x14ac:dyDescent="0.25">
      <c r="A424" s="22">
        <v>851</v>
      </c>
      <c r="B424" s="23" t="s">
        <v>1584</v>
      </c>
      <c r="C424" s="144">
        <v>507</v>
      </c>
      <c r="D424" s="163">
        <f t="shared" ref="D424:J424" si="165">SUM(D425:D426)</f>
        <v>0</v>
      </c>
      <c r="E424" s="164">
        <f t="shared" si="165"/>
        <v>0</v>
      </c>
      <c r="F424" s="165">
        <f t="shared" si="165"/>
        <v>0</v>
      </c>
      <c r="G424" s="165">
        <f t="shared" si="165"/>
        <v>0</v>
      </c>
      <c r="H424" s="165">
        <f t="shared" si="165"/>
        <v>0</v>
      </c>
      <c r="I424" s="165">
        <f t="shared" si="165"/>
        <v>0</v>
      </c>
      <c r="J424" s="165">
        <f t="shared" si="165"/>
        <v>0</v>
      </c>
      <c r="K424" s="165">
        <f t="shared" ref="K424:O424" si="166">SUM(K425:K426)</f>
        <v>0</v>
      </c>
      <c r="L424" s="165">
        <f t="shared" si="166"/>
        <v>0</v>
      </c>
      <c r="M424" s="165">
        <f t="shared" si="166"/>
        <v>0</v>
      </c>
      <c r="N424" s="165">
        <f t="shared" si="166"/>
        <v>0</v>
      </c>
      <c r="O424" s="166">
        <f t="shared" si="166"/>
        <v>0</v>
      </c>
      <c r="P424" s="162"/>
    </row>
    <row r="425" spans="1:16" x14ac:dyDescent="0.25">
      <c r="A425" s="22">
        <v>8511</v>
      </c>
      <c r="B425" s="23" t="s">
        <v>1585</v>
      </c>
      <c r="C425" s="144">
        <v>508</v>
      </c>
      <c r="D425" s="210">
        <v>0</v>
      </c>
      <c r="E425" s="211">
        <v>0</v>
      </c>
      <c r="F425" s="206">
        <v>0</v>
      </c>
      <c r="G425" s="206">
        <v>0</v>
      </c>
      <c r="H425" s="206">
        <v>0</v>
      </c>
      <c r="I425" s="206">
        <v>0</v>
      </c>
      <c r="J425" s="206">
        <v>0</v>
      </c>
      <c r="K425" s="206">
        <v>0</v>
      </c>
      <c r="L425" s="206">
        <v>0</v>
      </c>
      <c r="M425" s="206">
        <v>0</v>
      </c>
      <c r="N425" s="206">
        <v>0</v>
      </c>
      <c r="O425" s="207">
        <v>0</v>
      </c>
      <c r="P425" s="162"/>
    </row>
    <row r="426" spans="1:16" x14ac:dyDescent="0.25">
      <c r="A426" s="22">
        <v>8512</v>
      </c>
      <c r="B426" s="23" t="s">
        <v>1586</v>
      </c>
      <c r="C426" s="144">
        <v>509</v>
      </c>
      <c r="D426" s="210">
        <v>0</v>
      </c>
      <c r="E426" s="211">
        <v>0</v>
      </c>
      <c r="F426" s="206">
        <v>0</v>
      </c>
      <c r="G426" s="206">
        <v>0</v>
      </c>
      <c r="H426" s="206">
        <v>0</v>
      </c>
      <c r="I426" s="206">
        <v>0</v>
      </c>
      <c r="J426" s="206">
        <v>0</v>
      </c>
      <c r="K426" s="206">
        <v>0</v>
      </c>
      <c r="L426" s="206">
        <v>0</v>
      </c>
      <c r="M426" s="206">
        <v>0</v>
      </c>
      <c r="N426" s="206">
        <v>0</v>
      </c>
      <c r="O426" s="207">
        <v>0</v>
      </c>
      <c r="P426" s="162"/>
    </row>
    <row r="427" spans="1:16" x14ac:dyDescent="0.25">
      <c r="A427" s="22">
        <v>852</v>
      </c>
      <c r="B427" s="23" t="s">
        <v>1587</v>
      </c>
      <c r="C427" s="144">
        <v>510</v>
      </c>
      <c r="D427" s="163">
        <f t="shared" ref="D427:O427" si="167">SUM(D428:D429)</f>
        <v>0</v>
      </c>
      <c r="E427" s="164">
        <f t="shared" si="167"/>
        <v>0</v>
      </c>
      <c r="F427" s="165">
        <f t="shared" si="167"/>
        <v>0</v>
      </c>
      <c r="G427" s="165">
        <f t="shared" si="167"/>
        <v>0</v>
      </c>
      <c r="H427" s="165">
        <f t="shared" si="167"/>
        <v>0</v>
      </c>
      <c r="I427" s="165">
        <f t="shared" si="167"/>
        <v>0</v>
      </c>
      <c r="J427" s="165">
        <f t="shared" si="167"/>
        <v>0</v>
      </c>
      <c r="K427" s="165">
        <f t="shared" si="167"/>
        <v>0</v>
      </c>
      <c r="L427" s="165">
        <f t="shared" si="167"/>
        <v>0</v>
      </c>
      <c r="M427" s="165">
        <f t="shared" si="167"/>
        <v>0</v>
      </c>
      <c r="N427" s="165">
        <f t="shared" si="167"/>
        <v>0</v>
      </c>
      <c r="O427" s="166">
        <f t="shared" si="167"/>
        <v>0</v>
      </c>
      <c r="P427" s="162"/>
    </row>
    <row r="428" spans="1:16" x14ac:dyDescent="0.25">
      <c r="A428" s="22">
        <v>8521</v>
      </c>
      <c r="B428" s="23" t="s">
        <v>1588</v>
      </c>
      <c r="C428" s="144">
        <v>511</v>
      </c>
      <c r="D428" s="210">
        <v>0</v>
      </c>
      <c r="E428" s="211">
        <v>0</v>
      </c>
      <c r="F428" s="206">
        <v>0</v>
      </c>
      <c r="G428" s="206">
        <v>0</v>
      </c>
      <c r="H428" s="206">
        <v>0</v>
      </c>
      <c r="I428" s="206">
        <v>0</v>
      </c>
      <c r="J428" s="206">
        <v>0</v>
      </c>
      <c r="K428" s="206">
        <v>0</v>
      </c>
      <c r="L428" s="206">
        <v>0</v>
      </c>
      <c r="M428" s="206">
        <v>0</v>
      </c>
      <c r="N428" s="206">
        <v>0</v>
      </c>
      <c r="O428" s="207">
        <v>0</v>
      </c>
      <c r="P428" s="162"/>
    </row>
    <row r="429" spans="1:16" x14ac:dyDescent="0.25">
      <c r="A429" s="22">
        <v>8522</v>
      </c>
      <c r="B429" s="23" t="s">
        <v>1589</v>
      </c>
      <c r="C429" s="144">
        <v>512</v>
      </c>
      <c r="D429" s="210">
        <v>0</v>
      </c>
      <c r="E429" s="211">
        <v>0</v>
      </c>
      <c r="F429" s="206">
        <v>0</v>
      </c>
      <c r="G429" s="206">
        <v>0</v>
      </c>
      <c r="H429" s="206">
        <v>0</v>
      </c>
      <c r="I429" s="206">
        <v>0</v>
      </c>
      <c r="J429" s="206">
        <v>0</v>
      </c>
      <c r="K429" s="206">
        <v>0</v>
      </c>
      <c r="L429" s="206">
        <v>0</v>
      </c>
      <c r="M429" s="206">
        <v>0</v>
      </c>
      <c r="N429" s="206">
        <v>0</v>
      </c>
      <c r="O429" s="207">
        <v>0</v>
      </c>
      <c r="P429" s="162"/>
    </row>
    <row r="430" spans="1:16" x14ac:dyDescent="0.25">
      <c r="A430" s="22">
        <v>853</v>
      </c>
      <c r="B430" s="23" t="s">
        <v>1590</v>
      </c>
      <c r="C430" s="144">
        <v>513</v>
      </c>
      <c r="D430" s="163">
        <f t="shared" ref="D430:O430" si="168">SUM(D431:D432)</f>
        <v>0</v>
      </c>
      <c r="E430" s="164">
        <f t="shared" si="168"/>
        <v>0</v>
      </c>
      <c r="F430" s="165">
        <f t="shared" si="168"/>
        <v>0</v>
      </c>
      <c r="G430" s="165">
        <f t="shared" si="168"/>
        <v>0</v>
      </c>
      <c r="H430" s="165">
        <f t="shared" si="168"/>
        <v>0</v>
      </c>
      <c r="I430" s="165">
        <f t="shared" si="168"/>
        <v>0</v>
      </c>
      <c r="J430" s="165">
        <f t="shared" si="168"/>
        <v>0</v>
      </c>
      <c r="K430" s="165">
        <f t="shared" si="168"/>
        <v>0</v>
      </c>
      <c r="L430" s="165">
        <f t="shared" si="168"/>
        <v>0</v>
      </c>
      <c r="M430" s="165">
        <f t="shared" si="168"/>
        <v>0</v>
      </c>
      <c r="N430" s="165">
        <f t="shared" si="168"/>
        <v>0</v>
      </c>
      <c r="O430" s="166">
        <f t="shared" si="168"/>
        <v>0</v>
      </c>
      <c r="P430" s="162"/>
    </row>
    <row r="431" spans="1:16" x14ac:dyDescent="0.25">
      <c r="A431" s="22">
        <v>8531</v>
      </c>
      <c r="B431" s="23" t="s">
        <v>1591</v>
      </c>
      <c r="C431" s="144">
        <v>514</v>
      </c>
      <c r="D431" s="210">
        <v>0</v>
      </c>
      <c r="E431" s="211">
        <v>0</v>
      </c>
      <c r="F431" s="206">
        <v>0</v>
      </c>
      <c r="G431" s="206">
        <v>0</v>
      </c>
      <c r="H431" s="206">
        <v>0</v>
      </c>
      <c r="I431" s="206">
        <v>0</v>
      </c>
      <c r="J431" s="206">
        <v>0</v>
      </c>
      <c r="K431" s="206">
        <v>0</v>
      </c>
      <c r="L431" s="206">
        <v>0</v>
      </c>
      <c r="M431" s="206">
        <v>0</v>
      </c>
      <c r="N431" s="206">
        <v>0</v>
      </c>
      <c r="O431" s="207">
        <v>0</v>
      </c>
      <c r="P431" s="162"/>
    </row>
    <row r="432" spans="1:16" x14ac:dyDescent="0.25">
      <c r="A432" s="22">
        <v>8532</v>
      </c>
      <c r="B432" s="23" t="s">
        <v>1592</v>
      </c>
      <c r="C432" s="144">
        <v>515</v>
      </c>
      <c r="D432" s="210">
        <v>0</v>
      </c>
      <c r="E432" s="211">
        <v>0</v>
      </c>
      <c r="F432" s="206">
        <v>0</v>
      </c>
      <c r="G432" s="206">
        <v>0</v>
      </c>
      <c r="H432" s="206">
        <v>0</v>
      </c>
      <c r="I432" s="206">
        <v>0</v>
      </c>
      <c r="J432" s="206">
        <v>0</v>
      </c>
      <c r="K432" s="206">
        <v>0</v>
      </c>
      <c r="L432" s="206">
        <v>0</v>
      </c>
      <c r="M432" s="206">
        <v>0</v>
      </c>
      <c r="N432" s="206">
        <v>0</v>
      </c>
      <c r="O432" s="207">
        <v>0</v>
      </c>
      <c r="P432" s="162"/>
    </row>
    <row r="433" spans="1:16" x14ac:dyDescent="0.25">
      <c r="A433" s="22">
        <v>854</v>
      </c>
      <c r="B433" s="23" t="s">
        <v>1593</v>
      </c>
      <c r="C433" s="144">
        <v>516</v>
      </c>
      <c r="D433" s="163">
        <f t="shared" ref="D433:O433" si="169">SUM(D434:D435)</f>
        <v>0</v>
      </c>
      <c r="E433" s="164">
        <f t="shared" si="169"/>
        <v>0</v>
      </c>
      <c r="F433" s="165">
        <f t="shared" si="169"/>
        <v>0</v>
      </c>
      <c r="G433" s="165">
        <f t="shared" si="169"/>
        <v>0</v>
      </c>
      <c r="H433" s="165">
        <f t="shared" si="169"/>
        <v>0</v>
      </c>
      <c r="I433" s="165">
        <f t="shared" si="169"/>
        <v>0</v>
      </c>
      <c r="J433" s="165">
        <f t="shared" si="169"/>
        <v>0</v>
      </c>
      <c r="K433" s="165">
        <f t="shared" si="169"/>
        <v>0</v>
      </c>
      <c r="L433" s="165">
        <f t="shared" si="169"/>
        <v>0</v>
      </c>
      <c r="M433" s="165">
        <f t="shared" si="169"/>
        <v>0</v>
      </c>
      <c r="N433" s="165">
        <f t="shared" si="169"/>
        <v>0</v>
      </c>
      <c r="O433" s="166">
        <f t="shared" si="169"/>
        <v>0</v>
      </c>
      <c r="P433" s="162"/>
    </row>
    <row r="434" spans="1:16" x14ac:dyDescent="0.25">
      <c r="A434" s="22">
        <v>8541</v>
      </c>
      <c r="B434" s="23" t="s">
        <v>1594</v>
      </c>
      <c r="C434" s="144">
        <v>517</v>
      </c>
      <c r="D434" s="210">
        <v>0</v>
      </c>
      <c r="E434" s="211">
        <v>0</v>
      </c>
      <c r="F434" s="206">
        <v>0</v>
      </c>
      <c r="G434" s="206">
        <v>0</v>
      </c>
      <c r="H434" s="206">
        <v>0</v>
      </c>
      <c r="I434" s="206">
        <v>0</v>
      </c>
      <c r="J434" s="206">
        <v>0</v>
      </c>
      <c r="K434" s="206">
        <v>0</v>
      </c>
      <c r="L434" s="206">
        <v>0</v>
      </c>
      <c r="M434" s="206">
        <v>0</v>
      </c>
      <c r="N434" s="206">
        <v>0</v>
      </c>
      <c r="O434" s="207">
        <v>0</v>
      </c>
      <c r="P434" s="162"/>
    </row>
    <row r="435" spans="1:16" x14ac:dyDescent="0.25">
      <c r="A435" s="22">
        <v>8542</v>
      </c>
      <c r="B435" s="23" t="s">
        <v>365</v>
      </c>
      <c r="C435" s="144">
        <v>518</v>
      </c>
      <c r="D435" s="210">
        <v>0</v>
      </c>
      <c r="E435" s="211">
        <v>0</v>
      </c>
      <c r="F435" s="206">
        <v>0</v>
      </c>
      <c r="G435" s="206">
        <v>0</v>
      </c>
      <c r="H435" s="206">
        <v>0</v>
      </c>
      <c r="I435" s="206">
        <v>0</v>
      </c>
      <c r="J435" s="206">
        <v>0</v>
      </c>
      <c r="K435" s="206">
        <v>0</v>
      </c>
      <c r="L435" s="206">
        <v>0</v>
      </c>
      <c r="M435" s="206">
        <v>0</v>
      </c>
      <c r="N435" s="206">
        <v>0</v>
      </c>
      <c r="O435" s="207">
        <v>0</v>
      </c>
      <c r="P435" s="162"/>
    </row>
    <row r="436" spans="1:16" x14ac:dyDescent="0.25">
      <c r="A436" s="33" t="s">
        <v>366</v>
      </c>
      <c r="B436" s="26" t="s">
        <v>367</v>
      </c>
      <c r="C436" s="190">
        <v>631</v>
      </c>
      <c r="D436" s="63">
        <f>D14+D231+D305</f>
        <v>0</v>
      </c>
      <c r="E436" s="63">
        <f>E14+E231+E305</f>
        <v>43463985</v>
      </c>
      <c r="F436" s="63">
        <f>F14+F231</f>
        <v>38079020</v>
      </c>
      <c r="G436" s="63">
        <f t="shared" ref="G436:N436" si="170">G14+G231</f>
        <v>3540050</v>
      </c>
      <c r="H436" s="63">
        <f t="shared" si="170"/>
        <v>1504450</v>
      </c>
      <c r="I436" s="63">
        <f t="shared" si="170"/>
        <v>220980</v>
      </c>
      <c r="J436" s="63">
        <f t="shared" si="170"/>
        <v>119485</v>
      </c>
      <c r="K436" s="63">
        <f t="shared" si="170"/>
        <v>0</v>
      </c>
      <c r="L436" s="63">
        <f t="shared" si="170"/>
        <v>0</v>
      </c>
      <c r="M436" s="63">
        <f t="shared" si="170"/>
        <v>0</v>
      </c>
      <c r="N436" s="63">
        <f t="shared" si="170"/>
        <v>0</v>
      </c>
      <c r="O436" s="63">
        <f>O305</f>
        <v>0</v>
      </c>
      <c r="P436" s="64"/>
    </row>
    <row r="437" spans="1:16" x14ac:dyDescent="0.25">
      <c r="A437" s="33" t="s">
        <v>368</v>
      </c>
      <c r="B437" s="26" t="s">
        <v>1604</v>
      </c>
      <c r="C437" s="190"/>
      <c r="D437" s="63">
        <f>D14+D231+D305</f>
        <v>0</v>
      </c>
      <c r="E437" s="78"/>
      <c r="F437" s="63">
        <f>D210+D212</f>
        <v>0</v>
      </c>
      <c r="G437" s="63">
        <f>D130+D132+D133+D135+D137+D139+D148+D150+D192+D193+D195</f>
        <v>0</v>
      </c>
      <c r="H437" s="63">
        <f>D141+D172+D175+D180+D181+D182+D215+D227+D230</f>
        <v>0</v>
      </c>
      <c r="I437" s="63">
        <f>D76+D77+D78+D79+D83+D84+D85+D111+D112+D113+D115+D116+D117+D124+D126+D110</f>
        <v>0</v>
      </c>
      <c r="J437" s="63">
        <f>D63+D64+D66+D67+D70+D72+D91+D92+D93+D95+D96+D97+D103+D104+D106+D107+D120+D122</f>
        <v>0</v>
      </c>
      <c r="K437" s="63">
        <f>D74+D81</f>
        <v>0</v>
      </c>
      <c r="L437" s="63">
        <f>D75+D82</f>
        <v>0</v>
      </c>
      <c r="M437" s="63">
        <f>D198+D199+D200+D201+D203+D205+D204+D206</f>
        <v>0</v>
      </c>
      <c r="N437" s="63">
        <f>D235+D236+D244+D245+D251+D252+D254+D255+D260+D261+D262+D268+D270+D274+D275+D276+D277+D280+D281+D291</f>
        <v>0</v>
      </c>
      <c r="O437" s="63">
        <f>D314+D315+D344+D345+D346+D367+D373+D383+D384+D385+D386+D389+D390+D391+D392+D395+D396+D398+D397+D401+D402+D403+D404</f>
        <v>0</v>
      </c>
      <c r="P437" s="64"/>
    </row>
    <row r="438" spans="1:16" x14ac:dyDescent="0.25">
      <c r="A438" s="33" t="s">
        <v>369</v>
      </c>
      <c r="B438" s="26" t="s">
        <v>370</v>
      </c>
      <c r="C438" s="144">
        <v>632</v>
      </c>
      <c r="D438" s="175"/>
      <c r="E438" s="175">
        <f>+'BAZNA rashodi i izdaci'!D779</f>
        <v>0</v>
      </c>
      <c r="F438" s="175">
        <f>'BAZNA rashodi i izdaci'!E779+'BAZNA rashodi i izdaci'!L779+'BAZNA rashodi i izdaci'!T779</f>
        <v>0</v>
      </c>
      <c r="G438" s="175">
        <f>'BAZNA rashodi i izdaci'!F779+'BAZNA rashodi i izdaci'!M779+'BAZNA rashodi i izdaci'!U779</f>
        <v>0</v>
      </c>
      <c r="H438" s="175">
        <f>'BAZNA rashodi i izdaci'!G779+'BAZNA rashodi i izdaci'!N779+'BAZNA rashodi i izdaci'!V779</f>
        <v>0</v>
      </c>
      <c r="I438" s="175">
        <f>'BAZNA rashodi i izdaci'!W779</f>
        <v>0</v>
      </c>
      <c r="J438" s="175">
        <f>'BAZNA rashodi i izdaci'!H779+'BAZNA rashodi i izdaci'!O779+'BAZNA rashodi i izdaci'!X779</f>
        <v>0</v>
      </c>
      <c r="K438" s="175">
        <f>'BAZNA rashodi i izdaci'!P779+'BAZNA rashodi i izdaci'!Y779</f>
        <v>0</v>
      </c>
      <c r="L438" s="175">
        <f>'BAZNA rashodi i izdaci'!Q779+'BAZNA rashodi i izdaci'!Z779</f>
        <v>0</v>
      </c>
      <c r="M438" s="175">
        <f>'BAZNA rashodi i izdaci'!I779+'BAZNA rashodi i izdaci'!R779+'BAZNA rashodi i izdaci'!AA779</f>
        <v>0</v>
      </c>
      <c r="N438" s="175">
        <f>'BAZNA rashodi i izdaci'!J779+'BAZNA rashodi i izdaci'!S779</f>
        <v>0</v>
      </c>
      <c r="O438" s="175">
        <f>'BAZNA rashodi i izdaci'!K779</f>
        <v>0</v>
      </c>
      <c r="P438" s="176"/>
    </row>
    <row r="439" spans="1:16" x14ac:dyDescent="0.25">
      <c r="A439" s="33" t="s">
        <v>371</v>
      </c>
      <c r="B439" s="26" t="s">
        <v>372</v>
      </c>
      <c r="C439" s="144"/>
      <c r="D439" s="177"/>
      <c r="E439" s="177">
        <f t="shared" ref="E439" si="171">+E436-E438</f>
        <v>43463985</v>
      </c>
      <c r="F439" s="177">
        <f>+F436-F438</f>
        <v>38079020</v>
      </c>
      <c r="G439" s="177">
        <f t="shared" ref="G439:O439" si="172">+G436-G438</f>
        <v>3540050</v>
      </c>
      <c r="H439" s="177">
        <f t="shared" si="172"/>
        <v>1504450</v>
      </c>
      <c r="I439" s="177">
        <f t="shared" si="172"/>
        <v>220980</v>
      </c>
      <c r="J439" s="177">
        <f t="shared" si="172"/>
        <v>119485</v>
      </c>
      <c r="K439" s="177">
        <f t="shared" si="172"/>
        <v>0</v>
      </c>
      <c r="L439" s="177">
        <f t="shared" si="172"/>
        <v>0</v>
      </c>
      <c r="M439" s="177">
        <f t="shared" si="172"/>
        <v>0</v>
      </c>
      <c r="N439" s="177">
        <f t="shared" si="172"/>
        <v>0</v>
      </c>
      <c r="O439" s="177">
        <f t="shared" si="172"/>
        <v>0</v>
      </c>
      <c r="P439" s="178"/>
    </row>
    <row r="442" spans="1:16" s="34" customFormat="1" x14ac:dyDescent="0.25">
      <c r="P442" s="35"/>
    </row>
    <row r="443" spans="1:16" s="34" customFormat="1" ht="15.75" customHeight="1" thickBot="1" x14ac:dyDescent="0.3">
      <c r="B443" s="36" t="s">
        <v>1361</v>
      </c>
      <c r="P443" s="35"/>
    </row>
    <row r="444" spans="1:16" s="34" customFormat="1" x14ac:dyDescent="0.25">
      <c r="P444" s="35"/>
    </row>
    <row r="445" spans="1:16" s="34" customFormat="1" ht="15.75" customHeight="1" thickBot="1" x14ac:dyDescent="0.3">
      <c r="B445" s="36" t="s">
        <v>1360</v>
      </c>
      <c r="E445" s="34" t="s">
        <v>373</v>
      </c>
      <c r="P445" s="35"/>
    </row>
    <row r="446" spans="1:16" s="34" customFormat="1" x14ac:dyDescent="0.25">
      <c r="P446" s="35"/>
    </row>
    <row r="447" spans="1:16" s="34" customFormat="1" ht="15.75" customHeight="1" thickBot="1" x14ac:dyDescent="0.3">
      <c r="B447" s="36" t="s">
        <v>1362</v>
      </c>
      <c r="D447" s="36"/>
      <c r="E447" s="36"/>
      <c r="F447" s="36"/>
      <c r="G447" s="36"/>
      <c r="P447" s="35"/>
    </row>
    <row r="448" spans="1:16" s="34" customFormat="1" x14ac:dyDescent="0.25">
      <c r="P448" s="35"/>
    </row>
    <row r="449" spans="2:16" s="34" customFormat="1" ht="15.75" customHeight="1" thickBot="1" x14ac:dyDescent="0.3">
      <c r="B449" s="36" t="s">
        <v>1363</v>
      </c>
      <c r="E449" s="37" t="s">
        <v>374</v>
      </c>
      <c r="F449" s="34" t="s">
        <v>375</v>
      </c>
      <c r="P449" s="35"/>
    </row>
    <row r="450" spans="2:16" s="34" customFormat="1" x14ac:dyDescent="0.25">
      <c r="P450" s="35"/>
    </row>
    <row r="451" spans="2:16" s="34" customFormat="1" x14ac:dyDescent="0.25">
      <c r="P451" s="35"/>
    </row>
    <row r="452" spans="2:16" s="34" customFormat="1" x14ac:dyDescent="0.25">
      <c r="P452" s="35"/>
    </row>
    <row r="453" spans="2:16" s="34" customFormat="1" x14ac:dyDescent="0.25">
      <c r="P453" s="35"/>
    </row>
    <row r="454" spans="2:16" s="34" customFormat="1" x14ac:dyDescent="0.25">
      <c r="P454" s="35"/>
    </row>
    <row r="455" spans="2:16" s="34" customFormat="1" x14ac:dyDescent="0.25">
      <c r="P455" s="35"/>
    </row>
    <row r="456" spans="2:16" s="34" customFormat="1" x14ac:dyDescent="0.25">
      <c r="P456" s="35"/>
    </row>
    <row r="457" spans="2:16" s="34" customFormat="1" x14ac:dyDescent="0.25">
      <c r="P457" s="35"/>
    </row>
  </sheetData>
  <sheetProtection algorithmName="SHA-512" hashValue="I3lHGEEPXV/1I1HcM+8czzdPEHseY5gZH+4//sJFMU5wqPDnsycpy5YB4PNO+7iYoODl7zwyAzBwEvstjzxooQ==" saltValue="/wMFfCuK7y0HHmINryQLU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">
    <mergeCell ref="A1:E1"/>
  </mergeCells>
  <dataValidations count="2">
    <dataValidation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D108:O116"/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F176:F179 F173:F174 F151:F171 F102:O102 F86:F90 F68:F69 F94 I14:O72 F149 G139:O139 F271:F273 F194 F202 F71 F131 F136 F183:F191 F237:F243 F246:F250 F256:F259 F278:F279 F282:F290 G148:O225 F269 F263:F267 F253 F226:O226 P65 P68:P69 P71 P86:P90 P94 P98:P103 P108:P112 F227:F234 P142:P147 P149 P151:P171 P173:P180 P202 P387:P388 P393:P394 F65 F127 P14:P62 F196:F197 G74:O79 G130:O133 P399:P400 F134:O134 F138:O138 G135:O137 P127:P138 F128:O129 G106:O107 F80:P80 G126:O127 P183:P197 G81:O101 G103:O104 F98:F101 F103 F73:P73 F60:F62 G60:H72 F14:H59 P114 F147:O147 D60:E60 G120:O120 G122:O122 G124:O124 G141:O146 G227:O303 F142:F146 F292:F303 P405:P435 F427:O435 G313:O316 G400:O409 F322:F366 F405:F409 F393:F394 F387:F388 F382 F316 F313 F400 F105:P105 F368:F380 F207:F225 F416:F424 F436:P439 F305:O312 F317:O321 F381:O381 G416:O426 F399:O399 F410:O415 G382:O398 G322:O380 F140:P140 P207:P313 P316:P366 P368:P372 P374:P382 G117:O117">
      <formula1>9999999999</formula1>
    </dataValidation>
  </dataValidations>
  <pageMargins left="0.38" right="0.23" top="0.35433070866142002" bottom="0.35433070866142002" header="0.31496062992126" footer="0.31496062992126"/>
  <pageSetup paperSize="9" scale="52" fitToHeight="0" orientation="landscape" r:id="rId1"/>
  <headerFooter alignWithMargins="0">
    <oddFooter>Stranica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7"/>
  <sheetViews>
    <sheetView zoomScale="79" zoomScaleNormal="79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E135" sqref="E135"/>
    </sheetView>
  </sheetViews>
  <sheetFormatPr defaultColWidth="9.140625" defaultRowHeight="15" x14ac:dyDescent="0.25"/>
  <cols>
    <col min="1" max="1" width="12.85546875" style="6" customWidth="1"/>
    <col min="2" max="2" width="66.85546875" style="6" customWidth="1"/>
    <col min="3" max="3" width="4.7109375" style="6" customWidth="1"/>
    <col min="4" max="15" width="12.7109375" style="6" customWidth="1"/>
    <col min="16" max="16" width="30.5703125" style="7" customWidth="1"/>
    <col min="17" max="17" width="24.5703125" style="6" customWidth="1"/>
    <col min="18" max="16384" width="9.140625" style="6"/>
  </cols>
  <sheetData>
    <row r="1" spans="1:17" ht="18" customHeight="1" x14ac:dyDescent="0.25">
      <c r="A1" s="343" t="s">
        <v>1365</v>
      </c>
      <c r="B1" s="343"/>
      <c r="C1" s="343"/>
      <c r="D1" s="343"/>
      <c r="E1" s="343"/>
      <c r="F1" s="272"/>
    </row>
    <row r="2" spans="1:17" ht="18" customHeight="1" x14ac:dyDescent="0.25">
      <c r="A2" s="8"/>
      <c r="B2" s="9"/>
      <c r="C2" s="10"/>
      <c r="D2" s="10"/>
      <c r="E2" s="10"/>
      <c r="F2" s="8"/>
      <c r="G2" s="10"/>
      <c r="H2" s="10"/>
      <c r="I2" s="10"/>
      <c r="J2" s="10"/>
      <c r="K2" s="10"/>
      <c r="L2" s="10"/>
      <c r="M2" s="10"/>
      <c r="N2" s="10"/>
      <c r="O2" s="10"/>
    </row>
    <row r="3" spans="1:17" ht="18" customHeight="1" x14ac:dyDescent="0.25">
      <c r="A3" s="11" t="s">
        <v>0</v>
      </c>
      <c r="B3" s="273" t="s">
        <v>1607</v>
      </c>
      <c r="C3" s="10"/>
      <c r="D3" s="11" t="s">
        <v>1</v>
      </c>
      <c r="E3" s="13" t="s">
        <v>1696</v>
      </c>
      <c r="F3" s="8"/>
      <c r="G3" s="10"/>
      <c r="H3" s="10"/>
      <c r="I3" s="10"/>
      <c r="J3" s="10"/>
      <c r="K3" s="10"/>
      <c r="L3" s="10"/>
      <c r="M3" s="10"/>
      <c r="N3" s="10"/>
      <c r="O3" s="10"/>
    </row>
    <row r="4" spans="1:17" ht="18" customHeight="1" x14ac:dyDescent="0.25">
      <c r="A4" s="8"/>
      <c r="B4" s="14"/>
      <c r="C4" s="10"/>
      <c r="D4" s="10"/>
      <c r="E4" s="15"/>
      <c r="F4" s="8"/>
      <c r="G4" s="10"/>
      <c r="H4" s="10"/>
      <c r="I4" s="10"/>
      <c r="J4" s="10"/>
      <c r="K4" s="10"/>
      <c r="L4" s="10"/>
      <c r="M4" s="10"/>
      <c r="N4" s="10"/>
      <c r="O4" s="10"/>
    </row>
    <row r="5" spans="1:17" ht="22.5" customHeight="1" x14ac:dyDescent="0.25">
      <c r="A5" s="16" t="s">
        <v>2</v>
      </c>
      <c r="B5" s="12" t="s">
        <v>1693</v>
      </c>
      <c r="C5" s="10"/>
      <c r="D5" s="11" t="s">
        <v>3</v>
      </c>
      <c r="E5" s="13" t="s">
        <v>1697</v>
      </c>
      <c r="F5" s="8"/>
      <c r="G5" s="10"/>
      <c r="H5" s="10"/>
      <c r="I5" s="10"/>
      <c r="J5" s="10"/>
      <c r="K5" s="10"/>
      <c r="L5" s="10"/>
      <c r="M5" s="10"/>
      <c r="N5" s="10"/>
      <c r="O5" s="10"/>
    </row>
    <row r="6" spans="1:17" ht="18" customHeight="1" x14ac:dyDescent="0.25">
      <c r="A6" s="8"/>
      <c r="B6" s="14"/>
      <c r="C6" s="10"/>
      <c r="D6" s="10"/>
      <c r="E6" s="15"/>
      <c r="F6" s="8"/>
      <c r="G6" s="10"/>
      <c r="H6" s="10"/>
      <c r="I6" s="10"/>
      <c r="J6" s="10"/>
      <c r="K6" s="10"/>
      <c r="L6" s="10"/>
      <c r="M6" s="10"/>
      <c r="N6" s="10"/>
      <c r="O6" s="10"/>
    </row>
    <row r="7" spans="1:17" ht="22.5" customHeight="1" x14ac:dyDescent="0.25">
      <c r="A7" s="16" t="s">
        <v>4</v>
      </c>
      <c r="B7" s="12" t="s">
        <v>1699</v>
      </c>
      <c r="C7" s="10"/>
      <c r="D7" s="11" t="s">
        <v>5</v>
      </c>
      <c r="E7" s="13" t="s">
        <v>1695</v>
      </c>
      <c r="F7" s="8"/>
      <c r="G7" s="10"/>
      <c r="H7" s="10"/>
      <c r="I7" s="10"/>
      <c r="J7" s="10"/>
      <c r="K7" s="10"/>
      <c r="L7" s="10"/>
      <c r="M7" s="10"/>
      <c r="N7" s="10"/>
      <c r="O7" s="10"/>
    </row>
    <row r="8" spans="1:17" ht="18" customHeight="1" x14ac:dyDescent="0.25">
      <c r="A8" s="8"/>
      <c r="B8" s="14"/>
      <c r="C8" s="10"/>
      <c r="D8" s="10"/>
      <c r="E8" s="10"/>
      <c r="F8" s="8"/>
      <c r="G8" s="10"/>
      <c r="H8" s="10"/>
      <c r="I8" s="10"/>
      <c r="J8" s="10"/>
      <c r="K8" s="10"/>
      <c r="L8" s="10"/>
      <c r="M8" s="10"/>
      <c r="N8" s="10"/>
      <c r="O8" s="10"/>
    </row>
    <row r="10" spans="1:17" ht="22.5" customHeight="1" x14ac:dyDescent="0.25">
      <c r="A10" s="182" t="s">
        <v>6</v>
      </c>
      <c r="B10" s="183"/>
      <c r="C10" s="183"/>
      <c r="D10" s="194"/>
      <c r="E10" s="194"/>
      <c r="F10" s="194">
        <v>11</v>
      </c>
      <c r="G10" s="194">
        <v>31</v>
      </c>
      <c r="H10" s="194">
        <v>43</v>
      </c>
      <c r="I10" s="194">
        <v>51</v>
      </c>
      <c r="J10" s="194">
        <v>52</v>
      </c>
      <c r="K10" s="194">
        <v>561</v>
      </c>
      <c r="L10" s="194">
        <v>563</v>
      </c>
      <c r="M10" s="194">
        <v>6</v>
      </c>
      <c r="N10" s="194">
        <v>7</v>
      </c>
      <c r="O10" s="194">
        <v>8</v>
      </c>
      <c r="P10" s="195"/>
    </row>
    <row r="11" spans="1:17" ht="58.5" x14ac:dyDescent="0.25">
      <c r="A11" s="184" t="s">
        <v>7</v>
      </c>
      <c r="B11" s="185" t="s">
        <v>8</v>
      </c>
      <c r="C11" s="186" t="s">
        <v>9</v>
      </c>
      <c r="D11" s="196" t="s">
        <v>1603</v>
      </c>
      <c r="E11" s="196" t="s">
        <v>10</v>
      </c>
      <c r="F11" s="196" t="s">
        <v>11</v>
      </c>
      <c r="G11" s="196" t="s">
        <v>12</v>
      </c>
      <c r="H11" s="196" t="s">
        <v>13</v>
      </c>
      <c r="I11" s="196" t="s">
        <v>14</v>
      </c>
      <c r="J11" s="196" t="s">
        <v>15</v>
      </c>
      <c r="K11" s="196" t="s">
        <v>1369</v>
      </c>
      <c r="L11" s="196" t="s">
        <v>1370</v>
      </c>
      <c r="M11" s="196" t="s">
        <v>16</v>
      </c>
      <c r="N11" s="196" t="s">
        <v>17</v>
      </c>
      <c r="O11" s="197" t="s">
        <v>1596</v>
      </c>
      <c r="P11" s="198" t="s">
        <v>1364</v>
      </c>
    </row>
    <row r="12" spans="1:17" x14ac:dyDescent="0.25">
      <c r="A12" s="187">
        <v>1</v>
      </c>
      <c r="B12" s="188">
        <v>2</v>
      </c>
      <c r="C12" s="187">
        <v>3</v>
      </c>
      <c r="D12" s="199">
        <v>4</v>
      </c>
      <c r="E12" s="199">
        <v>5</v>
      </c>
      <c r="F12" s="200">
        <v>6</v>
      </c>
      <c r="G12" s="200">
        <v>7</v>
      </c>
      <c r="H12" s="200">
        <v>8</v>
      </c>
      <c r="I12" s="200">
        <v>9</v>
      </c>
      <c r="J12" s="200">
        <v>10</v>
      </c>
      <c r="K12" s="200">
        <v>12</v>
      </c>
      <c r="L12" s="200">
        <v>13</v>
      </c>
      <c r="M12" s="200">
        <v>14</v>
      </c>
      <c r="N12" s="200">
        <v>15</v>
      </c>
      <c r="O12" s="200">
        <v>16</v>
      </c>
      <c r="P12" s="201">
        <v>17</v>
      </c>
      <c r="Q12" s="17"/>
    </row>
    <row r="13" spans="1:17" x14ac:dyDescent="0.25">
      <c r="A13" s="267" t="s">
        <v>18</v>
      </c>
      <c r="B13" s="267"/>
      <c r="C13" s="267"/>
      <c r="D13" s="262"/>
      <c r="E13" s="262"/>
      <c r="F13" s="263"/>
      <c r="G13" s="264"/>
      <c r="H13" s="264"/>
      <c r="I13" s="264"/>
      <c r="J13" s="264"/>
      <c r="K13" s="264"/>
      <c r="L13" s="264"/>
      <c r="M13" s="264"/>
      <c r="N13" s="265"/>
      <c r="O13" s="265"/>
      <c r="P13" s="266"/>
      <c r="Q13" s="18"/>
    </row>
    <row r="14" spans="1:17" x14ac:dyDescent="0.25">
      <c r="A14" s="19">
        <v>6</v>
      </c>
      <c r="B14" s="20" t="s">
        <v>19</v>
      </c>
      <c r="C14" s="189">
        <v>1</v>
      </c>
      <c r="D14" s="260">
        <f t="shared" ref="D14:H14" si="0">D15+D52+D60+D127+D166+D189+D207+D216</f>
        <v>0</v>
      </c>
      <c r="E14" s="260">
        <f t="shared" si="0"/>
        <v>43907637</v>
      </c>
      <c r="F14" s="260">
        <f t="shared" si="0"/>
        <v>38459802</v>
      </c>
      <c r="G14" s="260">
        <f t="shared" si="0"/>
        <v>3575450</v>
      </c>
      <c r="H14" s="260">
        <f t="shared" si="0"/>
        <v>1519495</v>
      </c>
      <c r="I14" s="260">
        <f>I15+I52+I60+I127+I166+I189+I207+I216</f>
        <v>332488</v>
      </c>
      <c r="J14" s="260">
        <f t="shared" ref="J14:O14" si="1">J15+J52+J60+J127+J166+J189+J207+J216</f>
        <v>20402</v>
      </c>
      <c r="K14" s="260">
        <f t="shared" si="1"/>
        <v>0</v>
      </c>
      <c r="L14" s="260">
        <f t="shared" si="1"/>
        <v>0</v>
      </c>
      <c r="M14" s="260">
        <f t="shared" si="1"/>
        <v>0</v>
      </c>
      <c r="N14" s="260">
        <f t="shared" si="1"/>
        <v>0</v>
      </c>
      <c r="O14" s="260">
        <f t="shared" si="1"/>
        <v>0</v>
      </c>
      <c r="P14" s="261"/>
      <c r="Q14" s="21"/>
    </row>
    <row r="15" spans="1:17" x14ac:dyDescent="0.25">
      <c r="A15" s="22">
        <v>61</v>
      </c>
      <c r="B15" s="23" t="s">
        <v>20</v>
      </c>
      <c r="C15" s="190">
        <v>2</v>
      </c>
      <c r="D15" s="63">
        <v>0</v>
      </c>
      <c r="E15" s="63">
        <f t="shared" ref="E15:O15" si="2">E16+E25+E31+E37+E45+E48</f>
        <v>0</v>
      </c>
      <c r="F15" s="63">
        <f t="shared" si="2"/>
        <v>0</v>
      </c>
      <c r="G15" s="63">
        <f t="shared" si="2"/>
        <v>0</v>
      </c>
      <c r="H15" s="63">
        <f t="shared" si="2"/>
        <v>0</v>
      </c>
      <c r="I15" s="63">
        <f t="shared" si="2"/>
        <v>0</v>
      </c>
      <c r="J15" s="63">
        <f t="shared" si="2"/>
        <v>0</v>
      </c>
      <c r="K15" s="63">
        <f t="shared" si="2"/>
        <v>0</v>
      </c>
      <c r="L15" s="63">
        <f t="shared" si="2"/>
        <v>0</v>
      </c>
      <c r="M15" s="63">
        <f t="shared" si="2"/>
        <v>0</v>
      </c>
      <c r="N15" s="63">
        <f t="shared" si="2"/>
        <v>0</v>
      </c>
      <c r="O15" s="63">
        <f t="shared" si="2"/>
        <v>0</v>
      </c>
      <c r="P15" s="64"/>
    </row>
    <row r="16" spans="1:17" hidden="1" x14ac:dyDescent="0.25">
      <c r="A16" s="22">
        <v>611</v>
      </c>
      <c r="B16" s="23" t="s">
        <v>21</v>
      </c>
      <c r="C16" s="190">
        <v>3</v>
      </c>
      <c r="D16" s="63">
        <v>0</v>
      </c>
      <c r="E16" s="63">
        <f t="shared" ref="E16:N16" si="3">SUM(E17:E22)-E23-E24</f>
        <v>0</v>
      </c>
      <c r="F16" s="63">
        <f t="shared" si="3"/>
        <v>0</v>
      </c>
      <c r="G16" s="63">
        <f t="shared" si="3"/>
        <v>0</v>
      </c>
      <c r="H16" s="63">
        <f t="shared" si="3"/>
        <v>0</v>
      </c>
      <c r="I16" s="63">
        <f t="shared" si="3"/>
        <v>0</v>
      </c>
      <c r="J16" s="63">
        <f t="shared" si="3"/>
        <v>0</v>
      </c>
      <c r="K16" s="63">
        <f t="shared" ref="K16:L16" si="4">SUM(K17:K22)-K23-K24</f>
        <v>0</v>
      </c>
      <c r="L16" s="63">
        <f t="shared" si="4"/>
        <v>0</v>
      </c>
      <c r="M16" s="63">
        <f t="shared" si="3"/>
        <v>0</v>
      </c>
      <c r="N16" s="63">
        <f t="shared" si="3"/>
        <v>0</v>
      </c>
      <c r="O16" s="63">
        <f t="shared" ref="O16" si="5">SUM(O17:O22)-O23-O24</f>
        <v>0</v>
      </c>
      <c r="P16" s="64"/>
    </row>
    <row r="17" spans="1:16" hidden="1" x14ac:dyDescent="0.25">
      <c r="A17" s="22">
        <v>6111</v>
      </c>
      <c r="B17" s="23" t="s">
        <v>22</v>
      </c>
      <c r="C17" s="190">
        <v>4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  <c r="O17" s="65">
        <v>0</v>
      </c>
      <c r="P17" s="64"/>
    </row>
    <row r="18" spans="1:16" hidden="1" x14ac:dyDescent="0.25">
      <c r="A18" s="22">
        <v>6112</v>
      </c>
      <c r="B18" s="23" t="s">
        <v>23</v>
      </c>
      <c r="C18" s="190">
        <v>5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4"/>
    </row>
    <row r="19" spans="1:16" hidden="1" x14ac:dyDescent="0.25">
      <c r="A19" s="22">
        <v>6113</v>
      </c>
      <c r="B19" s="23" t="s">
        <v>24</v>
      </c>
      <c r="C19" s="190">
        <v>6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4"/>
    </row>
    <row r="20" spans="1:16" hidden="1" x14ac:dyDescent="0.25">
      <c r="A20" s="22">
        <v>6114</v>
      </c>
      <c r="B20" s="23" t="s">
        <v>25</v>
      </c>
      <c r="C20" s="190">
        <v>7</v>
      </c>
      <c r="D20" s="65">
        <v>0</v>
      </c>
      <c r="E20" s="65">
        <v>0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  <c r="N20" s="65">
        <v>0</v>
      </c>
      <c r="O20" s="65">
        <v>0</v>
      </c>
      <c r="P20" s="64"/>
    </row>
    <row r="21" spans="1:16" hidden="1" x14ac:dyDescent="0.25">
      <c r="A21" s="22">
        <v>6115</v>
      </c>
      <c r="B21" s="23" t="s">
        <v>26</v>
      </c>
      <c r="C21" s="190">
        <v>8</v>
      </c>
      <c r="D21" s="65">
        <v>0</v>
      </c>
      <c r="E21" s="65">
        <v>0</v>
      </c>
      <c r="F21" s="65">
        <v>0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65">
        <v>0</v>
      </c>
      <c r="O21" s="65">
        <v>0</v>
      </c>
      <c r="P21" s="64"/>
    </row>
    <row r="22" spans="1:16" hidden="1" x14ac:dyDescent="0.25">
      <c r="A22" s="22">
        <v>6116</v>
      </c>
      <c r="B22" s="23" t="s">
        <v>27</v>
      </c>
      <c r="C22" s="190">
        <v>9</v>
      </c>
      <c r="D22" s="65">
        <v>0</v>
      </c>
      <c r="E22" s="65">
        <v>0</v>
      </c>
      <c r="F22" s="65">
        <v>0</v>
      </c>
      <c r="G22" s="65">
        <v>0</v>
      </c>
      <c r="H22" s="65">
        <v>0</v>
      </c>
      <c r="I22" s="65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4"/>
    </row>
    <row r="23" spans="1:16" hidden="1" x14ac:dyDescent="0.25">
      <c r="A23" s="22">
        <v>6117</v>
      </c>
      <c r="B23" s="23" t="s">
        <v>28</v>
      </c>
      <c r="C23" s="190">
        <v>10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4"/>
    </row>
    <row r="24" spans="1:16" hidden="1" x14ac:dyDescent="0.25">
      <c r="A24" s="22">
        <v>6119</v>
      </c>
      <c r="B24" s="23" t="s">
        <v>29</v>
      </c>
      <c r="C24" s="190">
        <v>11</v>
      </c>
      <c r="D24" s="65">
        <v>0</v>
      </c>
      <c r="E24" s="65">
        <v>0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4"/>
    </row>
    <row r="25" spans="1:16" hidden="1" x14ac:dyDescent="0.25">
      <c r="A25" s="22">
        <v>612</v>
      </c>
      <c r="B25" s="23" t="s">
        <v>30</v>
      </c>
      <c r="C25" s="190">
        <v>12</v>
      </c>
      <c r="D25" s="63">
        <f t="shared" ref="D25:O25" si="6">SUM(D26:D29)-D30</f>
        <v>0</v>
      </c>
      <c r="E25" s="63">
        <f t="shared" si="6"/>
        <v>0</v>
      </c>
      <c r="F25" s="63">
        <f t="shared" si="6"/>
        <v>0</v>
      </c>
      <c r="G25" s="63">
        <f t="shared" si="6"/>
        <v>0</v>
      </c>
      <c r="H25" s="63">
        <f t="shared" si="6"/>
        <v>0</v>
      </c>
      <c r="I25" s="63">
        <f t="shared" si="6"/>
        <v>0</v>
      </c>
      <c r="J25" s="63">
        <f t="shared" si="6"/>
        <v>0</v>
      </c>
      <c r="K25" s="63">
        <f t="shared" si="6"/>
        <v>0</v>
      </c>
      <c r="L25" s="63">
        <f t="shared" si="6"/>
        <v>0</v>
      </c>
      <c r="M25" s="63">
        <f t="shared" si="6"/>
        <v>0</v>
      </c>
      <c r="N25" s="63">
        <f t="shared" si="6"/>
        <v>0</v>
      </c>
      <c r="O25" s="63">
        <f t="shared" si="6"/>
        <v>0</v>
      </c>
      <c r="P25" s="64"/>
    </row>
    <row r="26" spans="1:16" hidden="1" x14ac:dyDescent="0.25">
      <c r="A26" s="22">
        <v>6121</v>
      </c>
      <c r="B26" s="23" t="s">
        <v>31</v>
      </c>
      <c r="C26" s="190">
        <v>13</v>
      </c>
      <c r="D26" s="65">
        <v>0</v>
      </c>
      <c r="E26" s="6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4"/>
    </row>
    <row r="27" spans="1:16" hidden="1" x14ac:dyDescent="0.25">
      <c r="A27" s="22">
        <v>6122</v>
      </c>
      <c r="B27" s="23" t="s">
        <v>32</v>
      </c>
      <c r="C27" s="190">
        <v>14</v>
      </c>
      <c r="D27" s="65">
        <v>0</v>
      </c>
      <c r="E27" s="65">
        <v>0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4"/>
    </row>
    <row r="28" spans="1:16" hidden="1" x14ac:dyDescent="0.25">
      <c r="A28" s="22">
        <v>6123</v>
      </c>
      <c r="B28" s="24" t="s">
        <v>33</v>
      </c>
      <c r="C28" s="190">
        <v>15</v>
      </c>
      <c r="D28" s="65">
        <v>0</v>
      </c>
      <c r="E28" s="65">
        <v>0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5">
        <v>0</v>
      </c>
      <c r="M28" s="65">
        <v>0</v>
      </c>
      <c r="N28" s="65">
        <v>0</v>
      </c>
      <c r="O28" s="65">
        <v>0</v>
      </c>
      <c r="P28" s="64"/>
    </row>
    <row r="29" spans="1:16" hidden="1" x14ac:dyDescent="0.25">
      <c r="A29" s="22">
        <v>6124</v>
      </c>
      <c r="B29" s="23" t="s">
        <v>34</v>
      </c>
      <c r="C29" s="190">
        <v>16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0</v>
      </c>
      <c r="P29" s="64"/>
    </row>
    <row r="30" spans="1:16" hidden="1" x14ac:dyDescent="0.25">
      <c r="A30" s="22">
        <v>6125</v>
      </c>
      <c r="B30" s="23" t="s">
        <v>35</v>
      </c>
      <c r="C30" s="190">
        <v>17</v>
      </c>
      <c r="D30" s="65">
        <v>0</v>
      </c>
      <c r="E30" s="65"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4"/>
    </row>
    <row r="31" spans="1:16" hidden="1" x14ac:dyDescent="0.25">
      <c r="A31" s="22">
        <v>613</v>
      </c>
      <c r="B31" s="23" t="s">
        <v>36</v>
      </c>
      <c r="C31" s="190">
        <v>18</v>
      </c>
      <c r="D31" s="63">
        <f t="shared" ref="D31:O31" si="7">SUM(D32:D36)</f>
        <v>0</v>
      </c>
      <c r="E31" s="63">
        <f t="shared" si="7"/>
        <v>0</v>
      </c>
      <c r="F31" s="63">
        <f t="shared" si="7"/>
        <v>0</v>
      </c>
      <c r="G31" s="63">
        <f t="shared" si="7"/>
        <v>0</v>
      </c>
      <c r="H31" s="63">
        <f t="shared" si="7"/>
        <v>0</v>
      </c>
      <c r="I31" s="63">
        <f t="shared" si="7"/>
        <v>0</v>
      </c>
      <c r="J31" s="63">
        <f t="shared" si="7"/>
        <v>0</v>
      </c>
      <c r="K31" s="63">
        <f t="shared" si="7"/>
        <v>0</v>
      </c>
      <c r="L31" s="63">
        <f t="shared" si="7"/>
        <v>0</v>
      </c>
      <c r="M31" s="63">
        <f t="shared" si="7"/>
        <v>0</v>
      </c>
      <c r="N31" s="63">
        <f t="shared" si="7"/>
        <v>0</v>
      </c>
      <c r="O31" s="63">
        <f t="shared" si="7"/>
        <v>0</v>
      </c>
      <c r="P31" s="64"/>
    </row>
    <row r="32" spans="1:16" hidden="1" x14ac:dyDescent="0.25">
      <c r="A32" s="22">
        <v>6131</v>
      </c>
      <c r="B32" s="23" t="s">
        <v>37</v>
      </c>
      <c r="C32" s="190">
        <v>19</v>
      </c>
      <c r="D32" s="65">
        <v>0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4"/>
    </row>
    <row r="33" spans="1:16" hidden="1" x14ac:dyDescent="0.25">
      <c r="A33" s="22">
        <v>6132</v>
      </c>
      <c r="B33" s="23" t="s">
        <v>38</v>
      </c>
      <c r="C33" s="190">
        <v>20</v>
      </c>
      <c r="D33" s="65">
        <v>0</v>
      </c>
      <c r="E33" s="6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4"/>
    </row>
    <row r="34" spans="1:16" hidden="1" x14ac:dyDescent="0.25">
      <c r="A34" s="22">
        <v>6133</v>
      </c>
      <c r="B34" s="23" t="s">
        <v>39</v>
      </c>
      <c r="C34" s="190">
        <v>21</v>
      </c>
      <c r="D34" s="65">
        <v>0</v>
      </c>
      <c r="E34" s="65">
        <v>0</v>
      </c>
      <c r="F34" s="65">
        <v>0</v>
      </c>
      <c r="G34" s="65">
        <v>0</v>
      </c>
      <c r="H34" s="65">
        <v>0</v>
      </c>
      <c r="I34" s="65">
        <v>0</v>
      </c>
      <c r="J34" s="65">
        <v>0</v>
      </c>
      <c r="K34" s="65">
        <v>0</v>
      </c>
      <c r="L34" s="65">
        <v>0</v>
      </c>
      <c r="M34" s="65">
        <v>0</v>
      </c>
      <c r="N34" s="65">
        <v>0</v>
      </c>
      <c r="O34" s="65">
        <v>0</v>
      </c>
      <c r="P34" s="64"/>
    </row>
    <row r="35" spans="1:16" hidden="1" x14ac:dyDescent="0.25">
      <c r="A35" s="22">
        <v>6134</v>
      </c>
      <c r="B35" s="23" t="s">
        <v>40</v>
      </c>
      <c r="C35" s="190">
        <v>22</v>
      </c>
      <c r="D35" s="65">
        <v>0</v>
      </c>
      <c r="E35" s="65">
        <v>0</v>
      </c>
      <c r="F35" s="65">
        <v>0</v>
      </c>
      <c r="G35" s="65">
        <v>0</v>
      </c>
      <c r="H35" s="65">
        <v>0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5">
        <v>0</v>
      </c>
      <c r="P35" s="64"/>
    </row>
    <row r="36" spans="1:16" hidden="1" x14ac:dyDescent="0.25">
      <c r="A36" s="22">
        <v>6135</v>
      </c>
      <c r="B36" s="23" t="s">
        <v>41</v>
      </c>
      <c r="C36" s="190">
        <v>23</v>
      </c>
      <c r="D36" s="65">
        <v>0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4"/>
    </row>
    <row r="37" spans="1:16" hidden="1" x14ac:dyDescent="0.25">
      <c r="A37" s="22">
        <v>614</v>
      </c>
      <c r="B37" s="23" t="s">
        <v>42</v>
      </c>
      <c r="C37" s="190">
        <v>24</v>
      </c>
      <c r="D37" s="63">
        <f t="shared" ref="D37:O37" si="8">SUM(D38:D44)</f>
        <v>0</v>
      </c>
      <c r="E37" s="63">
        <f t="shared" si="8"/>
        <v>0</v>
      </c>
      <c r="F37" s="63">
        <f t="shared" si="8"/>
        <v>0</v>
      </c>
      <c r="G37" s="63">
        <f t="shared" si="8"/>
        <v>0</v>
      </c>
      <c r="H37" s="63">
        <f t="shared" si="8"/>
        <v>0</v>
      </c>
      <c r="I37" s="63">
        <f t="shared" si="8"/>
        <v>0</v>
      </c>
      <c r="J37" s="63">
        <f t="shared" si="8"/>
        <v>0</v>
      </c>
      <c r="K37" s="63">
        <f t="shared" si="8"/>
        <v>0</v>
      </c>
      <c r="L37" s="63">
        <f t="shared" si="8"/>
        <v>0</v>
      </c>
      <c r="M37" s="63">
        <f t="shared" si="8"/>
        <v>0</v>
      </c>
      <c r="N37" s="63">
        <f t="shared" si="8"/>
        <v>0</v>
      </c>
      <c r="O37" s="63">
        <f t="shared" si="8"/>
        <v>0</v>
      </c>
      <c r="P37" s="64"/>
    </row>
    <row r="38" spans="1:16" hidden="1" x14ac:dyDescent="0.25">
      <c r="A38" s="22">
        <v>6141</v>
      </c>
      <c r="B38" s="23" t="s">
        <v>43</v>
      </c>
      <c r="C38" s="190">
        <v>25</v>
      </c>
      <c r="D38" s="65">
        <v>0</v>
      </c>
      <c r="E38" s="65">
        <v>0</v>
      </c>
      <c r="F38" s="65">
        <v>0</v>
      </c>
      <c r="G38" s="65">
        <v>0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65">
        <v>0</v>
      </c>
      <c r="O38" s="65">
        <v>0</v>
      </c>
      <c r="P38" s="64"/>
    </row>
    <row r="39" spans="1:16" hidden="1" x14ac:dyDescent="0.25">
      <c r="A39" s="22">
        <v>6142</v>
      </c>
      <c r="B39" s="23" t="s">
        <v>44</v>
      </c>
      <c r="C39" s="190">
        <v>26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4"/>
    </row>
    <row r="40" spans="1:16" hidden="1" x14ac:dyDescent="0.25">
      <c r="A40" s="22">
        <v>6143</v>
      </c>
      <c r="B40" s="23" t="s">
        <v>45</v>
      </c>
      <c r="C40" s="190">
        <v>27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4"/>
    </row>
    <row r="41" spans="1:16" hidden="1" x14ac:dyDescent="0.25">
      <c r="A41" s="22">
        <v>6145</v>
      </c>
      <c r="B41" s="23" t="s">
        <v>46</v>
      </c>
      <c r="C41" s="190">
        <v>28</v>
      </c>
      <c r="D41" s="65">
        <v>0</v>
      </c>
      <c r="E41" s="65"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4"/>
    </row>
    <row r="42" spans="1:16" hidden="1" x14ac:dyDescent="0.25">
      <c r="A42" s="22">
        <v>6146</v>
      </c>
      <c r="B42" s="23" t="s">
        <v>47</v>
      </c>
      <c r="C42" s="190">
        <v>29</v>
      </c>
      <c r="D42" s="65">
        <v>0</v>
      </c>
      <c r="E42" s="65"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4"/>
    </row>
    <row r="43" spans="1:16" hidden="1" x14ac:dyDescent="0.25">
      <c r="A43" s="22">
        <v>6147</v>
      </c>
      <c r="B43" s="23" t="s">
        <v>48</v>
      </c>
      <c r="C43" s="190">
        <v>30</v>
      </c>
      <c r="D43" s="65">
        <v>0</v>
      </c>
      <c r="E43" s="65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4"/>
    </row>
    <row r="44" spans="1:16" hidden="1" x14ac:dyDescent="0.25">
      <c r="A44" s="22">
        <v>6148</v>
      </c>
      <c r="B44" s="23" t="s">
        <v>49</v>
      </c>
      <c r="C44" s="190">
        <v>31</v>
      </c>
      <c r="D44" s="65">
        <v>0</v>
      </c>
      <c r="E44" s="65"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5">
        <v>0</v>
      </c>
      <c r="N44" s="65">
        <v>0</v>
      </c>
      <c r="O44" s="65">
        <v>0</v>
      </c>
      <c r="P44" s="64"/>
    </row>
    <row r="45" spans="1:16" hidden="1" x14ac:dyDescent="0.25">
      <c r="A45" s="22">
        <v>615</v>
      </c>
      <c r="B45" s="23" t="s">
        <v>50</v>
      </c>
      <c r="C45" s="190">
        <v>32</v>
      </c>
      <c r="D45" s="63">
        <f t="shared" ref="D45:O45" si="9">SUM(D46:D47)</f>
        <v>0</v>
      </c>
      <c r="E45" s="63">
        <f t="shared" si="9"/>
        <v>0</v>
      </c>
      <c r="F45" s="63">
        <f t="shared" si="9"/>
        <v>0</v>
      </c>
      <c r="G45" s="63">
        <f t="shared" si="9"/>
        <v>0</v>
      </c>
      <c r="H45" s="63">
        <f t="shared" si="9"/>
        <v>0</v>
      </c>
      <c r="I45" s="63">
        <f t="shared" si="9"/>
        <v>0</v>
      </c>
      <c r="J45" s="63">
        <f t="shared" si="9"/>
        <v>0</v>
      </c>
      <c r="K45" s="63">
        <f t="shared" si="9"/>
        <v>0</v>
      </c>
      <c r="L45" s="63">
        <f t="shared" si="9"/>
        <v>0</v>
      </c>
      <c r="M45" s="63">
        <f t="shared" si="9"/>
        <v>0</v>
      </c>
      <c r="N45" s="63">
        <f t="shared" si="9"/>
        <v>0</v>
      </c>
      <c r="O45" s="63">
        <f t="shared" si="9"/>
        <v>0</v>
      </c>
      <c r="P45" s="64"/>
    </row>
    <row r="46" spans="1:16" hidden="1" x14ac:dyDescent="0.25">
      <c r="A46" s="22">
        <v>6151</v>
      </c>
      <c r="B46" s="23" t="s">
        <v>51</v>
      </c>
      <c r="C46" s="190">
        <v>33</v>
      </c>
      <c r="D46" s="65">
        <v>0</v>
      </c>
      <c r="E46" s="65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4"/>
    </row>
    <row r="47" spans="1:16" hidden="1" x14ac:dyDescent="0.25">
      <c r="A47" s="22">
        <v>6152</v>
      </c>
      <c r="B47" s="23" t="s">
        <v>52</v>
      </c>
      <c r="C47" s="190">
        <v>34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4"/>
    </row>
    <row r="48" spans="1:16" hidden="1" x14ac:dyDescent="0.25">
      <c r="A48" s="22">
        <v>616</v>
      </c>
      <c r="B48" s="23" t="s">
        <v>53</v>
      </c>
      <c r="C48" s="190">
        <v>35</v>
      </c>
      <c r="D48" s="63">
        <f t="shared" ref="D48:O48" si="10">SUM(D49:D51)</f>
        <v>0</v>
      </c>
      <c r="E48" s="63">
        <f t="shared" si="10"/>
        <v>0</v>
      </c>
      <c r="F48" s="63">
        <f t="shared" si="10"/>
        <v>0</v>
      </c>
      <c r="G48" s="63">
        <f t="shared" si="10"/>
        <v>0</v>
      </c>
      <c r="H48" s="63">
        <f t="shared" si="10"/>
        <v>0</v>
      </c>
      <c r="I48" s="63">
        <f t="shared" si="10"/>
        <v>0</v>
      </c>
      <c r="J48" s="63">
        <f t="shared" si="10"/>
        <v>0</v>
      </c>
      <c r="K48" s="63">
        <f t="shared" si="10"/>
        <v>0</v>
      </c>
      <c r="L48" s="63">
        <f t="shared" si="10"/>
        <v>0</v>
      </c>
      <c r="M48" s="63">
        <f t="shared" si="10"/>
        <v>0</v>
      </c>
      <c r="N48" s="63">
        <f t="shared" si="10"/>
        <v>0</v>
      </c>
      <c r="O48" s="63">
        <f t="shared" si="10"/>
        <v>0</v>
      </c>
      <c r="P48" s="64"/>
    </row>
    <row r="49" spans="1:17" hidden="1" x14ac:dyDescent="0.25">
      <c r="A49" s="22">
        <v>6161</v>
      </c>
      <c r="B49" s="23" t="s">
        <v>54</v>
      </c>
      <c r="C49" s="190">
        <v>36</v>
      </c>
      <c r="D49" s="65">
        <v>0</v>
      </c>
      <c r="E49" s="65">
        <v>0</v>
      </c>
      <c r="F49" s="65">
        <v>0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4"/>
    </row>
    <row r="50" spans="1:17" hidden="1" x14ac:dyDescent="0.25">
      <c r="A50" s="22">
        <v>6162</v>
      </c>
      <c r="B50" s="23" t="s">
        <v>55</v>
      </c>
      <c r="C50" s="190">
        <v>37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4"/>
    </row>
    <row r="51" spans="1:17" hidden="1" x14ac:dyDescent="0.25">
      <c r="A51" s="22">
        <v>6163</v>
      </c>
      <c r="B51" s="23" t="s">
        <v>56</v>
      </c>
      <c r="C51" s="190">
        <v>38</v>
      </c>
      <c r="D51" s="65">
        <v>0</v>
      </c>
      <c r="E51" s="65"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4"/>
    </row>
    <row r="52" spans="1:17" x14ac:dyDescent="0.25">
      <c r="A52" s="22">
        <v>62</v>
      </c>
      <c r="B52" s="23" t="s">
        <v>57</v>
      </c>
      <c r="C52" s="190">
        <v>39</v>
      </c>
      <c r="D52" s="63">
        <f t="shared" ref="D52:O52" si="11">D53+D56+D58</f>
        <v>0</v>
      </c>
      <c r="E52" s="63">
        <f t="shared" si="11"/>
        <v>0</v>
      </c>
      <c r="F52" s="63">
        <f t="shared" si="11"/>
        <v>0</v>
      </c>
      <c r="G52" s="63">
        <f t="shared" si="11"/>
        <v>0</v>
      </c>
      <c r="H52" s="63">
        <f t="shared" si="11"/>
        <v>0</v>
      </c>
      <c r="I52" s="63">
        <f t="shared" si="11"/>
        <v>0</v>
      </c>
      <c r="J52" s="63">
        <f t="shared" si="11"/>
        <v>0</v>
      </c>
      <c r="K52" s="63">
        <f t="shared" si="11"/>
        <v>0</v>
      </c>
      <c r="L52" s="63">
        <f t="shared" si="11"/>
        <v>0</v>
      </c>
      <c r="M52" s="63">
        <f t="shared" si="11"/>
        <v>0</v>
      </c>
      <c r="N52" s="63">
        <f t="shared" si="11"/>
        <v>0</v>
      </c>
      <c r="O52" s="63">
        <f t="shared" si="11"/>
        <v>0</v>
      </c>
      <c r="P52" s="64"/>
    </row>
    <row r="53" spans="1:17" hidden="1" x14ac:dyDescent="0.25">
      <c r="A53" s="22">
        <v>621</v>
      </c>
      <c r="B53" s="23" t="s">
        <v>58</v>
      </c>
      <c r="C53" s="190">
        <v>40</v>
      </c>
      <c r="D53" s="63">
        <f t="shared" ref="D53:N53" si="12">SUM(D54:D55)</f>
        <v>0</v>
      </c>
      <c r="E53" s="63">
        <f t="shared" si="12"/>
        <v>0</v>
      </c>
      <c r="F53" s="63">
        <f t="shared" si="12"/>
        <v>0</v>
      </c>
      <c r="G53" s="63">
        <f t="shared" si="12"/>
        <v>0</v>
      </c>
      <c r="H53" s="63">
        <f t="shared" si="12"/>
        <v>0</v>
      </c>
      <c r="I53" s="63">
        <f t="shared" si="12"/>
        <v>0</v>
      </c>
      <c r="J53" s="63">
        <f t="shared" si="12"/>
        <v>0</v>
      </c>
      <c r="K53" s="63">
        <f t="shared" ref="K53:L53" si="13">SUM(K54:K55)</f>
        <v>0</v>
      </c>
      <c r="L53" s="63">
        <f t="shared" si="13"/>
        <v>0</v>
      </c>
      <c r="M53" s="63">
        <f t="shared" si="12"/>
        <v>0</v>
      </c>
      <c r="N53" s="63">
        <f t="shared" si="12"/>
        <v>0</v>
      </c>
      <c r="O53" s="63">
        <f t="shared" ref="O53" si="14">SUM(O54:O55)</f>
        <v>0</v>
      </c>
      <c r="P53" s="64"/>
    </row>
    <row r="54" spans="1:17" hidden="1" x14ac:dyDescent="0.25">
      <c r="A54" s="22">
        <v>6211</v>
      </c>
      <c r="B54" s="23" t="s">
        <v>59</v>
      </c>
      <c r="C54" s="190">
        <v>41</v>
      </c>
      <c r="D54" s="65">
        <v>0</v>
      </c>
      <c r="E54" s="65">
        <v>0</v>
      </c>
      <c r="F54" s="65">
        <v>0</v>
      </c>
      <c r="G54" s="65">
        <v>0</v>
      </c>
      <c r="H54" s="65">
        <v>0</v>
      </c>
      <c r="I54" s="65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4"/>
    </row>
    <row r="55" spans="1:17" hidden="1" x14ac:dyDescent="0.25">
      <c r="A55" s="22">
        <v>6212</v>
      </c>
      <c r="B55" s="23" t="s">
        <v>60</v>
      </c>
      <c r="C55" s="190">
        <v>42</v>
      </c>
      <c r="D55" s="65">
        <v>0</v>
      </c>
      <c r="E55" s="65">
        <v>0</v>
      </c>
      <c r="F55" s="65">
        <v>0</v>
      </c>
      <c r="G55" s="65">
        <v>0</v>
      </c>
      <c r="H55" s="65">
        <v>0</v>
      </c>
      <c r="I55" s="65">
        <v>0</v>
      </c>
      <c r="J55" s="65">
        <v>0</v>
      </c>
      <c r="K55" s="65">
        <v>0</v>
      </c>
      <c r="L55" s="65">
        <v>0</v>
      </c>
      <c r="M55" s="65">
        <v>0</v>
      </c>
      <c r="N55" s="65">
        <v>0</v>
      </c>
      <c r="O55" s="65">
        <v>0</v>
      </c>
      <c r="P55" s="64"/>
    </row>
    <row r="56" spans="1:17" hidden="1" x14ac:dyDescent="0.25">
      <c r="A56" s="22">
        <v>622</v>
      </c>
      <c r="B56" s="23" t="s">
        <v>61</v>
      </c>
      <c r="C56" s="190">
        <v>43</v>
      </c>
      <c r="D56" s="63">
        <f t="shared" ref="D56:O56" si="15">D57</f>
        <v>0</v>
      </c>
      <c r="E56" s="63">
        <f t="shared" si="15"/>
        <v>0</v>
      </c>
      <c r="F56" s="63">
        <f t="shared" si="15"/>
        <v>0</v>
      </c>
      <c r="G56" s="63">
        <f t="shared" si="15"/>
        <v>0</v>
      </c>
      <c r="H56" s="63">
        <f t="shared" si="15"/>
        <v>0</v>
      </c>
      <c r="I56" s="63">
        <f t="shared" si="15"/>
        <v>0</v>
      </c>
      <c r="J56" s="63">
        <f t="shared" si="15"/>
        <v>0</v>
      </c>
      <c r="K56" s="63">
        <f t="shared" si="15"/>
        <v>0</v>
      </c>
      <c r="L56" s="63">
        <f t="shared" si="15"/>
        <v>0</v>
      </c>
      <c r="M56" s="63">
        <f t="shared" si="15"/>
        <v>0</v>
      </c>
      <c r="N56" s="63">
        <f t="shared" si="15"/>
        <v>0</v>
      </c>
      <c r="O56" s="63">
        <f t="shared" si="15"/>
        <v>0</v>
      </c>
      <c r="P56" s="64"/>
    </row>
    <row r="57" spans="1:17" hidden="1" x14ac:dyDescent="0.25">
      <c r="A57" s="22">
        <v>6221</v>
      </c>
      <c r="B57" s="23" t="s">
        <v>62</v>
      </c>
      <c r="C57" s="190">
        <v>44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4"/>
    </row>
    <row r="58" spans="1:17" hidden="1" x14ac:dyDescent="0.25">
      <c r="A58" s="22">
        <v>623</v>
      </c>
      <c r="B58" s="23" t="s">
        <v>63</v>
      </c>
      <c r="C58" s="190">
        <v>45</v>
      </c>
      <c r="D58" s="63">
        <f t="shared" ref="D58:O58" si="16">D59</f>
        <v>0</v>
      </c>
      <c r="E58" s="63">
        <f t="shared" si="16"/>
        <v>0</v>
      </c>
      <c r="F58" s="63">
        <f t="shared" si="16"/>
        <v>0</v>
      </c>
      <c r="G58" s="63">
        <f t="shared" si="16"/>
        <v>0</v>
      </c>
      <c r="H58" s="63">
        <f t="shared" si="16"/>
        <v>0</v>
      </c>
      <c r="I58" s="63">
        <f t="shared" si="16"/>
        <v>0</v>
      </c>
      <c r="J58" s="63">
        <f t="shared" si="16"/>
        <v>0</v>
      </c>
      <c r="K58" s="63">
        <f t="shared" si="16"/>
        <v>0</v>
      </c>
      <c r="L58" s="63">
        <f t="shared" si="16"/>
        <v>0</v>
      </c>
      <c r="M58" s="63">
        <f t="shared" si="16"/>
        <v>0</v>
      </c>
      <c r="N58" s="63">
        <f t="shared" si="16"/>
        <v>0</v>
      </c>
      <c r="O58" s="63">
        <f t="shared" si="16"/>
        <v>0</v>
      </c>
      <c r="P58" s="64"/>
    </row>
    <row r="59" spans="1:17" hidden="1" x14ac:dyDescent="0.25">
      <c r="A59" s="22">
        <v>6232</v>
      </c>
      <c r="B59" s="23" t="s">
        <v>64</v>
      </c>
      <c r="C59" s="190">
        <v>46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5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4"/>
    </row>
    <row r="60" spans="1:17" ht="24" customHeight="1" x14ac:dyDescent="0.25">
      <c r="A60" s="22">
        <v>63</v>
      </c>
      <c r="B60" s="23" t="s">
        <v>65</v>
      </c>
      <c r="C60" s="190">
        <v>47</v>
      </c>
      <c r="D60" s="63">
        <f>D61+D68+D86+D89+D98+D101+D108+D118</f>
        <v>0</v>
      </c>
      <c r="E60" s="63">
        <f t="shared" ref="E60:H60" si="17">E61+E68+E86+E89+E98+E101+E108+E118</f>
        <v>352890</v>
      </c>
      <c r="F60" s="63">
        <f t="shared" si="17"/>
        <v>0</v>
      </c>
      <c r="G60" s="63">
        <f t="shared" si="17"/>
        <v>0</v>
      </c>
      <c r="H60" s="63">
        <f t="shared" si="17"/>
        <v>0</v>
      </c>
      <c r="I60" s="63">
        <f>I61+I68+I86+I89+I98+I101+I108+I118</f>
        <v>332488</v>
      </c>
      <c r="J60" s="63">
        <f t="shared" ref="J60:O60" si="18">J61+J68+J86+J89+J98+J101+J108+J118</f>
        <v>20402</v>
      </c>
      <c r="K60" s="63">
        <f t="shared" si="18"/>
        <v>0</v>
      </c>
      <c r="L60" s="63">
        <f t="shared" si="18"/>
        <v>0</v>
      </c>
      <c r="M60" s="63">
        <f t="shared" si="18"/>
        <v>0</v>
      </c>
      <c r="N60" s="63">
        <f t="shared" si="18"/>
        <v>0</v>
      </c>
      <c r="O60" s="63">
        <f t="shared" si="18"/>
        <v>0</v>
      </c>
      <c r="P60" s="64"/>
    </row>
    <row r="61" spans="1:17" x14ac:dyDescent="0.25">
      <c r="A61" s="22">
        <v>631</v>
      </c>
      <c r="B61" s="23" t="s">
        <v>66</v>
      </c>
      <c r="C61" s="190">
        <v>48</v>
      </c>
      <c r="D61" s="63">
        <f>D62+D65</f>
        <v>0</v>
      </c>
      <c r="E61" s="63">
        <f t="shared" ref="E61:O61" si="19">E62+E65</f>
        <v>0</v>
      </c>
      <c r="F61" s="63">
        <f t="shared" si="19"/>
        <v>0</v>
      </c>
      <c r="G61" s="63">
        <f t="shared" si="19"/>
        <v>0</v>
      </c>
      <c r="H61" s="63">
        <f t="shared" si="19"/>
        <v>0</v>
      </c>
      <c r="I61" s="63">
        <f t="shared" si="19"/>
        <v>0</v>
      </c>
      <c r="J61" s="63">
        <f t="shared" si="19"/>
        <v>0</v>
      </c>
      <c r="K61" s="63">
        <f t="shared" si="19"/>
        <v>0</v>
      </c>
      <c r="L61" s="63">
        <f t="shared" si="19"/>
        <v>0</v>
      </c>
      <c r="M61" s="63">
        <f t="shared" si="19"/>
        <v>0</v>
      </c>
      <c r="N61" s="63">
        <f t="shared" si="19"/>
        <v>0</v>
      </c>
      <c r="O61" s="63">
        <f t="shared" si="19"/>
        <v>0</v>
      </c>
      <c r="P61" s="64"/>
    </row>
    <row r="62" spans="1:17" x14ac:dyDescent="0.25">
      <c r="A62" s="22">
        <v>6311</v>
      </c>
      <c r="B62" s="23" t="s">
        <v>67</v>
      </c>
      <c r="C62" s="190">
        <v>49</v>
      </c>
      <c r="D62" s="66">
        <f t="shared" ref="D62:O62" si="20">+D63+D64</f>
        <v>0</v>
      </c>
      <c r="E62" s="66">
        <f t="shared" si="20"/>
        <v>0</v>
      </c>
      <c r="F62" s="66">
        <f t="shared" si="20"/>
        <v>0</v>
      </c>
      <c r="G62" s="66">
        <f t="shared" si="20"/>
        <v>0</v>
      </c>
      <c r="H62" s="66">
        <f t="shared" si="20"/>
        <v>0</v>
      </c>
      <c r="I62" s="66">
        <f t="shared" si="20"/>
        <v>0</v>
      </c>
      <c r="J62" s="66">
        <f t="shared" si="20"/>
        <v>0</v>
      </c>
      <c r="K62" s="66">
        <f t="shared" si="20"/>
        <v>0</v>
      </c>
      <c r="L62" s="66">
        <f t="shared" si="20"/>
        <v>0</v>
      </c>
      <c r="M62" s="66">
        <f t="shared" si="20"/>
        <v>0</v>
      </c>
      <c r="N62" s="66">
        <f t="shared" si="20"/>
        <v>0</v>
      </c>
      <c r="O62" s="66">
        <f t="shared" si="20"/>
        <v>0</v>
      </c>
      <c r="P62" s="64"/>
    </row>
    <row r="63" spans="1:17" s="28" customFormat="1" x14ac:dyDescent="0.25">
      <c r="A63" s="25" t="s">
        <v>68</v>
      </c>
      <c r="B63" s="26" t="s">
        <v>69</v>
      </c>
      <c r="C63" s="190"/>
      <c r="D63" s="67"/>
      <c r="E63" s="67"/>
      <c r="F63" s="69"/>
      <c r="G63" s="71"/>
      <c r="H63" s="71"/>
      <c r="I63" s="71"/>
      <c r="J63" s="65">
        <f>E63</f>
        <v>0</v>
      </c>
      <c r="K63" s="77"/>
      <c r="L63" s="77"/>
      <c r="M63" s="77"/>
      <c r="N63" s="77"/>
      <c r="O63" s="77"/>
      <c r="P63" s="68"/>
      <c r="Q63" s="27"/>
    </row>
    <row r="64" spans="1:17" s="28" customFormat="1" x14ac:dyDescent="0.25">
      <c r="A64" s="25">
        <v>63112</v>
      </c>
      <c r="B64" s="26" t="s">
        <v>70</v>
      </c>
      <c r="C64" s="190"/>
      <c r="D64" s="67"/>
      <c r="E64" s="67"/>
      <c r="F64" s="69"/>
      <c r="G64" s="71"/>
      <c r="H64" s="71"/>
      <c r="I64" s="71"/>
      <c r="J64" s="65">
        <f>E64</f>
        <v>0</v>
      </c>
      <c r="K64" s="77"/>
      <c r="L64" s="77"/>
      <c r="M64" s="77"/>
      <c r="N64" s="77"/>
      <c r="O64" s="77"/>
      <c r="P64" s="68"/>
      <c r="Q64" s="27"/>
    </row>
    <row r="65" spans="1:17" x14ac:dyDescent="0.25">
      <c r="A65" s="22">
        <v>6312</v>
      </c>
      <c r="B65" s="23" t="s">
        <v>71</v>
      </c>
      <c r="C65" s="190">
        <v>50</v>
      </c>
      <c r="D65" s="66">
        <f>+D66+D67</f>
        <v>0</v>
      </c>
      <c r="E65" s="66">
        <f>+E66+E67</f>
        <v>0</v>
      </c>
      <c r="F65" s="66">
        <f t="shared" ref="F65:O65" si="21">+F66+F67</f>
        <v>0</v>
      </c>
      <c r="G65" s="66">
        <f t="shared" si="21"/>
        <v>0</v>
      </c>
      <c r="H65" s="66">
        <f t="shared" si="21"/>
        <v>0</v>
      </c>
      <c r="I65" s="66">
        <f t="shared" si="21"/>
        <v>0</v>
      </c>
      <c r="J65" s="66">
        <f t="shared" si="21"/>
        <v>0</v>
      </c>
      <c r="K65" s="66">
        <f t="shared" si="21"/>
        <v>0</v>
      </c>
      <c r="L65" s="66">
        <f t="shared" si="21"/>
        <v>0</v>
      </c>
      <c r="M65" s="66">
        <f t="shared" si="21"/>
        <v>0</v>
      </c>
      <c r="N65" s="66">
        <f t="shared" si="21"/>
        <v>0</v>
      </c>
      <c r="O65" s="66">
        <f t="shared" si="21"/>
        <v>0</v>
      </c>
      <c r="P65" s="64"/>
      <c r="Q65" s="27"/>
    </row>
    <row r="66" spans="1:17" s="28" customFormat="1" x14ac:dyDescent="0.25">
      <c r="A66" s="25" t="s">
        <v>72</v>
      </c>
      <c r="B66" s="26" t="s">
        <v>73</v>
      </c>
      <c r="C66" s="190"/>
      <c r="D66" s="67"/>
      <c r="E66" s="67"/>
      <c r="F66" s="69"/>
      <c r="G66" s="71"/>
      <c r="H66" s="71"/>
      <c r="I66" s="71"/>
      <c r="J66" s="65">
        <f>E66</f>
        <v>0</v>
      </c>
      <c r="K66" s="77"/>
      <c r="L66" s="77"/>
      <c r="M66" s="77"/>
      <c r="N66" s="77"/>
      <c r="O66" s="77"/>
      <c r="P66" s="68"/>
      <c r="Q66" s="27"/>
    </row>
    <row r="67" spans="1:17" s="28" customFormat="1" x14ac:dyDescent="0.25">
      <c r="A67" s="25">
        <v>63122</v>
      </c>
      <c r="B67" s="26" t="s">
        <v>74</v>
      </c>
      <c r="C67" s="190"/>
      <c r="D67" s="67"/>
      <c r="E67" s="67"/>
      <c r="F67" s="69"/>
      <c r="G67" s="71"/>
      <c r="H67" s="71"/>
      <c r="I67" s="71"/>
      <c r="J67" s="65">
        <f>E67</f>
        <v>0</v>
      </c>
      <c r="K67" s="77"/>
      <c r="L67" s="77"/>
      <c r="M67" s="77"/>
      <c r="N67" s="77"/>
      <c r="O67" s="77"/>
      <c r="P67" s="68"/>
      <c r="Q67" s="27"/>
    </row>
    <row r="68" spans="1:17" x14ac:dyDescent="0.25">
      <c r="A68" s="22">
        <v>632</v>
      </c>
      <c r="B68" s="23" t="s">
        <v>75</v>
      </c>
      <c r="C68" s="190">
        <v>51</v>
      </c>
      <c r="D68" s="63">
        <f t="shared" ref="D68:O68" si="22">+D69+D71+D73+D80</f>
        <v>0</v>
      </c>
      <c r="E68" s="63">
        <f t="shared" si="22"/>
        <v>100278</v>
      </c>
      <c r="F68" s="63">
        <f t="shared" si="22"/>
        <v>0</v>
      </c>
      <c r="G68" s="63">
        <f t="shared" si="22"/>
        <v>0</v>
      </c>
      <c r="H68" s="63">
        <f t="shared" si="22"/>
        <v>0</v>
      </c>
      <c r="I68" s="63">
        <f t="shared" si="22"/>
        <v>100278</v>
      </c>
      <c r="J68" s="63">
        <f t="shared" si="22"/>
        <v>0</v>
      </c>
      <c r="K68" s="63">
        <f t="shared" si="22"/>
        <v>0</v>
      </c>
      <c r="L68" s="63">
        <f t="shared" si="22"/>
        <v>0</v>
      </c>
      <c r="M68" s="63">
        <f t="shared" si="22"/>
        <v>0</v>
      </c>
      <c r="N68" s="63">
        <f t="shared" si="22"/>
        <v>0</v>
      </c>
      <c r="O68" s="63">
        <f t="shared" si="22"/>
        <v>0</v>
      </c>
      <c r="P68" s="64"/>
      <c r="Q68" s="27"/>
    </row>
    <row r="69" spans="1:17" x14ac:dyDescent="0.25">
      <c r="A69" s="22">
        <v>6321</v>
      </c>
      <c r="B69" s="23" t="s">
        <v>76</v>
      </c>
      <c r="C69" s="190">
        <v>52</v>
      </c>
      <c r="D69" s="66">
        <f t="shared" ref="D69:O69" si="23">+D70</f>
        <v>0</v>
      </c>
      <c r="E69" s="66">
        <f t="shared" si="23"/>
        <v>0</v>
      </c>
      <c r="F69" s="66">
        <f t="shared" si="23"/>
        <v>0</v>
      </c>
      <c r="G69" s="66">
        <f t="shared" si="23"/>
        <v>0</v>
      </c>
      <c r="H69" s="66">
        <f t="shared" si="23"/>
        <v>0</v>
      </c>
      <c r="I69" s="66">
        <f t="shared" si="23"/>
        <v>0</v>
      </c>
      <c r="J69" s="66">
        <f t="shared" si="23"/>
        <v>0</v>
      </c>
      <c r="K69" s="66">
        <f t="shared" si="23"/>
        <v>0</v>
      </c>
      <c r="L69" s="66">
        <f t="shared" si="23"/>
        <v>0</v>
      </c>
      <c r="M69" s="66">
        <f t="shared" si="23"/>
        <v>0</v>
      </c>
      <c r="N69" s="66">
        <f t="shared" si="23"/>
        <v>0</v>
      </c>
      <c r="O69" s="66">
        <f t="shared" si="23"/>
        <v>0</v>
      </c>
      <c r="P69" s="64"/>
      <c r="Q69" s="27"/>
    </row>
    <row r="70" spans="1:17" s="28" customFormat="1" x14ac:dyDescent="0.25">
      <c r="A70" s="25" t="s">
        <v>77</v>
      </c>
      <c r="B70" s="26" t="s">
        <v>76</v>
      </c>
      <c r="C70" s="190"/>
      <c r="D70" s="67"/>
      <c r="E70" s="67"/>
      <c r="F70" s="69"/>
      <c r="G70" s="71"/>
      <c r="H70" s="71"/>
      <c r="I70" s="71"/>
      <c r="J70" s="65">
        <f>E70</f>
        <v>0</v>
      </c>
      <c r="K70" s="77"/>
      <c r="L70" s="77"/>
      <c r="M70" s="77"/>
      <c r="N70" s="77"/>
      <c r="O70" s="77"/>
      <c r="P70" s="68"/>
      <c r="Q70" s="27"/>
    </row>
    <row r="71" spans="1:17" x14ac:dyDescent="0.25">
      <c r="A71" s="22">
        <v>6322</v>
      </c>
      <c r="B71" s="23" t="s">
        <v>78</v>
      </c>
      <c r="C71" s="190">
        <v>53</v>
      </c>
      <c r="D71" s="66">
        <f t="shared" ref="D71:O71" si="24">+D72</f>
        <v>0</v>
      </c>
      <c r="E71" s="66">
        <f t="shared" si="24"/>
        <v>0</v>
      </c>
      <c r="F71" s="66">
        <f t="shared" si="24"/>
        <v>0</v>
      </c>
      <c r="G71" s="66">
        <f t="shared" si="24"/>
        <v>0</v>
      </c>
      <c r="H71" s="66">
        <f t="shared" si="24"/>
        <v>0</v>
      </c>
      <c r="I71" s="66">
        <f t="shared" si="24"/>
        <v>0</v>
      </c>
      <c r="J71" s="66">
        <f t="shared" si="24"/>
        <v>0</v>
      </c>
      <c r="K71" s="66">
        <f t="shared" si="24"/>
        <v>0</v>
      </c>
      <c r="L71" s="66">
        <f t="shared" si="24"/>
        <v>0</v>
      </c>
      <c r="M71" s="66">
        <f t="shared" si="24"/>
        <v>0</v>
      </c>
      <c r="N71" s="66">
        <f t="shared" si="24"/>
        <v>0</v>
      </c>
      <c r="O71" s="66">
        <f t="shared" si="24"/>
        <v>0</v>
      </c>
      <c r="P71" s="64"/>
      <c r="Q71" s="27"/>
    </row>
    <row r="72" spans="1:17" s="28" customFormat="1" x14ac:dyDescent="0.25">
      <c r="A72" s="25" t="s">
        <v>79</v>
      </c>
      <c r="B72" s="26" t="s">
        <v>80</v>
      </c>
      <c r="C72" s="190"/>
      <c r="D72" s="67"/>
      <c r="E72" s="67"/>
      <c r="F72" s="69"/>
      <c r="G72" s="71"/>
      <c r="H72" s="71"/>
      <c r="I72" s="71"/>
      <c r="J72" s="65">
        <f>E72</f>
        <v>0</v>
      </c>
      <c r="K72" s="77"/>
      <c r="L72" s="71"/>
      <c r="M72" s="71"/>
      <c r="N72" s="71"/>
      <c r="O72" s="71"/>
      <c r="P72" s="68"/>
      <c r="Q72" s="27"/>
    </row>
    <row r="73" spans="1:17" x14ac:dyDescent="0.25">
      <c r="A73" s="22">
        <v>6323</v>
      </c>
      <c r="B73" s="23" t="s">
        <v>81</v>
      </c>
      <c r="C73" s="190">
        <v>54</v>
      </c>
      <c r="D73" s="66">
        <f>D74+D75+D76+D77+D78+D79</f>
        <v>0</v>
      </c>
      <c r="E73" s="66">
        <f t="shared" ref="E73:O73" si="25">E74+E75+E76+E77+E78+E79</f>
        <v>100278</v>
      </c>
      <c r="F73" s="66">
        <f t="shared" si="25"/>
        <v>0</v>
      </c>
      <c r="G73" s="66">
        <f t="shared" si="25"/>
        <v>0</v>
      </c>
      <c r="H73" s="66">
        <f t="shared" si="25"/>
        <v>0</v>
      </c>
      <c r="I73" s="66">
        <f t="shared" si="25"/>
        <v>100278</v>
      </c>
      <c r="J73" s="66">
        <f t="shared" si="25"/>
        <v>0</v>
      </c>
      <c r="K73" s="66">
        <f t="shared" si="25"/>
        <v>0</v>
      </c>
      <c r="L73" s="66">
        <f t="shared" si="25"/>
        <v>0</v>
      </c>
      <c r="M73" s="66">
        <f t="shared" si="25"/>
        <v>0</v>
      </c>
      <c r="N73" s="66">
        <f t="shared" si="25"/>
        <v>0</v>
      </c>
      <c r="O73" s="66">
        <f t="shared" si="25"/>
        <v>0</v>
      </c>
      <c r="P73" s="64"/>
      <c r="Q73" s="27"/>
    </row>
    <row r="74" spans="1:17" s="28" customFormat="1" x14ac:dyDescent="0.25">
      <c r="A74" s="25" t="s">
        <v>1371</v>
      </c>
      <c r="B74" s="26" t="s">
        <v>1372</v>
      </c>
      <c r="C74" s="190"/>
      <c r="D74" s="67"/>
      <c r="E74" s="67"/>
      <c r="F74" s="69"/>
      <c r="G74" s="71"/>
      <c r="H74" s="71"/>
      <c r="I74" s="71"/>
      <c r="J74" s="71"/>
      <c r="K74" s="73">
        <f>E74</f>
        <v>0</v>
      </c>
      <c r="L74" s="71"/>
      <c r="M74" s="71"/>
      <c r="N74" s="71"/>
      <c r="O74" s="71"/>
      <c r="P74" s="68"/>
      <c r="Q74" s="27"/>
    </row>
    <row r="75" spans="1:17" s="28" customFormat="1" x14ac:dyDescent="0.25">
      <c r="A75" s="25" t="s">
        <v>1373</v>
      </c>
      <c r="B75" s="26" t="s">
        <v>1374</v>
      </c>
      <c r="C75" s="190"/>
      <c r="D75" s="67"/>
      <c r="E75" s="67"/>
      <c r="F75" s="69"/>
      <c r="G75" s="71"/>
      <c r="H75" s="71"/>
      <c r="I75" s="71"/>
      <c r="J75" s="71"/>
      <c r="K75" s="71"/>
      <c r="L75" s="73">
        <f>E75</f>
        <v>0</v>
      </c>
      <c r="M75" s="71"/>
      <c r="N75" s="71"/>
      <c r="O75" s="71"/>
      <c r="P75" s="68"/>
      <c r="Q75" s="27"/>
    </row>
    <row r="76" spans="1:17" s="28" customFormat="1" x14ac:dyDescent="0.25">
      <c r="A76" s="25">
        <v>632311500</v>
      </c>
      <c r="B76" s="26" t="s">
        <v>82</v>
      </c>
      <c r="C76" s="190"/>
      <c r="D76" s="67"/>
      <c r="E76" s="67"/>
      <c r="F76" s="69"/>
      <c r="G76" s="71"/>
      <c r="H76" s="71"/>
      <c r="I76" s="73">
        <f>E76</f>
        <v>0</v>
      </c>
      <c r="J76" s="71"/>
      <c r="K76" s="71"/>
      <c r="L76" s="71"/>
      <c r="M76" s="71"/>
      <c r="N76" s="71"/>
      <c r="O76" s="71"/>
      <c r="P76" s="68"/>
      <c r="Q76" s="27"/>
    </row>
    <row r="77" spans="1:17" s="28" customFormat="1" x14ac:dyDescent="0.25">
      <c r="A77" s="25" t="s">
        <v>1375</v>
      </c>
      <c r="B77" s="26" t="s">
        <v>1376</v>
      </c>
      <c r="C77" s="190"/>
      <c r="D77" s="67"/>
      <c r="E77" s="67"/>
      <c r="F77" s="69"/>
      <c r="G77" s="71"/>
      <c r="H77" s="71"/>
      <c r="I77" s="73">
        <f>E77</f>
        <v>0</v>
      </c>
      <c r="J77" s="71"/>
      <c r="K77" s="71"/>
      <c r="L77" s="71"/>
      <c r="M77" s="71"/>
      <c r="N77" s="71"/>
      <c r="O77" s="71"/>
      <c r="P77" s="68"/>
      <c r="Q77" s="27"/>
    </row>
    <row r="78" spans="1:17" s="28" customFormat="1" x14ac:dyDescent="0.25">
      <c r="A78" s="25">
        <v>632311700</v>
      </c>
      <c r="B78" s="26" t="s">
        <v>83</v>
      </c>
      <c r="C78" s="190"/>
      <c r="D78" s="67"/>
      <c r="E78" s="67">
        <v>100278</v>
      </c>
      <c r="F78" s="69"/>
      <c r="G78" s="71"/>
      <c r="H78" s="71"/>
      <c r="I78" s="73">
        <f>E78</f>
        <v>100278</v>
      </c>
      <c r="J78" s="71"/>
      <c r="K78" s="71"/>
      <c r="L78" s="71"/>
      <c r="M78" s="71"/>
      <c r="N78" s="71"/>
      <c r="O78" s="71"/>
      <c r="P78" s="68"/>
      <c r="Q78" s="27"/>
    </row>
    <row r="79" spans="1:17" s="28" customFormat="1" x14ac:dyDescent="0.25">
      <c r="A79" s="25" t="s">
        <v>1377</v>
      </c>
      <c r="B79" s="26" t="s">
        <v>1378</v>
      </c>
      <c r="C79" s="190"/>
      <c r="D79" s="67"/>
      <c r="E79" s="67"/>
      <c r="F79" s="69"/>
      <c r="G79" s="71"/>
      <c r="H79" s="71"/>
      <c r="I79" s="73">
        <f>E79</f>
        <v>0</v>
      </c>
      <c r="J79" s="71"/>
      <c r="K79" s="71"/>
      <c r="L79" s="71"/>
      <c r="M79" s="71"/>
      <c r="N79" s="71"/>
      <c r="O79" s="71"/>
      <c r="P79" s="68"/>
      <c r="Q79" s="27"/>
    </row>
    <row r="80" spans="1:17" x14ac:dyDescent="0.25">
      <c r="A80" s="22">
        <v>6324</v>
      </c>
      <c r="B80" s="23" t="s">
        <v>84</v>
      </c>
      <c r="C80" s="190">
        <v>55</v>
      </c>
      <c r="D80" s="66">
        <f>D81+D82+D83+D84+D85</f>
        <v>0</v>
      </c>
      <c r="E80" s="66">
        <f t="shared" ref="E80:O80" si="26">E81+E82+E83+E84+E85</f>
        <v>0</v>
      </c>
      <c r="F80" s="66">
        <f t="shared" si="26"/>
        <v>0</v>
      </c>
      <c r="G80" s="66">
        <f t="shared" si="26"/>
        <v>0</v>
      </c>
      <c r="H80" s="66">
        <f t="shared" si="26"/>
        <v>0</v>
      </c>
      <c r="I80" s="66">
        <f t="shared" si="26"/>
        <v>0</v>
      </c>
      <c r="J80" s="66">
        <f t="shared" si="26"/>
        <v>0</v>
      </c>
      <c r="K80" s="66">
        <f t="shared" si="26"/>
        <v>0</v>
      </c>
      <c r="L80" s="66">
        <f t="shared" si="26"/>
        <v>0</v>
      </c>
      <c r="M80" s="66">
        <f t="shared" si="26"/>
        <v>0</v>
      </c>
      <c r="N80" s="66">
        <f t="shared" si="26"/>
        <v>0</v>
      </c>
      <c r="O80" s="66">
        <f t="shared" si="26"/>
        <v>0</v>
      </c>
      <c r="P80" s="64"/>
      <c r="Q80" s="27"/>
    </row>
    <row r="81" spans="1:17" s="28" customFormat="1" x14ac:dyDescent="0.25">
      <c r="A81" s="25" t="s">
        <v>1379</v>
      </c>
      <c r="B81" s="26" t="s">
        <v>1380</v>
      </c>
      <c r="C81" s="190"/>
      <c r="D81" s="67"/>
      <c r="E81" s="67"/>
      <c r="F81" s="69"/>
      <c r="G81" s="71"/>
      <c r="H81" s="71"/>
      <c r="I81" s="71"/>
      <c r="J81" s="71"/>
      <c r="K81" s="73">
        <f>E81</f>
        <v>0</v>
      </c>
      <c r="L81" s="71"/>
      <c r="M81" s="71"/>
      <c r="N81" s="71"/>
      <c r="O81" s="71"/>
      <c r="P81" s="68"/>
      <c r="Q81" s="27"/>
    </row>
    <row r="82" spans="1:17" s="28" customFormat="1" x14ac:dyDescent="0.25">
      <c r="A82" s="25" t="s">
        <v>1381</v>
      </c>
      <c r="B82" s="26" t="s">
        <v>1382</v>
      </c>
      <c r="C82" s="190"/>
      <c r="D82" s="67"/>
      <c r="E82" s="67"/>
      <c r="F82" s="69"/>
      <c r="G82" s="71"/>
      <c r="H82" s="71"/>
      <c r="I82" s="71"/>
      <c r="J82" s="71"/>
      <c r="K82" s="71"/>
      <c r="L82" s="73">
        <f>E82</f>
        <v>0</v>
      </c>
      <c r="M82" s="71"/>
      <c r="N82" s="71"/>
      <c r="O82" s="71"/>
      <c r="P82" s="68"/>
      <c r="Q82" s="27"/>
    </row>
    <row r="83" spans="1:17" s="28" customFormat="1" x14ac:dyDescent="0.25">
      <c r="A83" s="25">
        <v>632411500</v>
      </c>
      <c r="B83" s="26" t="s">
        <v>85</v>
      </c>
      <c r="C83" s="190"/>
      <c r="D83" s="67"/>
      <c r="E83" s="67"/>
      <c r="F83" s="69"/>
      <c r="G83" s="71"/>
      <c r="H83" s="71"/>
      <c r="I83" s="73">
        <f>E83</f>
        <v>0</v>
      </c>
      <c r="J83" s="71"/>
      <c r="K83" s="71"/>
      <c r="L83" s="71"/>
      <c r="M83" s="71"/>
      <c r="N83" s="71"/>
      <c r="O83" s="71"/>
      <c r="P83" s="68"/>
      <c r="Q83" s="27"/>
    </row>
    <row r="84" spans="1:17" s="28" customFormat="1" x14ac:dyDescent="0.25">
      <c r="A84" s="25" t="s">
        <v>1383</v>
      </c>
      <c r="B84" s="26" t="s">
        <v>1384</v>
      </c>
      <c r="C84" s="190"/>
      <c r="D84" s="67"/>
      <c r="E84" s="67"/>
      <c r="F84" s="69"/>
      <c r="G84" s="71"/>
      <c r="H84" s="71"/>
      <c r="I84" s="73">
        <f>E84</f>
        <v>0</v>
      </c>
      <c r="J84" s="71"/>
      <c r="K84" s="71"/>
      <c r="L84" s="71"/>
      <c r="M84" s="71"/>
      <c r="N84" s="71"/>
      <c r="O84" s="71"/>
      <c r="P84" s="68"/>
      <c r="Q84" s="27"/>
    </row>
    <row r="85" spans="1:17" s="28" customFormat="1" x14ac:dyDescent="0.25">
      <c r="A85" s="25">
        <v>632411700</v>
      </c>
      <c r="B85" s="26" t="s">
        <v>86</v>
      </c>
      <c r="C85" s="190"/>
      <c r="D85" s="67"/>
      <c r="E85" s="67"/>
      <c r="F85" s="69"/>
      <c r="G85" s="71"/>
      <c r="H85" s="71"/>
      <c r="I85" s="73">
        <f>E85</f>
        <v>0</v>
      </c>
      <c r="J85" s="71"/>
      <c r="K85" s="71"/>
      <c r="L85" s="71"/>
      <c r="M85" s="71"/>
      <c r="N85" s="71"/>
      <c r="O85" s="71"/>
      <c r="P85" s="68"/>
      <c r="Q85" s="27"/>
    </row>
    <row r="86" spans="1:17" x14ac:dyDescent="0.25">
      <c r="A86" s="22">
        <v>633</v>
      </c>
      <c r="B86" s="23" t="s">
        <v>87</v>
      </c>
      <c r="C86" s="190">
        <v>56</v>
      </c>
      <c r="D86" s="63">
        <f t="shared" ref="D86:O86" si="27">+D87+D88</f>
        <v>0</v>
      </c>
      <c r="E86" s="63">
        <f t="shared" si="27"/>
        <v>0</v>
      </c>
      <c r="F86" s="63">
        <f t="shared" si="27"/>
        <v>0</v>
      </c>
      <c r="G86" s="63">
        <f t="shared" si="27"/>
        <v>0</v>
      </c>
      <c r="H86" s="63">
        <f t="shared" si="27"/>
        <v>0</v>
      </c>
      <c r="I86" s="63">
        <f t="shared" si="27"/>
        <v>0</v>
      </c>
      <c r="J86" s="63">
        <f t="shared" si="27"/>
        <v>0</v>
      </c>
      <c r="K86" s="63"/>
      <c r="L86" s="63"/>
      <c r="M86" s="63">
        <f t="shared" si="27"/>
        <v>0</v>
      </c>
      <c r="N86" s="63">
        <f t="shared" si="27"/>
        <v>0</v>
      </c>
      <c r="O86" s="63">
        <f t="shared" si="27"/>
        <v>0</v>
      </c>
      <c r="P86" s="64"/>
      <c r="Q86" s="27"/>
    </row>
    <row r="87" spans="1:17" x14ac:dyDescent="0.25">
      <c r="A87" s="22">
        <v>6331</v>
      </c>
      <c r="B87" s="23" t="s">
        <v>88</v>
      </c>
      <c r="C87" s="190">
        <v>57</v>
      </c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4"/>
      <c r="Q87" s="27"/>
    </row>
    <row r="88" spans="1:17" x14ac:dyDescent="0.25">
      <c r="A88" s="22">
        <v>6332</v>
      </c>
      <c r="B88" s="23" t="s">
        <v>89</v>
      </c>
      <c r="C88" s="190">
        <v>58</v>
      </c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4"/>
      <c r="Q88" s="27"/>
    </row>
    <row r="89" spans="1:17" x14ac:dyDescent="0.25">
      <c r="A89" s="22">
        <v>634</v>
      </c>
      <c r="B89" s="23" t="s">
        <v>90</v>
      </c>
      <c r="C89" s="190">
        <v>59</v>
      </c>
      <c r="D89" s="63">
        <f t="shared" ref="D89:O89" si="28">+D90+D94</f>
        <v>0</v>
      </c>
      <c r="E89" s="63">
        <f t="shared" si="28"/>
        <v>20402</v>
      </c>
      <c r="F89" s="63">
        <f t="shared" si="28"/>
        <v>0</v>
      </c>
      <c r="G89" s="63">
        <f t="shared" si="28"/>
        <v>0</v>
      </c>
      <c r="H89" s="63">
        <f t="shared" si="28"/>
        <v>0</v>
      </c>
      <c r="I89" s="63">
        <f t="shared" si="28"/>
        <v>0</v>
      </c>
      <c r="J89" s="63">
        <f t="shared" si="28"/>
        <v>20402</v>
      </c>
      <c r="K89" s="63"/>
      <c r="L89" s="63"/>
      <c r="M89" s="63">
        <f t="shared" si="28"/>
        <v>0</v>
      </c>
      <c r="N89" s="63">
        <f t="shared" si="28"/>
        <v>0</v>
      </c>
      <c r="O89" s="63">
        <f t="shared" si="28"/>
        <v>0</v>
      </c>
      <c r="P89" s="64"/>
      <c r="Q89" s="27"/>
    </row>
    <row r="90" spans="1:17" x14ac:dyDescent="0.25">
      <c r="A90" s="22">
        <v>6341</v>
      </c>
      <c r="B90" s="23" t="s">
        <v>91</v>
      </c>
      <c r="C90" s="190">
        <v>60</v>
      </c>
      <c r="D90" s="66">
        <f t="shared" ref="D90:O90" si="29">SUM(D91:D93)</f>
        <v>0</v>
      </c>
      <c r="E90" s="66">
        <f t="shared" si="29"/>
        <v>20402</v>
      </c>
      <c r="F90" s="66">
        <f t="shared" si="29"/>
        <v>0</v>
      </c>
      <c r="G90" s="66">
        <f t="shared" si="29"/>
        <v>0</v>
      </c>
      <c r="H90" s="66">
        <f t="shared" si="29"/>
        <v>0</v>
      </c>
      <c r="I90" s="66">
        <f t="shared" si="29"/>
        <v>0</v>
      </c>
      <c r="J90" s="66">
        <f t="shared" si="29"/>
        <v>20402</v>
      </c>
      <c r="K90" s="66">
        <f t="shared" si="29"/>
        <v>0</v>
      </c>
      <c r="L90" s="66">
        <f t="shared" si="29"/>
        <v>0</v>
      </c>
      <c r="M90" s="66">
        <f t="shared" si="29"/>
        <v>0</v>
      </c>
      <c r="N90" s="66">
        <f t="shared" si="29"/>
        <v>0</v>
      </c>
      <c r="O90" s="66">
        <f t="shared" si="29"/>
        <v>0</v>
      </c>
      <c r="P90" s="64"/>
      <c r="Q90" s="27"/>
    </row>
    <row r="91" spans="1:17" s="28" customFormat="1" x14ac:dyDescent="0.25">
      <c r="A91" s="25">
        <v>63414</v>
      </c>
      <c r="B91" s="26" t="s">
        <v>92</v>
      </c>
      <c r="C91" s="190"/>
      <c r="D91" s="67"/>
      <c r="E91" s="67"/>
      <c r="F91" s="69"/>
      <c r="G91" s="71"/>
      <c r="H91" s="71"/>
      <c r="I91" s="71"/>
      <c r="J91" s="65">
        <f>E91</f>
        <v>0</v>
      </c>
      <c r="K91" s="77"/>
      <c r="L91" s="77"/>
      <c r="M91" s="77"/>
      <c r="N91" s="77"/>
      <c r="O91" s="77"/>
      <c r="P91" s="68"/>
    </row>
    <row r="92" spans="1:17" s="28" customFormat="1" x14ac:dyDescent="0.25">
      <c r="A92" s="25">
        <v>63415</v>
      </c>
      <c r="B92" s="26" t="s">
        <v>93</v>
      </c>
      <c r="C92" s="190"/>
      <c r="D92" s="67"/>
      <c r="E92" s="67"/>
      <c r="F92" s="69"/>
      <c r="G92" s="71"/>
      <c r="H92" s="71"/>
      <c r="I92" s="71"/>
      <c r="J92" s="65">
        <f>E92</f>
        <v>0</v>
      </c>
      <c r="K92" s="77"/>
      <c r="L92" s="77"/>
      <c r="M92" s="77"/>
      <c r="N92" s="77"/>
      <c r="O92" s="77"/>
      <c r="P92" s="68"/>
    </row>
    <row r="93" spans="1:17" s="28" customFormat="1" ht="24" customHeight="1" x14ac:dyDescent="0.25">
      <c r="A93" s="25">
        <v>63416</v>
      </c>
      <c r="B93" s="26" t="s">
        <v>94</v>
      </c>
      <c r="C93" s="190"/>
      <c r="D93" s="67"/>
      <c r="E93" s="67">
        <v>20402</v>
      </c>
      <c r="F93" s="69"/>
      <c r="G93" s="71"/>
      <c r="H93" s="71"/>
      <c r="I93" s="71"/>
      <c r="J93" s="65">
        <f>E93</f>
        <v>20402</v>
      </c>
      <c r="K93" s="77"/>
      <c r="L93" s="77"/>
      <c r="M93" s="77"/>
      <c r="N93" s="77"/>
      <c r="O93" s="77"/>
      <c r="P93" s="68"/>
    </row>
    <row r="94" spans="1:17" x14ac:dyDescent="0.25">
      <c r="A94" s="22">
        <v>6342</v>
      </c>
      <c r="B94" s="23" t="s">
        <v>95</v>
      </c>
      <c r="C94" s="190">
        <v>61</v>
      </c>
      <c r="D94" s="66">
        <f t="shared" ref="D94:O94" si="30">SUM(D95:D97)</f>
        <v>0</v>
      </c>
      <c r="E94" s="66">
        <f t="shared" si="30"/>
        <v>0</v>
      </c>
      <c r="F94" s="66">
        <f t="shared" si="30"/>
        <v>0</v>
      </c>
      <c r="G94" s="66">
        <f t="shared" si="30"/>
        <v>0</v>
      </c>
      <c r="H94" s="66">
        <f t="shared" si="30"/>
        <v>0</v>
      </c>
      <c r="I94" s="66">
        <f t="shared" si="30"/>
        <v>0</v>
      </c>
      <c r="J94" s="66">
        <f t="shared" si="30"/>
        <v>0</v>
      </c>
      <c r="K94" s="66">
        <f t="shared" si="30"/>
        <v>0</v>
      </c>
      <c r="L94" s="66">
        <f t="shared" si="30"/>
        <v>0</v>
      </c>
      <c r="M94" s="66">
        <f t="shared" si="30"/>
        <v>0</v>
      </c>
      <c r="N94" s="66">
        <f t="shared" si="30"/>
        <v>0</v>
      </c>
      <c r="O94" s="66">
        <f t="shared" si="30"/>
        <v>0</v>
      </c>
      <c r="P94" s="64"/>
    </row>
    <row r="95" spans="1:17" s="28" customFormat="1" x14ac:dyDescent="0.25">
      <c r="A95" s="25">
        <v>63424</v>
      </c>
      <c r="B95" s="26" t="s">
        <v>96</v>
      </c>
      <c r="C95" s="190"/>
      <c r="D95" s="67"/>
      <c r="E95" s="67"/>
      <c r="F95" s="69"/>
      <c r="G95" s="71"/>
      <c r="H95" s="71"/>
      <c r="I95" s="71"/>
      <c r="J95" s="65">
        <f>E95</f>
        <v>0</v>
      </c>
      <c r="K95" s="77"/>
      <c r="L95" s="77"/>
      <c r="M95" s="77"/>
      <c r="N95" s="77"/>
      <c r="O95" s="77"/>
      <c r="P95" s="68"/>
    </row>
    <row r="96" spans="1:17" s="28" customFormat="1" ht="21.75" customHeight="1" x14ac:dyDescent="0.25">
      <c r="A96" s="25">
        <v>63425</v>
      </c>
      <c r="B96" s="26" t="s">
        <v>97</v>
      </c>
      <c r="C96" s="190"/>
      <c r="D96" s="67"/>
      <c r="E96" s="67"/>
      <c r="F96" s="69"/>
      <c r="G96" s="71"/>
      <c r="H96" s="71"/>
      <c r="I96" s="71"/>
      <c r="J96" s="65">
        <f>E96</f>
        <v>0</v>
      </c>
      <c r="K96" s="77"/>
      <c r="L96" s="77"/>
      <c r="M96" s="77"/>
      <c r="N96" s="77"/>
      <c r="O96" s="77"/>
      <c r="P96" s="68"/>
    </row>
    <row r="97" spans="1:16" s="28" customFormat="1" ht="24" customHeight="1" x14ac:dyDescent="0.25">
      <c r="A97" s="25">
        <v>63426</v>
      </c>
      <c r="B97" s="26" t="s">
        <v>98</v>
      </c>
      <c r="C97" s="190"/>
      <c r="D97" s="67"/>
      <c r="E97" s="67"/>
      <c r="F97" s="69"/>
      <c r="G97" s="71"/>
      <c r="H97" s="71"/>
      <c r="I97" s="71"/>
      <c r="J97" s="65">
        <f>E97</f>
        <v>0</v>
      </c>
      <c r="K97" s="77"/>
      <c r="L97" s="77"/>
      <c r="M97" s="77"/>
      <c r="N97" s="77"/>
      <c r="O97" s="77"/>
      <c r="P97" s="68"/>
    </row>
    <row r="98" spans="1:16" x14ac:dyDescent="0.25">
      <c r="A98" s="22">
        <v>635</v>
      </c>
      <c r="B98" s="23" t="s">
        <v>99</v>
      </c>
      <c r="C98" s="190">
        <v>62</v>
      </c>
      <c r="D98" s="63">
        <f t="shared" ref="D98:O98" si="31">SUM(D99:D100)</f>
        <v>0</v>
      </c>
      <c r="E98" s="63">
        <f t="shared" si="31"/>
        <v>0</v>
      </c>
      <c r="F98" s="63">
        <f t="shared" si="31"/>
        <v>0</v>
      </c>
      <c r="G98" s="63">
        <f t="shared" si="31"/>
        <v>0</v>
      </c>
      <c r="H98" s="63">
        <f t="shared" si="31"/>
        <v>0</v>
      </c>
      <c r="I98" s="63">
        <f t="shared" si="31"/>
        <v>0</v>
      </c>
      <c r="J98" s="63">
        <f t="shared" si="31"/>
        <v>0</v>
      </c>
      <c r="K98" s="63">
        <f t="shared" si="31"/>
        <v>0</v>
      </c>
      <c r="L98" s="63">
        <f t="shared" si="31"/>
        <v>0</v>
      </c>
      <c r="M98" s="63">
        <f t="shared" si="31"/>
        <v>0</v>
      </c>
      <c r="N98" s="63">
        <f t="shared" si="31"/>
        <v>0</v>
      </c>
      <c r="O98" s="63">
        <f t="shared" si="31"/>
        <v>0</v>
      </c>
      <c r="P98" s="64"/>
    </row>
    <row r="99" spans="1:16" x14ac:dyDescent="0.25">
      <c r="A99" s="22">
        <v>6351</v>
      </c>
      <c r="B99" s="23" t="s">
        <v>100</v>
      </c>
      <c r="C99" s="190">
        <v>63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/>
      <c r="L99" s="66"/>
      <c r="M99" s="66">
        <v>0</v>
      </c>
      <c r="N99" s="66">
        <v>0</v>
      </c>
      <c r="O99" s="66">
        <v>0</v>
      </c>
      <c r="P99" s="64"/>
    </row>
    <row r="100" spans="1:16" x14ac:dyDescent="0.25">
      <c r="A100" s="22">
        <v>6352</v>
      </c>
      <c r="B100" s="23" t="s">
        <v>101</v>
      </c>
      <c r="C100" s="190">
        <v>64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/>
      <c r="L100" s="66"/>
      <c r="M100" s="66">
        <v>0</v>
      </c>
      <c r="N100" s="66">
        <v>0</v>
      </c>
      <c r="O100" s="66">
        <v>0</v>
      </c>
      <c r="P100" s="64"/>
    </row>
    <row r="101" spans="1:16" x14ac:dyDescent="0.25">
      <c r="A101" s="22" t="s">
        <v>102</v>
      </c>
      <c r="B101" s="24" t="s">
        <v>103</v>
      </c>
      <c r="C101" s="190">
        <v>65</v>
      </c>
      <c r="D101" s="63">
        <f t="shared" ref="D101:O101" si="32">+D102+D105</f>
        <v>0</v>
      </c>
      <c r="E101" s="63">
        <f>+E102+E105</f>
        <v>0</v>
      </c>
      <c r="F101" s="63">
        <f t="shared" si="32"/>
        <v>0</v>
      </c>
      <c r="G101" s="63">
        <f t="shared" si="32"/>
        <v>0</v>
      </c>
      <c r="H101" s="63">
        <f t="shared" si="32"/>
        <v>0</v>
      </c>
      <c r="I101" s="63">
        <f t="shared" si="32"/>
        <v>0</v>
      </c>
      <c r="J101" s="63">
        <f>+J102+J105</f>
        <v>0</v>
      </c>
      <c r="K101" s="63">
        <f t="shared" ref="K101:L101" si="33">+K102+K105</f>
        <v>0</v>
      </c>
      <c r="L101" s="63">
        <f t="shared" si="33"/>
        <v>0</v>
      </c>
      <c r="M101" s="63">
        <f t="shared" si="32"/>
        <v>0</v>
      </c>
      <c r="N101" s="63">
        <f t="shared" si="32"/>
        <v>0</v>
      </c>
      <c r="O101" s="63">
        <f t="shared" si="32"/>
        <v>0</v>
      </c>
      <c r="P101" s="64"/>
    </row>
    <row r="102" spans="1:16" x14ac:dyDescent="0.25">
      <c r="A102" s="22" t="s">
        <v>104</v>
      </c>
      <c r="B102" s="23" t="s">
        <v>105</v>
      </c>
      <c r="C102" s="190">
        <v>66</v>
      </c>
      <c r="D102" s="66">
        <f>+D104+D103</f>
        <v>0</v>
      </c>
      <c r="E102" s="66">
        <f t="shared" ref="E102:O102" si="34">+E104+E103</f>
        <v>0</v>
      </c>
      <c r="F102" s="66">
        <f t="shared" si="34"/>
        <v>0</v>
      </c>
      <c r="G102" s="66">
        <f t="shared" si="34"/>
        <v>0</v>
      </c>
      <c r="H102" s="66">
        <f t="shared" si="34"/>
        <v>0</v>
      </c>
      <c r="I102" s="66">
        <f t="shared" si="34"/>
        <v>0</v>
      </c>
      <c r="J102" s="66">
        <f t="shared" si="34"/>
        <v>0</v>
      </c>
      <c r="K102" s="66">
        <f t="shared" si="34"/>
        <v>0</v>
      </c>
      <c r="L102" s="66">
        <f t="shared" si="34"/>
        <v>0</v>
      </c>
      <c r="M102" s="66">
        <f t="shared" si="34"/>
        <v>0</v>
      </c>
      <c r="N102" s="66">
        <f t="shared" si="34"/>
        <v>0</v>
      </c>
      <c r="O102" s="66">
        <f t="shared" si="34"/>
        <v>0</v>
      </c>
      <c r="P102" s="64"/>
    </row>
    <row r="103" spans="1:16" ht="24" x14ac:dyDescent="0.25">
      <c r="A103" s="121" t="s">
        <v>1385</v>
      </c>
      <c r="B103" s="122" t="s">
        <v>1386</v>
      </c>
      <c r="C103" s="190"/>
      <c r="D103" s="67"/>
      <c r="E103" s="67"/>
      <c r="F103" s="72"/>
      <c r="G103" s="72"/>
      <c r="H103" s="72"/>
      <c r="I103" s="72"/>
      <c r="J103" s="65">
        <f>E103</f>
        <v>0</v>
      </c>
      <c r="K103" s="72"/>
      <c r="L103" s="72"/>
      <c r="M103" s="72"/>
      <c r="N103" s="72"/>
      <c r="O103" s="72"/>
      <c r="P103" s="64"/>
    </row>
    <row r="104" spans="1:16" s="28" customFormat="1" ht="21.75" customHeight="1" x14ac:dyDescent="0.25">
      <c r="A104" s="121">
        <v>63613</v>
      </c>
      <c r="B104" s="122" t="s">
        <v>1387</v>
      </c>
      <c r="C104" s="190"/>
      <c r="D104" s="67"/>
      <c r="E104" s="67"/>
      <c r="F104" s="79"/>
      <c r="G104" s="77"/>
      <c r="H104" s="77"/>
      <c r="I104" s="77"/>
      <c r="J104" s="65">
        <f>E104</f>
        <v>0</v>
      </c>
      <c r="K104" s="77"/>
      <c r="L104" s="77"/>
      <c r="M104" s="77"/>
      <c r="N104" s="77"/>
      <c r="O104" s="77"/>
      <c r="P104" s="68"/>
    </row>
    <row r="105" spans="1:16" x14ac:dyDescent="0.25">
      <c r="A105" s="22" t="s">
        <v>106</v>
      </c>
      <c r="B105" s="23" t="s">
        <v>107</v>
      </c>
      <c r="C105" s="190">
        <v>67</v>
      </c>
      <c r="D105" s="66">
        <f>+D106+D107</f>
        <v>0</v>
      </c>
      <c r="E105" s="66">
        <f t="shared" ref="E105:O105" si="35">+E106+E107</f>
        <v>0</v>
      </c>
      <c r="F105" s="66">
        <f t="shared" si="35"/>
        <v>0</v>
      </c>
      <c r="G105" s="66">
        <f t="shared" si="35"/>
        <v>0</v>
      </c>
      <c r="H105" s="66">
        <f t="shared" si="35"/>
        <v>0</v>
      </c>
      <c r="I105" s="66">
        <f t="shared" si="35"/>
        <v>0</v>
      </c>
      <c r="J105" s="66">
        <f t="shared" si="35"/>
        <v>0</v>
      </c>
      <c r="K105" s="66">
        <f t="shared" si="35"/>
        <v>0</v>
      </c>
      <c r="L105" s="66">
        <f t="shared" si="35"/>
        <v>0</v>
      </c>
      <c r="M105" s="66">
        <f t="shared" si="35"/>
        <v>0</v>
      </c>
      <c r="N105" s="66">
        <f t="shared" si="35"/>
        <v>0</v>
      </c>
      <c r="O105" s="66">
        <f t="shared" si="35"/>
        <v>0</v>
      </c>
      <c r="P105" s="64"/>
    </row>
    <row r="106" spans="1:16" s="28" customFormat="1" ht="24" customHeight="1" x14ac:dyDescent="0.25">
      <c r="A106" s="25">
        <v>63622</v>
      </c>
      <c r="B106" s="26" t="s">
        <v>1388</v>
      </c>
      <c r="C106" s="190"/>
      <c r="D106" s="67"/>
      <c r="E106" s="67"/>
      <c r="F106" s="69"/>
      <c r="G106" s="71"/>
      <c r="H106" s="71"/>
      <c r="I106" s="71"/>
      <c r="J106" s="65">
        <f>E106</f>
        <v>0</v>
      </c>
      <c r="K106" s="77"/>
      <c r="L106" s="77"/>
      <c r="M106" s="71"/>
      <c r="N106" s="71"/>
      <c r="O106" s="71"/>
      <c r="P106" s="68"/>
    </row>
    <row r="107" spans="1:16" s="28" customFormat="1" ht="24" customHeight="1" x14ac:dyDescent="0.25">
      <c r="A107" s="25">
        <v>63623</v>
      </c>
      <c r="B107" s="26" t="s">
        <v>1389</v>
      </c>
      <c r="C107" s="190"/>
      <c r="D107" s="67"/>
      <c r="E107" s="67"/>
      <c r="F107" s="69"/>
      <c r="G107" s="71"/>
      <c r="H107" s="71"/>
      <c r="I107" s="71"/>
      <c r="J107" s="65">
        <f>E107</f>
        <v>0</v>
      </c>
      <c r="K107" s="77"/>
      <c r="L107" s="77"/>
      <c r="M107" s="71"/>
      <c r="N107" s="71"/>
      <c r="O107" s="71"/>
      <c r="P107" s="68"/>
    </row>
    <row r="108" spans="1:16" x14ac:dyDescent="0.25">
      <c r="A108" s="22" t="s">
        <v>108</v>
      </c>
      <c r="B108" s="23" t="s">
        <v>1390</v>
      </c>
      <c r="C108" s="190">
        <v>68</v>
      </c>
      <c r="D108" s="63">
        <f t="shared" ref="D108:O108" si="36">+D109+D114</f>
        <v>0</v>
      </c>
      <c r="E108" s="63">
        <f>+E109+E114</f>
        <v>232210</v>
      </c>
      <c r="F108" s="63">
        <f t="shared" si="36"/>
        <v>0</v>
      </c>
      <c r="G108" s="63">
        <f t="shared" si="36"/>
        <v>0</v>
      </c>
      <c r="H108" s="63">
        <f t="shared" si="36"/>
        <v>0</v>
      </c>
      <c r="I108" s="63">
        <f t="shared" si="36"/>
        <v>232210</v>
      </c>
      <c r="J108" s="63">
        <f t="shared" si="36"/>
        <v>0</v>
      </c>
      <c r="K108" s="63">
        <f t="shared" si="36"/>
        <v>0</v>
      </c>
      <c r="L108" s="63">
        <f t="shared" si="36"/>
        <v>0</v>
      </c>
      <c r="M108" s="63">
        <f t="shared" si="36"/>
        <v>0</v>
      </c>
      <c r="N108" s="63">
        <f t="shared" si="36"/>
        <v>0</v>
      </c>
      <c r="O108" s="63">
        <f t="shared" si="36"/>
        <v>0</v>
      </c>
      <c r="P108" s="64"/>
    </row>
    <row r="109" spans="1:16" x14ac:dyDescent="0.25">
      <c r="A109" s="22" t="s">
        <v>109</v>
      </c>
      <c r="B109" s="23" t="s">
        <v>1391</v>
      </c>
      <c r="C109" s="190">
        <v>69</v>
      </c>
      <c r="D109" s="66">
        <f>+D110+D113+D111+D112</f>
        <v>0</v>
      </c>
      <c r="E109" s="66">
        <f>+E110+E113+E111+E112</f>
        <v>232210</v>
      </c>
      <c r="F109" s="66">
        <f>+F110+F113+F111+F112</f>
        <v>0</v>
      </c>
      <c r="G109" s="66">
        <f t="shared" ref="G109:O109" si="37">+G110+G113+G111+G112</f>
        <v>0</v>
      </c>
      <c r="H109" s="66">
        <f t="shared" si="37"/>
        <v>0</v>
      </c>
      <c r="I109" s="66">
        <f>+I110+I113+I111+I112</f>
        <v>232210</v>
      </c>
      <c r="J109" s="66">
        <f t="shared" si="37"/>
        <v>0</v>
      </c>
      <c r="K109" s="66">
        <f t="shared" si="37"/>
        <v>0</v>
      </c>
      <c r="L109" s="66">
        <f t="shared" si="37"/>
        <v>0</v>
      </c>
      <c r="M109" s="66">
        <f t="shared" si="37"/>
        <v>0</v>
      </c>
      <c r="N109" s="66">
        <f t="shared" si="37"/>
        <v>0</v>
      </c>
      <c r="O109" s="66">
        <f t="shared" si="37"/>
        <v>0</v>
      </c>
      <c r="P109" s="64"/>
    </row>
    <row r="110" spans="1:16" x14ac:dyDescent="0.25">
      <c r="A110" s="22" t="s">
        <v>1601</v>
      </c>
      <c r="B110" s="23" t="s">
        <v>1602</v>
      </c>
      <c r="C110" s="190"/>
      <c r="D110" s="268"/>
      <c r="E110" s="268">
        <v>232210</v>
      </c>
      <c r="F110" s="72"/>
      <c r="G110" s="72"/>
      <c r="H110" s="72"/>
      <c r="I110" s="73">
        <f>E110</f>
        <v>232210</v>
      </c>
      <c r="J110" s="72"/>
      <c r="K110" s="72"/>
      <c r="L110" s="72"/>
      <c r="M110" s="72"/>
      <c r="N110" s="72"/>
      <c r="O110" s="72"/>
      <c r="P110" s="64"/>
    </row>
    <row r="111" spans="1:16" x14ac:dyDescent="0.25">
      <c r="A111" s="22">
        <v>63812</v>
      </c>
      <c r="B111" s="23" t="s">
        <v>1392</v>
      </c>
      <c r="C111" s="190"/>
      <c r="D111" s="67"/>
      <c r="E111" s="67"/>
      <c r="F111" s="72"/>
      <c r="G111" s="72"/>
      <c r="H111" s="72"/>
      <c r="I111" s="73">
        <f>E111</f>
        <v>0</v>
      </c>
      <c r="J111" s="72"/>
      <c r="K111" s="72"/>
      <c r="L111" s="72"/>
      <c r="M111" s="72"/>
      <c r="N111" s="72"/>
      <c r="O111" s="72"/>
      <c r="P111" s="64"/>
    </row>
    <row r="112" spans="1:16" ht="24" x14ac:dyDescent="0.25">
      <c r="A112" s="22" t="s">
        <v>1393</v>
      </c>
      <c r="B112" s="23" t="s">
        <v>1394</v>
      </c>
      <c r="C112" s="190"/>
      <c r="D112" s="67"/>
      <c r="E112" s="67"/>
      <c r="F112" s="72"/>
      <c r="G112" s="72"/>
      <c r="H112" s="72"/>
      <c r="I112" s="73">
        <f>E112</f>
        <v>0</v>
      </c>
      <c r="J112" s="72"/>
      <c r="K112" s="72"/>
      <c r="L112" s="72"/>
      <c r="M112" s="72"/>
      <c r="N112" s="72"/>
      <c r="O112" s="72"/>
      <c r="P112" s="64"/>
    </row>
    <row r="113" spans="1:16" s="28" customFormat="1" ht="24" x14ac:dyDescent="0.25">
      <c r="A113" s="25" t="s">
        <v>1395</v>
      </c>
      <c r="B113" s="26" t="s">
        <v>1396</v>
      </c>
      <c r="C113" s="190"/>
      <c r="D113" s="67"/>
      <c r="E113" s="67"/>
      <c r="F113" s="79"/>
      <c r="G113" s="77"/>
      <c r="H113" s="77"/>
      <c r="I113" s="73">
        <f>E113</f>
        <v>0</v>
      </c>
      <c r="J113" s="77"/>
      <c r="K113" s="77"/>
      <c r="L113" s="77"/>
      <c r="M113" s="77"/>
      <c r="N113" s="77"/>
      <c r="O113" s="77"/>
      <c r="P113" s="68"/>
    </row>
    <row r="114" spans="1:16" x14ac:dyDescent="0.25">
      <c r="A114" s="22" t="s">
        <v>110</v>
      </c>
      <c r="B114" s="23" t="s">
        <v>1397</v>
      </c>
      <c r="C114" s="190">
        <v>70</v>
      </c>
      <c r="D114" s="66">
        <f>+D115+D116+D117</f>
        <v>0</v>
      </c>
      <c r="E114" s="66">
        <f t="shared" ref="E114:O114" si="38">+E115+E116+E117</f>
        <v>0</v>
      </c>
      <c r="F114" s="66">
        <f t="shared" si="38"/>
        <v>0</v>
      </c>
      <c r="G114" s="66">
        <f t="shared" si="38"/>
        <v>0</v>
      </c>
      <c r="H114" s="66">
        <f t="shared" si="38"/>
        <v>0</v>
      </c>
      <c r="I114" s="66">
        <f t="shared" si="38"/>
        <v>0</v>
      </c>
      <c r="J114" s="66">
        <f t="shared" si="38"/>
        <v>0</v>
      </c>
      <c r="K114" s="66">
        <f t="shared" si="38"/>
        <v>0</v>
      </c>
      <c r="L114" s="66">
        <f t="shared" si="38"/>
        <v>0</v>
      </c>
      <c r="M114" s="66">
        <f t="shared" si="38"/>
        <v>0</v>
      </c>
      <c r="N114" s="66">
        <f t="shared" si="38"/>
        <v>0</v>
      </c>
      <c r="O114" s="66">
        <f t="shared" si="38"/>
        <v>0</v>
      </c>
      <c r="P114" s="64"/>
    </row>
    <row r="115" spans="1:16" s="28" customFormat="1" x14ac:dyDescent="0.25">
      <c r="A115" s="25">
        <v>63822</v>
      </c>
      <c r="B115" s="26" t="s">
        <v>1398</v>
      </c>
      <c r="C115" s="190"/>
      <c r="D115" s="67"/>
      <c r="E115" s="67"/>
      <c r="F115" s="69"/>
      <c r="G115" s="71"/>
      <c r="H115" s="71"/>
      <c r="I115" s="73">
        <f>E115</f>
        <v>0</v>
      </c>
      <c r="J115" s="71"/>
      <c r="K115" s="71"/>
      <c r="L115" s="71"/>
      <c r="M115" s="71"/>
      <c r="N115" s="71"/>
      <c r="O115" s="71"/>
      <c r="P115" s="68"/>
    </row>
    <row r="116" spans="1:16" s="28" customFormat="1" ht="24" x14ac:dyDescent="0.25">
      <c r="A116" s="25" t="s">
        <v>1399</v>
      </c>
      <c r="B116" s="26" t="s">
        <v>1400</v>
      </c>
      <c r="C116" s="190"/>
      <c r="D116" s="67"/>
      <c r="E116" s="67"/>
      <c r="F116" s="69"/>
      <c r="G116" s="71"/>
      <c r="H116" s="71"/>
      <c r="I116" s="73">
        <f>E116</f>
        <v>0</v>
      </c>
      <c r="J116" s="71"/>
      <c r="K116" s="71"/>
      <c r="L116" s="71"/>
      <c r="M116" s="71"/>
      <c r="N116" s="71"/>
      <c r="O116" s="71"/>
      <c r="P116" s="68"/>
    </row>
    <row r="117" spans="1:16" s="28" customFormat="1" ht="24" x14ac:dyDescent="0.25">
      <c r="A117" s="25" t="s">
        <v>1401</v>
      </c>
      <c r="B117" s="26" t="s">
        <v>1402</v>
      </c>
      <c r="C117" s="190"/>
      <c r="D117" s="67"/>
      <c r="E117" s="67"/>
      <c r="F117" s="69"/>
      <c r="G117" s="71"/>
      <c r="H117" s="71"/>
      <c r="I117" s="73">
        <f>E117</f>
        <v>0</v>
      </c>
      <c r="J117" s="71"/>
      <c r="K117" s="71"/>
      <c r="L117" s="71"/>
      <c r="M117" s="71"/>
      <c r="N117" s="71"/>
      <c r="O117" s="71"/>
      <c r="P117" s="68"/>
    </row>
    <row r="118" spans="1:16" s="28" customFormat="1" x14ac:dyDescent="0.25">
      <c r="A118" s="25">
        <v>639</v>
      </c>
      <c r="B118" s="26" t="s">
        <v>1403</v>
      </c>
      <c r="C118" s="190"/>
      <c r="D118" s="202">
        <f>D119+D121+D123+D125</f>
        <v>0</v>
      </c>
      <c r="E118" s="202">
        <f t="shared" ref="E118:O118" si="39">E119+E121+E123+E125</f>
        <v>0</v>
      </c>
      <c r="F118" s="202">
        <f t="shared" si="39"/>
        <v>0</v>
      </c>
      <c r="G118" s="202">
        <f t="shared" si="39"/>
        <v>0</v>
      </c>
      <c r="H118" s="202">
        <f t="shared" si="39"/>
        <v>0</v>
      </c>
      <c r="I118" s="202">
        <f t="shared" si="39"/>
        <v>0</v>
      </c>
      <c r="J118" s="202">
        <f t="shared" si="39"/>
        <v>0</v>
      </c>
      <c r="K118" s="202">
        <f t="shared" si="39"/>
        <v>0</v>
      </c>
      <c r="L118" s="202">
        <f t="shared" si="39"/>
        <v>0</v>
      </c>
      <c r="M118" s="202">
        <f t="shared" si="39"/>
        <v>0</v>
      </c>
      <c r="N118" s="202">
        <f t="shared" si="39"/>
        <v>0</v>
      </c>
      <c r="O118" s="202">
        <f t="shared" si="39"/>
        <v>0</v>
      </c>
      <c r="P118" s="259"/>
    </row>
    <row r="119" spans="1:16" s="28" customFormat="1" x14ac:dyDescent="0.25">
      <c r="A119" s="25">
        <v>6391</v>
      </c>
      <c r="B119" s="26" t="s">
        <v>1404</v>
      </c>
      <c r="C119" s="190"/>
      <c r="D119" s="203">
        <f>D120</f>
        <v>0</v>
      </c>
      <c r="E119" s="203">
        <f t="shared" ref="E119:O119" si="40">E120</f>
        <v>0</v>
      </c>
      <c r="F119" s="203">
        <f t="shared" si="40"/>
        <v>0</v>
      </c>
      <c r="G119" s="203">
        <f t="shared" si="40"/>
        <v>0</v>
      </c>
      <c r="H119" s="203">
        <f t="shared" si="40"/>
        <v>0</v>
      </c>
      <c r="I119" s="203">
        <f t="shared" si="40"/>
        <v>0</v>
      </c>
      <c r="J119" s="203">
        <f t="shared" si="40"/>
        <v>0</v>
      </c>
      <c r="K119" s="203">
        <f t="shared" si="40"/>
        <v>0</v>
      </c>
      <c r="L119" s="203">
        <f t="shared" si="40"/>
        <v>0</v>
      </c>
      <c r="M119" s="203">
        <f t="shared" si="40"/>
        <v>0</v>
      </c>
      <c r="N119" s="203">
        <f t="shared" si="40"/>
        <v>0</v>
      </c>
      <c r="O119" s="203">
        <f t="shared" si="40"/>
        <v>0</v>
      </c>
      <c r="P119" s="258"/>
    </row>
    <row r="120" spans="1:16" s="28" customFormat="1" x14ac:dyDescent="0.25">
      <c r="A120" s="25">
        <v>63911</v>
      </c>
      <c r="B120" s="26" t="s">
        <v>1404</v>
      </c>
      <c r="C120" s="190"/>
      <c r="D120" s="67"/>
      <c r="E120" s="67"/>
      <c r="F120" s="69"/>
      <c r="G120" s="71"/>
      <c r="H120" s="71"/>
      <c r="I120" s="71"/>
      <c r="J120" s="73">
        <f>E120</f>
        <v>0</v>
      </c>
      <c r="K120" s="71"/>
      <c r="L120" s="71"/>
      <c r="M120" s="71"/>
      <c r="N120" s="71"/>
      <c r="O120" s="71"/>
      <c r="P120" s="68"/>
    </row>
    <row r="121" spans="1:16" s="28" customFormat="1" x14ac:dyDescent="0.25">
      <c r="A121" s="25">
        <v>6392</v>
      </c>
      <c r="B121" s="26" t="s">
        <v>1405</v>
      </c>
      <c r="C121" s="190"/>
      <c r="D121" s="203">
        <f>D122</f>
        <v>0</v>
      </c>
      <c r="E121" s="203">
        <f t="shared" ref="E121:O121" si="41">E122</f>
        <v>0</v>
      </c>
      <c r="F121" s="203">
        <f t="shared" si="41"/>
        <v>0</v>
      </c>
      <c r="G121" s="203">
        <f t="shared" si="41"/>
        <v>0</v>
      </c>
      <c r="H121" s="203">
        <f t="shared" si="41"/>
        <v>0</v>
      </c>
      <c r="I121" s="203">
        <f t="shared" si="41"/>
        <v>0</v>
      </c>
      <c r="J121" s="203">
        <f t="shared" si="41"/>
        <v>0</v>
      </c>
      <c r="K121" s="203">
        <f t="shared" si="41"/>
        <v>0</v>
      </c>
      <c r="L121" s="203">
        <f t="shared" si="41"/>
        <v>0</v>
      </c>
      <c r="M121" s="203">
        <f t="shared" si="41"/>
        <v>0</v>
      </c>
      <c r="N121" s="203">
        <f t="shared" si="41"/>
        <v>0</v>
      </c>
      <c r="O121" s="203">
        <f t="shared" si="41"/>
        <v>0</v>
      </c>
      <c r="P121" s="258"/>
    </row>
    <row r="122" spans="1:16" s="28" customFormat="1" x14ac:dyDescent="0.25">
      <c r="A122" s="25">
        <v>63921</v>
      </c>
      <c r="B122" s="26" t="s">
        <v>1405</v>
      </c>
      <c r="C122" s="190"/>
      <c r="D122" s="67"/>
      <c r="E122" s="67"/>
      <c r="F122" s="69"/>
      <c r="G122" s="71"/>
      <c r="H122" s="71"/>
      <c r="I122" s="71"/>
      <c r="J122" s="73">
        <f>E122</f>
        <v>0</v>
      </c>
      <c r="K122" s="71"/>
      <c r="L122" s="71"/>
      <c r="M122" s="71"/>
      <c r="N122" s="71"/>
      <c r="O122" s="71"/>
      <c r="P122" s="68"/>
    </row>
    <row r="123" spans="1:16" s="28" customFormat="1" ht="24" x14ac:dyDescent="0.25">
      <c r="A123" s="25">
        <v>6393</v>
      </c>
      <c r="B123" s="26" t="s">
        <v>1406</v>
      </c>
      <c r="C123" s="190"/>
      <c r="D123" s="203">
        <f>D124</f>
        <v>0</v>
      </c>
      <c r="E123" s="203">
        <f t="shared" ref="E123:O123" si="42">E124</f>
        <v>0</v>
      </c>
      <c r="F123" s="203">
        <f t="shared" si="42"/>
        <v>0</v>
      </c>
      <c r="G123" s="203">
        <f t="shared" si="42"/>
        <v>0</v>
      </c>
      <c r="H123" s="203">
        <f t="shared" si="42"/>
        <v>0</v>
      </c>
      <c r="I123" s="203">
        <f t="shared" si="42"/>
        <v>0</v>
      </c>
      <c r="J123" s="203">
        <f t="shared" si="42"/>
        <v>0</v>
      </c>
      <c r="K123" s="203">
        <f t="shared" si="42"/>
        <v>0</v>
      </c>
      <c r="L123" s="203">
        <f t="shared" si="42"/>
        <v>0</v>
      </c>
      <c r="M123" s="203">
        <f t="shared" si="42"/>
        <v>0</v>
      </c>
      <c r="N123" s="203">
        <f t="shared" si="42"/>
        <v>0</v>
      </c>
      <c r="O123" s="203">
        <f t="shared" si="42"/>
        <v>0</v>
      </c>
      <c r="P123" s="258"/>
    </row>
    <row r="124" spans="1:16" s="28" customFormat="1" ht="24" x14ac:dyDescent="0.25">
      <c r="A124" s="25">
        <v>63931</v>
      </c>
      <c r="B124" s="26" t="s">
        <v>1406</v>
      </c>
      <c r="C124" s="190"/>
      <c r="D124" s="67"/>
      <c r="E124" s="67"/>
      <c r="F124" s="69"/>
      <c r="G124" s="71"/>
      <c r="H124" s="71"/>
      <c r="I124" s="73">
        <f>E124</f>
        <v>0</v>
      </c>
      <c r="J124" s="71"/>
      <c r="K124" s="71"/>
      <c r="L124" s="71"/>
      <c r="M124" s="71"/>
      <c r="N124" s="71"/>
      <c r="O124" s="71"/>
      <c r="P124" s="68"/>
    </row>
    <row r="125" spans="1:16" s="28" customFormat="1" ht="24" x14ac:dyDescent="0.25">
      <c r="A125" s="25">
        <v>6394</v>
      </c>
      <c r="B125" s="26" t="s">
        <v>1407</v>
      </c>
      <c r="C125" s="190"/>
      <c r="D125" s="203">
        <f>D126</f>
        <v>0</v>
      </c>
      <c r="E125" s="203">
        <f t="shared" ref="E125:O125" si="43">E126</f>
        <v>0</v>
      </c>
      <c r="F125" s="203">
        <f t="shared" si="43"/>
        <v>0</v>
      </c>
      <c r="G125" s="203">
        <f t="shared" si="43"/>
        <v>0</v>
      </c>
      <c r="H125" s="203">
        <f t="shared" si="43"/>
        <v>0</v>
      </c>
      <c r="I125" s="203">
        <f t="shared" si="43"/>
        <v>0</v>
      </c>
      <c r="J125" s="203">
        <f t="shared" si="43"/>
        <v>0</v>
      </c>
      <c r="K125" s="203">
        <f t="shared" si="43"/>
        <v>0</v>
      </c>
      <c r="L125" s="203">
        <f t="shared" si="43"/>
        <v>0</v>
      </c>
      <c r="M125" s="203">
        <f t="shared" si="43"/>
        <v>0</v>
      </c>
      <c r="N125" s="203">
        <f t="shared" si="43"/>
        <v>0</v>
      </c>
      <c r="O125" s="203">
        <f t="shared" si="43"/>
        <v>0</v>
      </c>
      <c r="P125" s="258"/>
    </row>
    <row r="126" spans="1:16" s="28" customFormat="1" ht="24" x14ac:dyDescent="0.25">
      <c r="A126" s="25">
        <v>63941</v>
      </c>
      <c r="B126" s="26" t="s">
        <v>1407</v>
      </c>
      <c r="C126" s="190"/>
      <c r="D126" s="67"/>
      <c r="E126" s="67"/>
      <c r="F126" s="69"/>
      <c r="G126" s="71"/>
      <c r="H126" s="71"/>
      <c r="I126" s="73">
        <f>E126</f>
        <v>0</v>
      </c>
      <c r="J126" s="71"/>
      <c r="K126" s="71"/>
      <c r="L126" s="71"/>
      <c r="M126" s="71"/>
      <c r="N126" s="71"/>
      <c r="O126" s="71"/>
      <c r="P126" s="68"/>
    </row>
    <row r="127" spans="1:16" x14ac:dyDescent="0.25">
      <c r="A127" s="22">
        <v>64</v>
      </c>
      <c r="B127" s="23" t="s">
        <v>111</v>
      </c>
      <c r="C127" s="190">
        <v>71</v>
      </c>
      <c r="D127" s="63">
        <f t="shared" ref="D127:J127" si="44">D128+D142+D151+D159</f>
        <v>0</v>
      </c>
      <c r="E127" s="63">
        <f t="shared" si="44"/>
        <v>5100</v>
      </c>
      <c r="F127" s="63">
        <f t="shared" si="44"/>
        <v>0</v>
      </c>
      <c r="G127" s="63">
        <f t="shared" si="44"/>
        <v>5100</v>
      </c>
      <c r="H127" s="63">
        <f t="shared" si="44"/>
        <v>0</v>
      </c>
      <c r="I127" s="63">
        <f t="shared" si="44"/>
        <v>0</v>
      </c>
      <c r="J127" s="63">
        <f t="shared" si="44"/>
        <v>0</v>
      </c>
      <c r="K127" s="63"/>
      <c r="L127" s="63"/>
      <c r="M127" s="63">
        <f>M128+M142+M151+M159</f>
        <v>0</v>
      </c>
      <c r="N127" s="63">
        <f>N128+N142+N151+N159</f>
        <v>0</v>
      </c>
      <c r="O127" s="63">
        <f>O128+O142+O151+O159</f>
        <v>0</v>
      </c>
      <c r="P127" s="64"/>
    </row>
    <row r="128" spans="1:16" x14ac:dyDescent="0.25">
      <c r="A128" s="22">
        <v>641</v>
      </c>
      <c r="B128" s="23" t="s">
        <v>112</v>
      </c>
      <c r="C128" s="190">
        <v>72</v>
      </c>
      <c r="D128" s="63">
        <f>SUM(D129+D131+D134+D136+D138+D140)</f>
        <v>0</v>
      </c>
      <c r="E128" s="63">
        <f t="shared" ref="E128:O128" si="45">SUM(E129+E131+E134+E136+E138+E140)</f>
        <v>5100</v>
      </c>
      <c r="F128" s="63">
        <f t="shared" si="45"/>
        <v>0</v>
      </c>
      <c r="G128" s="63">
        <f t="shared" si="45"/>
        <v>5100</v>
      </c>
      <c r="H128" s="63">
        <f t="shared" si="45"/>
        <v>0</v>
      </c>
      <c r="I128" s="63">
        <f t="shared" si="45"/>
        <v>0</v>
      </c>
      <c r="J128" s="63">
        <f t="shared" si="45"/>
        <v>0</v>
      </c>
      <c r="K128" s="63">
        <f t="shared" si="45"/>
        <v>0</v>
      </c>
      <c r="L128" s="63">
        <f t="shared" si="45"/>
        <v>0</v>
      </c>
      <c r="M128" s="63">
        <f t="shared" si="45"/>
        <v>0</v>
      </c>
      <c r="N128" s="63">
        <f t="shared" si="45"/>
        <v>0</v>
      </c>
      <c r="O128" s="63">
        <f t="shared" si="45"/>
        <v>0</v>
      </c>
      <c r="P128" s="64"/>
    </row>
    <row r="129" spans="1:16" x14ac:dyDescent="0.25">
      <c r="A129" s="22">
        <v>6412</v>
      </c>
      <c r="B129" s="23" t="s">
        <v>113</v>
      </c>
      <c r="C129" s="190">
        <v>73</v>
      </c>
      <c r="D129" s="66">
        <f>SUM(D130:D130)</f>
        <v>0</v>
      </c>
      <c r="E129" s="66">
        <f>SUM(E130:E130)</f>
        <v>0</v>
      </c>
      <c r="F129" s="66">
        <f t="shared" ref="F129:O129" si="46">SUM(F130:F130)</f>
        <v>0</v>
      </c>
      <c r="G129" s="66">
        <f t="shared" si="46"/>
        <v>0</v>
      </c>
      <c r="H129" s="66">
        <f t="shared" si="46"/>
        <v>0</v>
      </c>
      <c r="I129" s="66">
        <f t="shared" si="46"/>
        <v>0</v>
      </c>
      <c r="J129" s="66">
        <f t="shared" si="46"/>
        <v>0</v>
      </c>
      <c r="K129" s="66">
        <f t="shared" si="46"/>
        <v>0</v>
      </c>
      <c r="L129" s="66">
        <f t="shared" si="46"/>
        <v>0</v>
      </c>
      <c r="M129" s="66">
        <f t="shared" si="46"/>
        <v>0</v>
      </c>
      <c r="N129" s="66">
        <f t="shared" si="46"/>
        <v>0</v>
      </c>
      <c r="O129" s="66">
        <f t="shared" si="46"/>
        <v>0</v>
      </c>
      <c r="P129" s="64"/>
    </row>
    <row r="130" spans="1:16" s="28" customFormat="1" x14ac:dyDescent="0.25">
      <c r="A130" s="25" t="s">
        <v>1431</v>
      </c>
      <c r="B130" s="26" t="s">
        <v>114</v>
      </c>
      <c r="C130" s="190"/>
      <c r="D130" s="67"/>
      <c r="E130" s="67"/>
      <c r="F130" s="69"/>
      <c r="G130" s="65">
        <f>E130</f>
        <v>0</v>
      </c>
      <c r="H130" s="71"/>
      <c r="I130" s="71"/>
      <c r="J130" s="71"/>
      <c r="K130" s="71"/>
      <c r="L130" s="71"/>
      <c r="M130" s="71"/>
      <c r="N130" s="71"/>
      <c r="O130" s="71"/>
      <c r="P130" s="64"/>
    </row>
    <row r="131" spans="1:16" x14ac:dyDescent="0.25">
      <c r="A131" s="22">
        <v>6413</v>
      </c>
      <c r="B131" s="23" t="s">
        <v>115</v>
      </c>
      <c r="C131" s="190">
        <v>74</v>
      </c>
      <c r="D131" s="66">
        <f t="shared" ref="D131:O131" si="47">SUM(D132:D133)</f>
        <v>0</v>
      </c>
      <c r="E131" s="66">
        <f t="shared" si="47"/>
        <v>5100</v>
      </c>
      <c r="F131" s="66">
        <f t="shared" si="47"/>
        <v>0</v>
      </c>
      <c r="G131" s="66">
        <f t="shared" si="47"/>
        <v>5100</v>
      </c>
      <c r="H131" s="66">
        <f t="shared" si="47"/>
        <v>0</v>
      </c>
      <c r="I131" s="66">
        <f t="shared" si="47"/>
        <v>0</v>
      </c>
      <c r="J131" s="66">
        <f t="shared" si="47"/>
        <v>0</v>
      </c>
      <c r="K131" s="66">
        <f t="shared" si="47"/>
        <v>0</v>
      </c>
      <c r="L131" s="66">
        <f t="shared" si="47"/>
        <v>0</v>
      </c>
      <c r="M131" s="66">
        <f t="shared" si="47"/>
        <v>0</v>
      </c>
      <c r="N131" s="66">
        <f t="shared" si="47"/>
        <v>0</v>
      </c>
      <c r="O131" s="66">
        <f t="shared" si="47"/>
        <v>0</v>
      </c>
      <c r="P131" s="64"/>
    </row>
    <row r="132" spans="1:16" s="28" customFormat="1" x14ac:dyDescent="0.25">
      <c r="A132" s="25" t="s">
        <v>1433</v>
      </c>
      <c r="B132" s="26" t="s">
        <v>116</v>
      </c>
      <c r="C132" s="190"/>
      <c r="D132" s="67"/>
      <c r="E132" s="67"/>
      <c r="F132" s="69"/>
      <c r="G132" s="65">
        <f>E132</f>
        <v>0</v>
      </c>
      <c r="H132" s="71"/>
      <c r="I132" s="71"/>
      <c r="J132" s="71"/>
      <c r="K132" s="71"/>
      <c r="L132" s="71"/>
      <c r="M132" s="71"/>
      <c r="N132" s="71"/>
      <c r="O132" s="71"/>
      <c r="P132" s="64"/>
    </row>
    <row r="133" spans="1:16" s="28" customFormat="1" x14ac:dyDescent="0.25">
      <c r="A133" s="25" t="s">
        <v>1432</v>
      </c>
      <c r="B133" s="26" t="s">
        <v>117</v>
      </c>
      <c r="C133" s="190"/>
      <c r="D133" s="67"/>
      <c r="E133" s="67">
        <v>5100</v>
      </c>
      <c r="F133" s="69"/>
      <c r="G133" s="65">
        <f>E133</f>
        <v>5100</v>
      </c>
      <c r="H133" s="71"/>
      <c r="I133" s="71"/>
      <c r="J133" s="71"/>
      <c r="K133" s="71"/>
      <c r="L133" s="71"/>
      <c r="M133" s="71"/>
      <c r="N133" s="71"/>
      <c r="O133" s="71"/>
      <c r="P133" s="64"/>
    </row>
    <row r="134" spans="1:16" x14ac:dyDescent="0.25">
      <c r="A134" s="22">
        <v>6414</v>
      </c>
      <c r="B134" s="23" t="s">
        <v>118</v>
      </c>
      <c r="C134" s="190">
        <v>75</v>
      </c>
      <c r="D134" s="66">
        <f>SUM(D135:D135)</f>
        <v>0</v>
      </c>
      <c r="E134" s="66">
        <f t="shared" ref="E134:O134" si="48">SUM(E135:E135)</f>
        <v>0</v>
      </c>
      <c r="F134" s="66">
        <f t="shared" si="48"/>
        <v>0</v>
      </c>
      <c r="G134" s="66">
        <f t="shared" si="48"/>
        <v>0</v>
      </c>
      <c r="H134" s="66">
        <f t="shared" si="48"/>
        <v>0</v>
      </c>
      <c r="I134" s="66">
        <f t="shared" si="48"/>
        <v>0</v>
      </c>
      <c r="J134" s="66">
        <f t="shared" si="48"/>
        <v>0</v>
      </c>
      <c r="K134" s="66">
        <f t="shared" si="48"/>
        <v>0</v>
      </c>
      <c r="L134" s="66">
        <f t="shared" si="48"/>
        <v>0</v>
      </c>
      <c r="M134" s="66">
        <f t="shared" si="48"/>
        <v>0</v>
      </c>
      <c r="N134" s="66">
        <f t="shared" si="48"/>
        <v>0</v>
      </c>
      <c r="O134" s="66">
        <f t="shared" si="48"/>
        <v>0</v>
      </c>
      <c r="P134" s="64"/>
    </row>
    <row r="135" spans="1:16" s="28" customFormat="1" x14ac:dyDescent="0.25">
      <c r="A135" s="25" t="s">
        <v>1434</v>
      </c>
      <c r="B135" s="26" t="s">
        <v>120</v>
      </c>
      <c r="C135" s="190"/>
      <c r="D135" s="67"/>
      <c r="E135" s="67"/>
      <c r="F135" s="69"/>
      <c r="G135" s="65">
        <f>E135</f>
        <v>0</v>
      </c>
      <c r="H135" s="71"/>
      <c r="I135" s="71"/>
      <c r="J135" s="71"/>
      <c r="K135" s="71"/>
      <c r="L135" s="71"/>
      <c r="M135" s="71"/>
      <c r="N135" s="71"/>
      <c r="O135" s="71"/>
      <c r="P135" s="64"/>
    </row>
    <row r="136" spans="1:16" x14ac:dyDescent="0.25">
      <c r="A136" s="22">
        <v>6415</v>
      </c>
      <c r="B136" s="23" t="s">
        <v>121</v>
      </c>
      <c r="C136" s="190">
        <v>76</v>
      </c>
      <c r="D136" s="66">
        <f t="shared" ref="D136:O136" si="49">SUM(D137:D137)</f>
        <v>0</v>
      </c>
      <c r="E136" s="66">
        <f t="shared" si="49"/>
        <v>0</v>
      </c>
      <c r="F136" s="66">
        <f t="shared" si="49"/>
        <v>0</v>
      </c>
      <c r="G136" s="66">
        <f t="shared" si="49"/>
        <v>0</v>
      </c>
      <c r="H136" s="66">
        <f t="shared" si="49"/>
        <v>0</v>
      </c>
      <c r="I136" s="66">
        <f t="shared" si="49"/>
        <v>0</v>
      </c>
      <c r="J136" s="66">
        <f t="shared" si="49"/>
        <v>0</v>
      </c>
      <c r="K136" s="66">
        <f t="shared" si="49"/>
        <v>0</v>
      </c>
      <c r="L136" s="66">
        <f t="shared" si="49"/>
        <v>0</v>
      </c>
      <c r="M136" s="66">
        <f t="shared" si="49"/>
        <v>0</v>
      </c>
      <c r="N136" s="66">
        <f t="shared" si="49"/>
        <v>0</v>
      </c>
      <c r="O136" s="66">
        <f t="shared" si="49"/>
        <v>0</v>
      </c>
      <c r="P136" s="64"/>
    </row>
    <row r="137" spans="1:16" s="28" customFormat="1" x14ac:dyDescent="0.25">
      <c r="A137" s="25" t="s">
        <v>1435</v>
      </c>
      <c r="B137" s="26" t="s">
        <v>122</v>
      </c>
      <c r="C137" s="190"/>
      <c r="D137" s="67"/>
      <c r="E137" s="67"/>
      <c r="F137" s="69"/>
      <c r="G137" s="65">
        <f>E137</f>
        <v>0</v>
      </c>
      <c r="H137" s="71"/>
      <c r="I137" s="71"/>
      <c r="J137" s="71"/>
      <c r="K137" s="71"/>
      <c r="L137" s="71"/>
      <c r="M137" s="71"/>
      <c r="N137" s="71"/>
      <c r="O137" s="71"/>
      <c r="P137" s="64"/>
    </row>
    <row r="138" spans="1:16" x14ac:dyDescent="0.25">
      <c r="A138" s="22">
        <v>6416</v>
      </c>
      <c r="B138" s="23" t="s">
        <v>123</v>
      </c>
      <c r="C138" s="190">
        <v>77</v>
      </c>
      <c r="D138" s="66">
        <f>SUM(D139:D139)</f>
        <v>0</v>
      </c>
      <c r="E138" s="66">
        <f t="shared" ref="E138:O138" si="50">SUM(E139:E139)</f>
        <v>0</v>
      </c>
      <c r="F138" s="66">
        <f t="shared" si="50"/>
        <v>0</v>
      </c>
      <c r="G138" s="66">
        <f t="shared" si="50"/>
        <v>0</v>
      </c>
      <c r="H138" s="66">
        <f t="shared" si="50"/>
        <v>0</v>
      </c>
      <c r="I138" s="66">
        <f t="shared" si="50"/>
        <v>0</v>
      </c>
      <c r="J138" s="66">
        <f t="shared" si="50"/>
        <v>0</v>
      </c>
      <c r="K138" s="66">
        <f t="shared" si="50"/>
        <v>0</v>
      </c>
      <c r="L138" s="66">
        <f t="shared" si="50"/>
        <v>0</v>
      </c>
      <c r="M138" s="66">
        <f t="shared" si="50"/>
        <v>0</v>
      </c>
      <c r="N138" s="66">
        <f t="shared" si="50"/>
        <v>0</v>
      </c>
      <c r="O138" s="66">
        <f t="shared" si="50"/>
        <v>0</v>
      </c>
      <c r="P138" s="64"/>
    </row>
    <row r="139" spans="1:16" s="28" customFormat="1" ht="24" customHeight="1" x14ac:dyDescent="0.25">
      <c r="A139" s="25" t="s">
        <v>1436</v>
      </c>
      <c r="B139" s="26" t="s">
        <v>124</v>
      </c>
      <c r="C139" s="190"/>
      <c r="D139" s="67"/>
      <c r="E139" s="67"/>
      <c r="F139" s="69"/>
      <c r="G139" s="65">
        <f>E139</f>
        <v>0</v>
      </c>
      <c r="H139" s="71"/>
      <c r="I139" s="71"/>
      <c r="J139" s="71"/>
      <c r="K139" s="71"/>
      <c r="L139" s="71"/>
      <c r="M139" s="71"/>
      <c r="N139" s="71"/>
      <c r="O139" s="71"/>
      <c r="P139" s="68"/>
    </row>
    <row r="140" spans="1:16" ht="24" customHeight="1" x14ac:dyDescent="0.25">
      <c r="A140" s="22">
        <v>6417</v>
      </c>
      <c r="B140" s="23" t="s">
        <v>125</v>
      </c>
      <c r="C140" s="190">
        <v>78</v>
      </c>
      <c r="D140" s="66">
        <f>SUM(D141:D141)</f>
        <v>0</v>
      </c>
      <c r="E140" s="66">
        <f t="shared" ref="E140:O140" si="51">SUM(E141:E141)</f>
        <v>0</v>
      </c>
      <c r="F140" s="66">
        <f t="shared" si="51"/>
        <v>0</v>
      </c>
      <c r="G140" s="66">
        <f t="shared" si="51"/>
        <v>0</v>
      </c>
      <c r="H140" s="66">
        <f t="shared" si="51"/>
        <v>0</v>
      </c>
      <c r="I140" s="66">
        <f t="shared" si="51"/>
        <v>0</v>
      </c>
      <c r="J140" s="66">
        <f t="shared" si="51"/>
        <v>0</v>
      </c>
      <c r="K140" s="66">
        <f t="shared" si="51"/>
        <v>0</v>
      </c>
      <c r="L140" s="66">
        <f t="shared" si="51"/>
        <v>0</v>
      </c>
      <c r="M140" s="66">
        <f t="shared" si="51"/>
        <v>0</v>
      </c>
      <c r="N140" s="66">
        <f t="shared" si="51"/>
        <v>0</v>
      </c>
      <c r="O140" s="66">
        <f t="shared" si="51"/>
        <v>0</v>
      </c>
      <c r="P140" s="64"/>
    </row>
    <row r="141" spans="1:16" s="28" customFormat="1" x14ac:dyDescent="0.25">
      <c r="A141" s="25" t="s">
        <v>1437</v>
      </c>
      <c r="B141" s="26" t="s">
        <v>126</v>
      </c>
      <c r="C141" s="190"/>
      <c r="D141" s="67"/>
      <c r="E141" s="67"/>
      <c r="F141" s="69"/>
      <c r="G141" s="77"/>
      <c r="H141" s="73">
        <f>E141</f>
        <v>0</v>
      </c>
      <c r="I141" s="71"/>
      <c r="J141" s="71"/>
      <c r="K141" s="71"/>
      <c r="L141" s="71"/>
      <c r="M141" s="71"/>
      <c r="N141" s="71"/>
      <c r="O141" s="71"/>
      <c r="P141" s="68"/>
    </row>
    <row r="142" spans="1:16" x14ac:dyDescent="0.25">
      <c r="A142" s="22">
        <v>642</v>
      </c>
      <c r="B142" s="23" t="s">
        <v>127</v>
      </c>
      <c r="C142" s="190">
        <v>80</v>
      </c>
      <c r="D142" s="63">
        <f t="shared" ref="D142:O142" si="52">SUM(D143+D144+D145+D146+D147+D149)</f>
        <v>0</v>
      </c>
      <c r="E142" s="63">
        <f t="shared" si="52"/>
        <v>0</v>
      </c>
      <c r="F142" s="63">
        <f t="shared" si="52"/>
        <v>0</v>
      </c>
      <c r="G142" s="63">
        <f t="shared" si="52"/>
        <v>0</v>
      </c>
      <c r="H142" s="63">
        <f t="shared" si="52"/>
        <v>0</v>
      </c>
      <c r="I142" s="63">
        <f t="shared" si="52"/>
        <v>0</v>
      </c>
      <c r="J142" s="63">
        <f t="shared" si="52"/>
        <v>0</v>
      </c>
      <c r="K142" s="63">
        <f t="shared" si="52"/>
        <v>0</v>
      </c>
      <c r="L142" s="63">
        <f t="shared" si="52"/>
        <v>0</v>
      </c>
      <c r="M142" s="63">
        <f t="shared" si="52"/>
        <v>0</v>
      </c>
      <c r="N142" s="63">
        <f t="shared" si="52"/>
        <v>0</v>
      </c>
      <c r="O142" s="63">
        <f t="shared" si="52"/>
        <v>0</v>
      </c>
      <c r="P142" s="64"/>
    </row>
    <row r="143" spans="1:16" x14ac:dyDescent="0.25">
      <c r="A143" s="22">
        <v>6421</v>
      </c>
      <c r="B143" s="23" t="s">
        <v>128</v>
      </c>
      <c r="C143" s="190">
        <v>81</v>
      </c>
      <c r="D143" s="66">
        <v>0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4"/>
    </row>
    <row r="144" spans="1:16" x14ac:dyDescent="0.25">
      <c r="A144" s="22">
        <v>6422</v>
      </c>
      <c r="B144" s="23" t="s">
        <v>129</v>
      </c>
      <c r="C144" s="190">
        <v>82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4"/>
    </row>
    <row r="145" spans="1:16" x14ac:dyDescent="0.25">
      <c r="A145" s="22">
        <v>6423</v>
      </c>
      <c r="B145" s="23" t="s">
        <v>130</v>
      </c>
      <c r="C145" s="190">
        <v>83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4"/>
    </row>
    <row r="146" spans="1:16" x14ac:dyDescent="0.25">
      <c r="A146" s="22">
        <v>6424</v>
      </c>
      <c r="B146" s="23" t="s">
        <v>131</v>
      </c>
      <c r="C146" s="190">
        <v>84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4"/>
    </row>
    <row r="147" spans="1:16" s="29" customFormat="1" x14ac:dyDescent="0.25">
      <c r="A147" s="22" t="s">
        <v>132</v>
      </c>
      <c r="B147" s="23" t="s">
        <v>133</v>
      </c>
      <c r="C147" s="190">
        <v>85</v>
      </c>
      <c r="D147" s="66">
        <f>D148</f>
        <v>0</v>
      </c>
      <c r="E147" s="66">
        <f t="shared" ref="E147:O147" si="53">E148</f>
        <v>0</v>
      </c>
      <c r="F147" s="66">
        <f t="shared" si="53"/>
        <v>0</v>
      </c>
      <c r="G147" s="66">
        <f t="shared" si="53"/>
        <v>0</v>
      </c>
      <c r="H147" s="66">
        <f t="shared" si="53"/>
        <v>0</v>
      </c>
      <c r="I147" s="66">
        <f t="shared" si="53"/>
        <v>0</v>
      </c>
      <c r="J147" s="66">
        <f t="shared" si="53"/>
        <v>0</v>
      </c>
      <c r="K147" s="66">
        <f t="shared" si="53"/>
        <v>0</v>
      </c>
      <c r="L147" s="66">
        <f t="shared" si="53"/>
        <v>0</v>
      </c>
      <c r="M147" s="66">
        <f t="shared" si="53"/>
        <v>0</v>
      </c>
      <c r="N147" s="66">
        <f t="shared" si="53"/>
        <v>0</v>
      </c>
      <c r="O147" s="66">
        <f t="shared" si="53"/>
        <v>0</v>
      </c>
      <c r="P147" s="64"/>
    </row>
    <row r="148" spans="1:16" s="28" customFormat="1" x14ac:dyDescent="0.25">
      <c r="A148" s="25" t="s">
        <v>1438</v>
      </c>
      <c r="B148" s="26" t="s">
        <v>133</v>
      </c>
      <c r="C148" s="190"/>
      <c r="D148" s="67"/>
      <c r="E148" s="67"/>
      <c r="F148" s="69"/>
      <c r="G148" s="65">
        <f>E148</f>
        <v>0</v>
      </c>
      <c r="H148" s="71"/>
      <c r="I148" s="71"/>
      <c r="J148" s="71"/>
      <c r="K148" s="71"/>
      <c r="L148" s="71"/>
      <c r="M148" s="71"/>
      <c r="N148" s="71"/>
      <c r="O148" s="71"/>
      <c r="P148" s="68"/>
    </row>
    <row r="149" spans="1:16" x14ac:dyDescent="0.25">
      <c r="A149" s="22">
        <v>6429</v>
      </c>
      <c r="B149" s="23" t="s">
        <v>134</v>
      </c>
      <c r="C149" s="190">
        <v>86</v>
      </c>
      <c r="D149" s="66">
        <f t="shared" ref="D149:O149" si="54">SUM(D150)</f>
        <v>0</v>
      </c>
      <c r="E149" s="66">
        <f t="shared" si="54"/>
        <v>0</v>
      </c>
      <c r="F149" s="66">
        <f t="shared" si="54"/>
        <v>0</v>
      </c>
      <c r="G149" s="66">
        <f t="shared" si="54"/>
        <v>0</v>
      </c>
      <c r="H149" s="66">
        <f t="shared" si="54"/>
        <v>0</v>
      </c>
      <c r="I149" s="66">
        <f t="shared" si="54"/>
        <v>0</v>
      </c>
      <c r="J149" s="66">
        <f t="shared" si="54"/>
        <v>0</v>
      </c>
      <c r="K149" s="66">
        <f t="shared" si="54"/>
        <v>0</v>
      </c>
      <c r="L149" s="66">
        <f t="shared" si="54"/>
        <v>0</v>
      </c>
      <c r="M149" s="66">
        <f t="shared" si="54"/>
        <v>0</v>
      </c>
      <c r="N149" s="66">
        <f t="shared" si="54"/>
        <v>0</v>
      </c>
      <c r="O149" s="66">
        <f t="shared" si="54"/>
        <v>0</v>
      </c>
      <c r="P149" s="64"/>
    </row>
    <row r="150" spans="1:16" s="28" customFormat="1" x14ac:dyDescent="0.25">
      <c r="A150" s="25" t="s">
        <v>1439</v>
      </c>
      <c r="B150" s="26" t="s">
        <v>134</v>
      </c>
      <c r="C150" s="190"/>
      <c r="D150" s="67"/>
      <c r="E150" s="67"/>
      <c r="F150" s="69"/>
      <c r="G150" s="65">
        <f>E150</f>
        <v>0</v>
      </c>
      <c r="H150" s="71"/>
      <c r="I150" s="71"/>
      <c r="J150" s="71"/>
      <c r="K150" s="71"/>
      <c r="L150" s="71"/>
      <c r="M150" s="71"/>
      <c r="N150" s="71"/>
      <c r="O150" s="71"/>
      <c r="P150" s="68"/>
    </row>
    <row r="151" spans="1:16" x14ac:dyDescent="0.25">
      <c r="A151" s="22">
        <v>643</v>
      </c>
      <c r="B151" s="23" t="s">
        <v>135</v>
      </c>
      <c r="C151" s="190">
        <v>87</v>
      </c>
      <c r="D151" s="63">
        <f t="shared" ref="D151:O151" si="55">SUM(D152+D153+D154+D155+D156+D157+D158)</f>
        <v>0</v>
      </c>
      <c r="E151" s="63">
        <f t="shared" si="55"/>
        <v>0</v>
      </c>
      <c r="F151" s="63">
        <f t="shared" si="55"/>
        <v>0</v>
      </c>
      <c r="G151" s="63">
        <f t="shared" si="55"/>
        <v>0</v>
      </c>
      <c r="H151" s="63">
        <f t="shared" si="55"/>
        <v>0</v>
      </c>
      <c r="I151" s="63">
        <f t="shared" si="55"/>
        <v>0</v>
      </c>
      <c r="J151" s="63">
        <f t="shared" si="55"/>
        <v>0</v>
      </c>
      <c r="K151" s="63">
        <f t="shared" si="55"/>
        <v>0</v>
      </c>
      <c r="L151" s="63">
        <f t="shared" si="55"/>
        <v>0</v>
      </c>
      <c r="M151" s="63">
        <f t="shared" si="55"/>
        <v>0</v>
      </c>
      <c r="N151" s="63">
        <f t="shared" si="55"/>
        <v>0</v>
      </c>
      <c r="O151" s="63">
        <f t="shared" si="55"/>
        <v>0</v>
      </c>
      <c r="P151" s="64"/>
    </row>
    <row r="152" spans="1:16" ht="24" customHeight="1" x14ac:dyDescent="0.25">
      <c r="A152" s="22">
        <v>6431</v>
      </c>
      <c r="B152" s="23" t="s">
        <v>136</v>
      </c>
      <c r="C152" s="190">
        <v>88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4"/>
    </row>
    <row r="153" spans="1:16" ht="24" customHeight="1" x14ac:dyDescent="0.25">
      <c r="A153" s="22">
        <v>6432</v>
      </c>
      <c r="B153" s="30" t="s">
        <v>137</v>
      </c>
      <c r="C153" s="190">
        <v>89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4"/>
    </row>
    <row r="154" spans="1:16" ht="24" customHeight="1" x14ac:dyDescent="0.25">
      <c r="A154" s="22">
        <v>6433</v>
      </c>
      <c r="B154" s="30" t="s">
        <v>138</v>
      </c>
      <c r="C154" s="190">
        <v>90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4"/>
    </row>
    <row r="155" spans="1:16" x14ac:dyDescent="0.25">
      <c r="A155" s="22">
        <v>6434</v>
      </c>
      <c r="B155" s="23" t="s">
        <v>139</v>
      </c>
      <c r="C155" s="190">
        <v>91</v>
      </c>
      <c r="D155" s="66">
        <v>0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4"/>
    </row>
    <row r="156" spans="1:16" ht="24" customHeight="1" x14ac:dyDescent="0.25">
      <c r="A156" s="22">
        <v>6435</v>
      </c>
      <c r="B156" s="30" t="s">
        <v>140</v>
      </c>
      <c r="C156" s="190">
        <v>92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4"/>
    </row>
    <row r="157" spans="1:16" ht="24" customHeight="1" x14ac:dyDescent="0.25">
      <c r="A157" s="22">
        <v>6436</v>
      </c>
      <c r="B157" s="30" t="s">
        <v>141</v>
      </c>
      <c r="C157" s="190">
        <v>93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4"/>
    </row>
    <row r="158" spans="1:16" x14ac:dyDescent="0.25">
      <c r="A158" s="22">
        <v>6437</v>
      </c>
      <c r="B158" s="23" t="s">
        <v>142</v>
      </c>
      <c r="C158" s="190">
        <v>94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4"/>
    </row>
    <row r="159" spans="1:16" s="29" customFormat="1" ht="24" customHeight="1" x14ac:dyDescent="0.25">
      <c r="A159" s="22" t="s">
        <v>143</v>
      </c>
      <c r="B159" s="23" t="s">
        <v>144</v>
      </c>
      <c r="C159" s="190">
        <v>95</v>
      </c>
      <c r="D159" s="63">
        <f t="shared" ref="D159:O159" si="56">SUM(D160:D165)</f>
        <v>0</v>
      </c>
      <c r="E159" s="63">
        <f t="shared" si="56"/>
        <v>0</v>
      </c>
      <c r="F159" s="63">
        <f t="shared" si="56"/>
        <v>0</v>
      </c>
      <c r="G159" s="63">
        <f t="shared" si="56"/>
        <v>0</v>
      </c>
      <c r="H159" s="63">
        <f t="shared" si="56"/>
        <v>0</v>
      </c>
      <c r="I159" s="63">
        <f t="shared" si="56"/>
        <v>0</v>
      </c>
      <c r="J159" s="63">
        <f t="shared" si="56"/>
        <v>0</v>
      </c>
      <c r="K159" s="63">
        <f t="shared" si="56"/>
        <v>0</v>
      </c>
      <c r="L159" s="63">
        <f t="shared" si="56"/>
        <v>0</v>
      </c>
      <c r="M159" s="63">
        <f t="shared" si="56"/>
        <v>0</v>
      </c>
      <c r="N159" s="63">
        <f t="shared" si="56"/>
        <v>0</v>
      </c>
      <c r="O159" s="63">
        <f t="shared" si="56"/>
        <v>0</v>
      </c>
      <c r="P159" s="64"/>
    </row>
    <row r="160" spans="1:16" s="29" customFormat="1" ht="24" customHeight="1" x14ac:dyDescent="0.25">
      <c r="A160" s="22" t="s">
        <v>145</v>
      </c>
      <c r="B160" s="23" t="s">
        <v>146</v>
      </c>
      <c r="C160" s="190">
        <v>96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4"/>
    </row>
    <row r="161" spans="1:16" s="29" customFormat="1" ht="24" customHeight="1" x14ac:dyDescent="0.25">
      <c r="A161" s="22" t="s">
        <v>147</v>
      </c>
      <c r="B161" s="23" t="s">
        <v>148</v>
      </c>
      <c r="C161" s="190">
        <v>97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4"/>
    </row>
    <row r="162" spans="1:16" s="29" customFormat="1" ht="24" customHeight="1" x14ac:dyDescent="0.25">
      <c r="A162" s="22" t="s">
        <v>149</v>
      </c>
      <c r="B162" s="23" t="s">
        <v>150</v>
      </c>
      <c r="C162" s="190">
        <v>98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4"/>
    </row>
    <row r="163" spans="1:16" s="29" customFormat="1" ht="24" customHeight="1" x14ac:dyDescent="0.25">
      <c r="A163" s="22" t="s">
        <v>151</v>
      </c>
      <c r="B163" s="23" t="s">
        <v>152</v>
      </c>
      <c r="C163" s="190">
        <v>99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4"/>
    </row>
    <row r="164" spans="1:16" s="29" customFormat="1" ht="24" customHeight="1" x14ac:dyDescent="0.25">
      <c r="A164" s="22" t="s">
        <v>153</v>
      </c>
      <c r="B164" s="23" t="s">
        <v>154</v>
      </c>
      <c r="C164" s="190">
        <v>100</v>
      </c>
      <c r="D164" s="66">
        <v>0</v>
      </c>
      <c r="E164" s="66">
        <v>0</v>
      </c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4"/>
    </row>
    <row r="165" spans="1:16" s="29" customFormat="1" ht="24" customHeight="1" x14ac:dyDescent="0.25">
      <c r="A165" s="22" t="s">
        <v>155</v>
      </c>
      <c r="B165" s="23" t="s">
        <v>156</v>
      </c>
      <c r="C165" s="190">
        <v>101</v>
      </c>
      <c r="D165" s="66">
        <v>0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4"/>
    </row>
    <row r="166" spans="1:16" ht="24" customHeight="1" x14ac:dyDescent="0.25">
      <c r="A166" s="22">
        <v>65</v>
      </c>
      <c r="B166" s="23" t="s">
        <v>157</v>
      </c>
      <c r="C166" s="190">
        <v>102</v>
      </c>
      <c r="D166" s="63">
        <f t="shared" ref="D166:O166" si="57">D167+D173+D185</f>
        <v>0</v>
      </c>
      <c r="E166" s="63">
        <f t="shared" si="57"/>
        <v>1519495</v>
      </c>
      <c r="F166" s="63">
        <f t="shared" si="57"/>
        <v>0</v>
      </c>
      <c r="G166" s="63">
        <f t="shared" si="57"/>
        <v>0</v>
      </c>
      <c r="H166" s="63">
        <f t="shared" si="57"/>
        <v>1519495</v>
      </c>
      <c r="I166" s="63">
        <f t="shared" si="57"/>
        <v>0</v>
      </c>
      <c r="J166" s="63">
        <f t="shared" si="57"/>
        <v>0</v>
      </c>
      <c r="K166" s="63">
        <f t="shared" si="57"/>
        <v>0</v>
      </c>
      <c r="L166" s="63">
        <f t="shared" si="57"/>
        <v>0</v>
      </c>
      <c r="M166" s="63">
        <f t="shared" si="57"/>
        <v>0</v>
      </c>
      <c r="N166" s="63">
        <f t="shared" si="57"/>
        <v>0</v>
      </c>
      <c r="O166" s="63">
        <f t="shared" si="57"/>
        <v>0</v>
      </c>
      <c r="P166" s="64"/>
    </row>
    <row r="167" spans="1:16" x14ac:dyDescent="0.25">
      <c r="A167" s="22">
        <v>651</v>
      </c>
      <c r="B167" s="23" t="s">
        <v>158</v>
      </c>
      <c r="C167" s="190">
        <v>103</v>
      </c>
      <c r="D167" s="63">
        <f t="shared" ref="D167:N167" si="58">SUM(D168:D171)</f>
        <v>0</v>
      </c>
      <c r="E167" s="63">
        <f t="shared" si="58"/>
        <v>0</v>
      </c>
      <c r="F167" s="63">
        <f t="shared" si="58"/>
        <v>0</v>
      </c>
      <c r="G167" s="63">
        <f t="shared" si="58"/>
        <v>0</v>
      </c>
      <c r="H167" s="63">
        <f t="shared" si="58"/>
        <v>0</v>
      </c>
      <c r="I167" s="63">
        <f t="shared" si="58"/>
        <v>0</v>
      </c>
      <c r="J167" s="63">
        <f t="shared" si="58"/>
        <v>0</v>
      </c>
      <c r="K167" s="63">
        <f t="shared" ref="K167:L167" si="59">SUM(K168:K171)</f>
        <v>0</v>
      </c>
      <c r="L167" s="63">
        <f t="shared" si="59"/>
        <v>0</v>
      </c>
      <c r="M167" s="63">
        <f t="shared" si="58"/>
        <v>0</v>
      </c>
      <c r="N167" s="63">
        <f t="shared" si="58"/>
        <v>0</v>
      </c>
      <c r="O167" s="63">
        <f t="shared" ref="O167" si="60">SUM(O168:O171)</f>
        <v>0</v>
      </c>
      <c r="P167" s="64"/>
    </row>
    <row r="168" spans="1:16" x14ac:dyDescent="0.25">
      <c r="A168" s="22">
        <v>6511</v>
      </c>
      <c r="B168" s="23" t="s">
        <v>159</v>
      </c>
      <c r="C168" s="190">
        <v>104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4"/>
    </row>
    <row r="169" spans="1:16" x14ac:dyDescent="0.25">
      <c r="A169" s="22">
        <v>6512</v>
      </c>
      <c r="B169" s="23" t="s">
        <v>160</v>
      </c>
      <c r="C169" s="190">
        <v>105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4"/>
    </row>
    <row r="170" spans="1:16" x14ac:dyDescent="0.25">
      <c r="A170" s="22">
        <v>6513</v>
      </c>
      <c r="B170" s="23" t="s">
        <v>161</v>
      </c>
      <c r="C170" s="190">
        <v>106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4"/>
    </row>
    <row r="171" spans="1:16" x14ac:dyDescent="0.25">
      <c r="A171" s="22">
        <v>6514</v>
      </c>
      <c r="B171" s="23" t="s">
        <v>162</v>
      </c>
      <c r="C171" s="190">
        <v>107</v>
      </c>
      <c r="D171" s="66">
        <f t="shared" ref="D171:O171" si="61">SUM(D172)</f>
        <v>0</v>
      </c>
      <c r="E171" s="66">
        <f t="shared" si="61"/>
        <v>0</v>
      </c>
      <c r="F171" s="66">
        <f t="shared" si="61"/>
        <v>0</v>
      </c>
      <c r="G171" s="66">
        <f t="shared" si="61"/>
        <v>0</v>
      </c>
      <c r="H171" s="66">
        <f t="shared" si="61"/>
        <v>0</v>
      </c>
      <c r="I171" s="66">
        <f t="shared" si="61"/>
        <v>0</v>
      </c>
      <c r="J171" s="66">
        <f t="shared" si="61"/>
        <v>0</v>
      </c>
      <c r="K171" s="66">
        <f t="shared" si="61"/>
        <v>0</v>
      </c>
      <c r="L171" s="66">
        <f t="shared" si="61"/>
        <v>0</v>
      </c>
      <c r="M171" s="66">
        <f t="shared" si="61"/>
        <v>0</v>
      </c>
      <c r="N171" s="66">
        <f t="shared" si="61"/>
        <v>0</v>
      </c>
      <c r="O171" s="66">
        <f t="shared" si="61"/>
        <v>0</v>
      </c>
      <c r="P171" s="64"/>
    </row>
    <row r="172" spans="1:16" x14ac:dyDescent="0.25">
      <c r="A172" s="25">
        <v>65148</v>
      </c>
      <c r="B172" s="26" t="s">
        <v>163</v>
      </c>
      <c r="C172" s="190"/>
      <c r="D172" s="67"/>
      <c r="E172" s="67"/>
      <c r="F172" s="69"/>
      <c r="G172" s="71"/>
      <c r="H172" s="65">
        <f>+E172</f>
        <v>0</v>
      </c>
      <c r="I172" s="71"/>
      <c r="J172" s="71"/>
      <c r="K172" s="71"/>
      <c r="L172" s="71"/>
      <c r="M172" s="71"/>
      <c r="N172" s="71"/>
      <c r="O172" s="71"/>
      <c r="P172" s="70"/>
    </row>
    <row r="173" spans="1:16" x14ac:dyDescent="0.25">
      <c r="A173" s="22">
        <v>652</v>
      </c>
      <c r="B173" s="23" t="s">
        <v>164</v>
      </c>
      <c r="C173" s="190">
        <v>108</v>
      </c>
      <c r="D173" s="63">
        <f t="shared" ref="D173:O173" si="62">SUM(D174+D176+D177+D178+D179+D183+D184)</f>
        <v>0</v>
      </c>
      <c r="E173" s="63">
        <f t="shared" si="62"/>
        <v>1519495</v>
      </c>
      <c r="F173" s="63">
        <f t="shared" si="62"/>
        <v>0</v>
      </c>
      <c r="G173" s="63">
        <f t="shared" si="62"/>
        <v>0</v>
      </c>
      <c r="H173" s="63">
        <f t="shared" si="62"/>
        <v>1519495</v>
      </c>
      <c r="I173" s="63">
        <f t="shared" si="62"/>
        <v>0</v>
      </c>
      <c r="J173" s="63">
        <f t="shared" si="62"/>
        <v>0</v>
      </c>
      <c r="K173" s="63">
        <f t="shared" si="62"/>
        <v>0</v>
      </c>
      <c r="L173" s="63">
        <f t="shared" si="62"/>
        <v>0</v>
      </c>
      <c r="M173" s="63">
        <f t="shared" si="62"/>
        <v>0</v>
      </c>
      <c r="N173" s="63">
        <f t="shared" si="62"/>
        <v>0</v>
      </c>
      <c r="O173" s="63">
        <f t="shared" si="62"/>
        <v>0</v>
      </c>
      <c r="P173" s="64"/>
    </row>
    <row r="174" spans="1:16" x14ac:dyDescent="0.25">
      <c r="A174" s="22">
        <v>6521</v>
      </c>
      <c r="B174" s="23" t="s">
        <v>165</v>
      </c>
      <c r="C174" s="190">
        <v>109</v>
      </c>
      <c r="D174" s="66">
        <f t="shared" ref="D174:O174" si="63">SUM(D175)</f>
        <v>0</v>
      </c>
      <c r="E174" s="66">
        <f t="shared" si="63"/>
        <v>0</v>
      </c>
      <c r="F174" s="66">
        <f t="shared" si="63"/>
        <v>0</v>
      </c>
      <c r="G174" s="66">
        <f t="shared" si="63"/>
        <v>0</v>
      </c>
      <c r="H174" s="66">
        <f t="shared" si="63"/>
        <v>0</v>
      </c>
      <c r="I174" s="66">
        <f t="shared" si="63"/>
        <v>0</v>
      </c>
      <c r="J174" s="66">
        <f t="shared" si="63"/>
        <v>0</v>
      </c>
      <c r="K174" s="66">
        <f t="shared" si="63"/>
        <v>0</v>
      </c>
      <c r="L174" s="66">
        <f t="shared" si="63"/>
        <v>0</v>
      </c>
      <c r="M174" s="66">
        <f t="shared" si="63"/>
        <v>0</v>
      </c>
      <c r="N174" s="66">
        <f t="shared" si="63"/>
        <v>0</v>
      </c>
      <c r="O174" s="66">
        <f t="shared" si="63"/>
        <v>0</v>
      </c>
      <c r="P174" s="64"/>
    </row>
    <row r="175" spans="1:16" x14ac:dyDescent="0.25">
      <c r="A175" s="25">
        <v>65218</v>
      </c>
      <c r="B175" s="26" t="s">
        <v>166</v>
      </c>
      <c r="C175" s="190"/>
      <c r="D175" s="67"/>
      <c r="E175" s="67"/>
      <c r="F175" s="69"/>
      <c r="G175" s="71"/>
      <c r="H175" s="65">
        <f>+E175</f>
        <v>0</v>
      </c>
      <c r="I175" s="71"/>
      <c r="J175" s="71"/>
      <c r="K175" s="71"/>
      <c r="L175" s="71"/>
      <c r="M175" s="71"/>
      <c r="N175" s="71"/>
      <c r="O175" s="71"/>
      <c r="P175" s="64"/>
    </row>
    <row r="176" spans="1:16" x14ac:dyDescent="0.25">
      <c r="A176" s="22">
        <v>6522</v>
      </c>
      <c r="B176" s="23" t="s">
        <v>167</v>
      </c>
      <c r="C176" s="190">
        <v>110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4"/>
    </row>
    <row r="177" spans="1:16" x14ac:dyDescent="0.25">
      <c r="A177" s="22">
        <v>6524</v>
      </c>
      <c r="B177" s="23" t="s">
        <v>168</v>
      </c>
      <c r="C177" s="190">
        <v>111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4"/>
    </row>
    <row r="178" spans="1:16" x14ac:dyDescent="0.25">
      <c r="A178" s="22">
        <v>6525</v>
      </c>
      <c r="B178" s="23" t="s">
        <v>169</v>
      </c>
      <c r="C178" s="190">
        <v>112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66">
        <v>0</v>
      </c>
      <c r="O178" s="66">
        <v>0</v>
      </c>
      <c r="P178" s="64"/>
    </row>
    <row r="179" spans="1:16" x14ac:dyDescent="0.25">
      <c r="A179" s="22">
        <v>6526</v>
      </c>
      <c r="B179" s="23" t="s">
        <v>170</v>
      </c>
      <c r="C179" s="190">
        <v>113</v>
      </c>
      <c r="D179" s="66">
        <f t="shared" ref="D179:N179" si="64">SUM(D180:D182)</f>
        <v>0</v>
      </c>
      <c r="E179" s="66">
        <f t="shared" si="64"/>
        <v>1519495</v>
      </c>
      <c r="F179" s="66">
        <f t="shared" si="64"/>
        <v>0</v>
      </c>
      <c r="G179" s="66">
        <f t="shared" si="64"/>
        <v>0</v>
      </c>
      <c r="H179" s="66">
        <f t="shared" si="64"/>
        <v>1519495</v>
      </c>
      <c r="I179" s="66">
        <f t="shared" si="64"/>
        <v>0</v>
      </c>
      <c r="J179" s="66">
        <f t="shared" si="64"/>
        <v>0</v>
      </c>
      <c r="K179" s="66">
        <f t="shared" si="64"/>
        <v>0</v>
      </c>
      <c r="L179" s="66">
        <f t="shared" si="64"/>
        <v>0</v>
      </c>
      <c r="M179" s="66">
        <f t="shared" si="64"/>
        <v>0</v>
      </c>
      <c r="N179" s="66">
        <f t="shared" si="64"/>
        <v>0</v>
      </c>
      <c r="O179" s="66">
        <f t="shared" ref="O179" si="65">SUM(O180:O182)</f>
        <v>0</v>
      </c>
      <c r="P179" s="64"/>
    </row>
    <row r="180" spans="1:16" x14ac:dyDescent="0.25">
      <c r="A180" s="25">
        <v>65264</v>
      </c>
      <c r="B180" s="26" t="s">
        <v>171</v>
      </c>
      <c r="C180" s="190"/>
      <c r="D180" s="67"/>
      <c r="E180" s="67">
        <v>1519495</v>
      </c>
      <c r="F180" s="69"/>
      <c r="G180" s="71"/>
      <c r="H180" s="65">
        <f>+E180</f>
        <v>1519495</v>
      </c>
      <c r="I180" s="71"/>
      <c r="J180" s="71"/>
      <c r="K180" s="71"/>
      <c r="L180" s="71"/>
      <c r="M180" s="71"/>
      <c r="N180" s="71"/>
      <c r="O180" s="71"/>
      <c r="P180" s="64"/>
    </row>
    <row r="181" spans="1:16" x14ac:dyDescent="0.25">
      <c r="A181" s="25" t="s">
        <v>1440</v>
      </c>
      <c r="B181" s="26" t="s">
        <v>172</v>
      </c>
      <c r="C181" s="190"/>
      <c r="D181" s="67"/>
      <c r="E181" s="67"/>
      <c r="F181" s="69"/>
      <c r="G181" s="71"/>
      <c r="H181" s="65">
        <f>+E181</f>
        <v>0</v>
      </c>
      <c r="I181" s="71"/>
      <c r="J181" s="71"/>
      <c r="K181" s="71"/>
      <c r="L181" s="71"/>
      <c r="M181" s="71"/>
      <c r="N181" s="71"/>
      <c r="O181" s="71"/>
      <c r="P181" s="70"/>
    </row>
    <row r="182" spans="1:16" x14ac:dyDescent="0.25">
      <c r="A182" s="25">
        <v>65268</v>
      </c>
      <c r="B182" s="26" t="s">
        <v>173</v>
      </c>
      <c r="C182" s="190"/>
      <c r="D182" s="67"/>
      <c r="E182" s="67"/>
      <c r="F182" s="69"/>
      <c r="G182" s="71"/>
      <c r="H182" s="65">
        <f>+E182</f>
        <v>0</v>
      </c>
      <c r="I182" s="71"/>
      <c r="J182" s="71"/>
      <c r="K182" s="71"/>
      <c r="L182" s="71"/>
      <c r="M182" s="71"/>
      <c r="N182" s="71"/>
      <c r="O182" s="71"/>
      <c r="P182" s="70"/>
    </row>
    <row r="183" spans="1:16" x14ac:dyDescent="0.25">
      <c r="A183" s="22">
        <v>6527</v>
      </c>
      <c r="B183" s="23" t="s">
        <v>174</v>
      </c>
      <c r="C183" s="190">
        <v>114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4"/>
    </row>
    <row r="184" spans="1:16" s="29" customFormat="1" x14ac:dyDescent="0.25">
      <c r="A184" s="22" t="s">
        <v>175</v>
      </c>
      <c r="B184" s="24" t="s">
        <v>176</v>
      </c>
      <c r="C184" s="190">
        <v>115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66">
        <v>0</v>
      </c>
      <c r="O184" s="66">
        <v>0</v>
      </c>
      <c r="P184" s="64"/>
    </row>
    <row r="185" spans="1:16" x14ac:dyDescent="0.25">
      <c r="A185" s="22">
        <v>653</v>
      </c>
      <c r="B185" s="23" t="s">
        <v>177</v>
      </c>
      <c r="C185" s="190">
        <v>116</v>
      </c>
      <c r="D185" s="63">
        <f t="shared" ref="D185:O185" si="66">SUM(D186:D188)</f>
        <v>0</v>
      </c>
      <c r="E185" s="63">
        <f t="shared" si="66"/>
        <v>0</v>
      </c>
      <c r="F185" s="63">
        <f t="shared" si="66"/>
        <v>0</v>
      </c>
      <c r="G185" s="63">
        <f t="shared" si="66"/>
        <v>0</v>
      </c>
      <c r="H185" s="63">
        <f t="shared" si="66"/>
        <v>0</v>
      </c>
      <c r="I185" s="63">
        <f t="shared" si="66"/>
        <v>0</v>
      </c>
      <c r="J185" s="63">
        <f t="shared" si="66"/>
        <v>0</v>
      </c>
      <c r="K185" s="63">
        <f t="shared" si="66"/>
        <v>0</v>
      </c>
      <c r="L185" s="63">
        <f t="shared" si="66"/>
        <v>0</v>
      </c>
      <c r="M185" s="63">
        <f t="shared" si="66"/>
        <v>0</v>
      </c>
      <c r="N185" s="63">
        <f t="shared" si="66"/>
        <v>0</v>
      </c>
      <c r="O185" s="63">
        <f t="shared" si="66"/>
        <v>0</v>
      </c>
      <c r="P185" s="64"/>
    </row>
    <row r="186" spans="1:16" x14ac:dyDescent="0.25">
      <c r="A186" s="22">
        <v>6531</v>
      </c>
      <c r="B186" s="23" t="s">
        <v>178</v>
      </c>
      <c r="C186" s="190">
        <v>117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66">
        <v>0</v>
      </c>
      <c r="O186" s="66">
        <v>0</v>
      </c>
      <c r="P186" s="64"/>
    </row>
    <row r="187" spans="1:16" x14ac:dyDescent="0.25">
      <c r="A187" s="22">
        <v>6532</v>
      </c>
      <c r="B187" s="23" t="s">
        <v>179</v>
      </c>
      <c r="C187" s="190">
        <v>118</v>
      </c>
      <c r="D187" s="66">
        <v>0</v>
      </c>
      <c r="E187" s="66">
        <v>0</v>
      </c>
      <c r="F187" s="66">
        <v>0</v>
      </c>
      <c r="G187" s="66">
        <v>0</v>
      </c>
      <c r="H187" s="66">
        <v>0</v>
      </c>
      <c r="I187" s="66">
        <v>0</v>
      </c>
      <c r="J187" s="66">
        <v>0</v>
      </c>
      <c r="K187" s="66">
        <v>0</v>
      </c>
      <c r="L187" s="66">
        <v>0</v>
      </c>
      <c r="M187" s="66">
        <v>0</v>
      </c>
      <c r="N187" s="66">
        <v>0</v>
      </c>
      <c r="O187" s="66">
        <v>0</v>
      </c>
      <c r="P187" s="64"/>
    </row>
    <row r="188" spans="1:16" x14ac:dyDescent="0.25">
      <c r="A188" s="22">
        <v>6533</v>
      </c>
      <c r="B188" s="23" t="s">
        <v>180</v>
      </c>
      <c r="C188" s="190">
        <v>119</v>
      </c>
      <c r="D188" s="66">
        <v>0</v>
      </c>
      <c r="E188" s="66">
        <v>0</v>
      </c>
      <c r="F188" s="66">
        <v>0</v>
      </c>
      <c r="G188" s="66">
        <v>0</v>
      </c>
      <c r="H188" s="66">
        <v>0</v>
      </c>
      <c r="I188" s="66">
        <v>0</v>
      </c>
      <c r="J188" s="66">
        <v>0</v>
      </c>
      <c r="K188" s="66">
        <v>0</v>
      </c>
      <c r="L188" s="66">
        <v>0</v>
      </c>
      <c r="M188" s="66">
        <v>0</v>
      </c>
      <c r="N188" s="66">
        <v>0</v>
      </c>
      <c r="O188" s="66">
        <v>0</v>
      </c>
      <c r="P188" s="64"/>
    </row>
    <row r="189" spans="1:16" ht="24" customHeight="1" x14ac:dyDescent="0.25">
      <c r="A189" s="22">
        <v>66</v>
      </c>
      <c r="B189" s="30" t="s">
        <v>1366</v>
      </c>
      <c r="C189" s="190">
        <v>120</v>
      </c>
      <c r="D189" s="63">
        <f t="shared" ref="D189:O189" si="67">D190+D196</f>
        <v>0</v>
      </c>
      <c r="E189" s="63">
        <f t="shared" si="67"/>
        <v>3570350</v>
      </c>
      <c r="F189" s="63">
        <f t="shared" si="67"/>
        <v>0</v>
      </c>
      <c r="G189" s="63">
        <f t="shared" si="67"/>
        <v>3570350</v>
      </c>
      <c r="H189" s="63">
        <f t="shared" si="67"/>
        <v>0</v>
      </c>
      <c r="I189" s="63">
        <f t="shared" si="67"/>
        <v>0</v>
      </c>
      <c r="J189" s="63">
        <f t="shared" si="67"/>
        <v>0</v>
      </c>
      <c r="K189" s="63">
        <f t="shared" si="67"/>
        <v>0</v>
      </c>
      <c r="L189" s="63">
        <f t="shared" si="67"/>
        <v>0</v>
      </c>
      <c r="M189" s="63">
        <f t="shared" si="67"/>
        <v>0</v>
      </c>
      <c r="N189" s="63">
        <f t="shared" si="67"/>
        <v>0</v>
      </c>
      <c r="O189" s="63">
        <f t="shared" si="67"/>
        <v>0</v>
      </c>
      <c r="P189" s="64"/>
    </row>
    <row r="190" spans="1:16" x14ac:dyDescent="0.25">
      <c r="A190" s="22">
        <v>661</v>
      </c>
      <c r="B190" s="23" t="s">
        <v>181</v>
      </c>
      <c r="C190" s="190">
        <v>121</v>
      </c>
      <c r="D190" s="63">
        <f t="shared" ref="D190:O190" si="68">SUM(D191+D194)</f>
        <v>0</v>
      </c>
      <c r="E190" s="63">
        <f t="shared" si="68"/>
        <v>3570350</v>
      </c>
      <c r="F190" s="63">
        <f t="shared" si="68"/>
        <v>0</v>
      </c>
      <c r="G190" s="63">
        <f t="shared" si="68"/>
        <v>3570350</v>
      </c>
      <c r="H190" s="63">
        <f t="shared" si="68"/>
        <v>0</v>
      </c>
      <c r="I190" s="63">
        <f t="shared" si="68"/>
        <v>0</v>
      </c>
      <c r="J190" s="63">
        <f t="shared" si="68"/>
        <v>0</v>
      </c>
      <c r="K190" s="63">
        <f t="shared" si="68"/>
        <v>0</v>
      </c>
      <c r="L190" s="63">
        <f t="shared" si="68"/>
        <v>0</v>
      </c>
      <c r="M190" s="63">
        <f t="shared" si="68"/>
        <v>0</v>
      </c>
      <c r="N190" s="63">
        <f t="shared" si="68"/>
        <v>0</v>
      </c>
      <c r="O190" s="63">
        <f t="shared" si="68"/>
        <v>0</v>
      </c>
      <c r="P190" s="64"/>
    </row>
    <row r="191" spans="1:16" x14ac:dyDescent="0.25">
      <c r="A191" s="22">
        <v>6614</v>
      </c>
      <c r="B191" s="23" t="s">
        <v>182</v>
      </c>
      <c r="C191" s="190">
        <v>122</v>
      </c>
      <c r="D191" s="66">
        <f t="shared" ref="D191:N191" si="69">SUM(D192:D193)</f>
        <v>0</v>
      </c>
      <c r="E191" s="66">
        <f t="shared" si="69"/>
        <v>0</v>
      </c>
      <c r="F191" s="66">
        <f t="shared" si="69"/>
        <v>0</v>
      </c>
      <c r="G191" s="66">
        <f t="shared" si="69"/>
        <v>0</v>
      </c>
      <c r="H191" s="66">
        <f t="shared" si="69"/>
        <v>0</v>
      </c>
      <c r="I191" s="66">
        <f t="shared" si="69"/>
        <v>0</v>
      </c>
      <c r="J191" s="66">
        <f t="shared" si="69"/>
        <v>0</v>
      </c>
      <c r="K191" s="66">
        <f t="shared" ref="K191:L191" si="70">SUM(K192:K193)</f>
        <v>0</v>
      </c>
      <c r="L191" s="66">
        <f t="shared" si="70"/>
        <v>0</v>
      </c>
      <c r="M191" s="66">
        <f t="shared" si="69"/>
        <v>0</v>
      </c>
      <c r="N191" s="66">
        <f t="shared" si="69"/>
        <v>0</v>
      </c>
      <c r="O191" s="66">
        <f t="shared" ref="O191" si="71">SUM(O192:O193)</f>
        <v>0</v>
      </c>
      <c r="P191" s="64"/>
    </row>
    <row r="192" spans="1:16" x14ac:dyDescent="0.25">
      <c r="A192" s="25">
        <v>66141</v>
      </c>
      <c r="B192" s="26" t="s">
        <v>183</v>
      </c>
      <c r="C192" s="190"/>
      <c r="D192" s="67"/>
      <c r="E192" s="67"/>
      <c r="F192" s="69"/>
      <c r="G192" s="65">
        <f>+E192</f>
        <v>0</v>
      </c>
      <c r="H192" s="71"/>
      <c r="I192" s="71"/>
      <c r="J192" s="71"/>
      <c r="K192" s="71"/>
      <c r="L192" s="71"/>
      <c r="M192" s="71"/>
      <c r="N192" s="71"/>
      <c r="O192" s="71"/>
      <c r="P192" s="64"/>
    </row>
    <row r="193" spans="1:16" x14ac:dyDescent="0.25">
      <c r="A193" s="25">
        <v>66142</v>
      </c>
      <c r="B193" s="26" t="s">
        <v>184</v>
      </c>
      <c r="C193" s="190"/>
      <c r="D193" s="67"/>
      <c r="E193" s="67"/>
      <c r="F193" s="69"/>
      <c r="G193" s="65">
        <f>+E193</f>
        <v>0</v>
      </c>
      <c r="H193" s="71"/>
      <c r="I193" s="71"/>
      <c r="J193" s="71"/>
      <c r="K193" s="71"/>
      <c r="L193" s="71"/>
      <c r="M193" s="71"/>
      <c r="N193" s="71"/>
      <c r="O193" s="71"/>
      <c r="P193" s="64"/>
    </row>
    <row r="194" spans="1:16" x14ac:dyDescent="0.25">
      <c r="A194" s="22">
        <v>6615</v>
      </c>
      <c r="B194" s="23" t="s">
        <v>185</v>
      </c>
      <c r="C194" s="190">
        <v>123</v>
      </c>
      <c r="D194" s="66">
        <f t="shared" ref="D194:O194" si="72">SUM(D195)</f>
        <v>0</v>
      </c>
      <c r="E194" s="66">
        <f t="shared" si="72"/>
        <v>3570350</v>
      </c>
      <c r="F194" s="66">
        <f t="shared" si="72"/>
        <v>0</v>
      </c>
      <c r="G194" s="66">
        <f t="shared" si="72"/>
        <v>3570350</v>
      </c>
      <c r="H194" s="66">
        <f t="shared" si="72"/>
        <v>0</v>
      </c>
      <c r="I194" s="66">
        <f t="shared" si="72"/>
        <v>0</v>
      </c>
      <c r="J194" s="66">
        <f t="shared" si="72"/>
        <v>0</v>
      </c>
      <c r="K194" s="66">
        <f t="shared" si="72"/>
        <v>0</v>
      </c>
      <c r="L194" s="66">
        <f t="shared" si="72"/>
        <v>0</v>
      </c>
      <c r="M194" s="66">
        <f t="shared" si="72"/>
        <v>0</v>
      </c>
      <c r="N194" s="66">
        <f t="shared" si="72"/>
        <v>0</v>
      </c>
      <c r="O194" s="66">
        <f t="shared" si="72"/>
        <v>0</v>
      </c>
      <c r="P194" s="64"/>
    </row>
    <row r="195" spans="1:16" x14ac:dyDescent="0.25">
      <c r="A195" s="25">
        <v>66151</v>
      </c>
      <c r="B195" s="26" t="s">
        <v>185</v>
      </c>
      <c r="C195" s="190"/>
      <c r="D195" s="67"/>
      <c r="E195" s="67">
        <v>3570350</v>
      </c>
      <c r="F195" s="69"/>
      <c r="G195" s="65">
        <f t="shared" ref="G195" si="73">+E195</f>
        <v>3570350</v>
      </c>
      <c r="H195" s="71"/>
      <c r="I195" s="71"/>
      <c r="J195" s="71"/>
      <c r="K195" s="71"/>
      <c r="L195" s="71"/>
      <c r="M195" s="71"/>
      <c r="N195" s="71"/>
      <c r="O195" s="71"/>
      <c r="P195" s="64"/>
    </row>
    <row r="196" spans="1:16" x14ac:dyDescent="0.25">
      <c r="A196" s="22">
        <v>663</v>
      </c>
      <c r="B196" s="24" t="s">
        <v>186</v>
      </c>
      <c r="C196" s="190">
        <v>124</v>
      </c>
      <c r="D196" s="63">
        <f t="shared" ref="D196:O196" si="74">SUM(D197+D202)</f>
        <v>0</v>
      </c>
      <c r="E196" s="63">
        <f t="shared" si="74"/>
        <v>0</v>
      </c>
      <c r="F196" s="63">
        <f t="shared" si="74"/>
        <v>0</v>
      </c>
      <c r="G196" s="63">
        <f t="shared" si="74"/>
        <v>0</v>
      </c>
      <c r="H196" s="63">
        <f t="shared" si="74"/>
        <v>0</v>
      </c>
      <c r="I196" s="63">
        <f t="shared" si="74"/>
        <v>0</v>
      </c>
      <c r="J196" s="63">
        <f t="shared" si="74"/>
        <v>0</v>
      </c>
      <c r="K196" s="63">
        <f t="shared" si="74"/>
        <v>0</v>
      </c>
      <c r="L196" s="63">
        <f t="shared" si="74"/>
        <v>0</v>
      </c>
      <c r="M196" s="63">
        <f t="shared" si="74"/>
        <v>0</v>
      </c>
      <c r="N196" s="63">
        <f t="shared" si="74"/>
        <v>0</v>
      </c>
      <c r="O196" s="63">
        <f t="shared" si="74"/>
        <v>0</v>
      </c>
      <c r="P196" s="64"/>
    </row>
    <row r="197" spans="1:16" x14ac:dyDescent="0.25">
      <c r="A197" s="22">
        <v>6631</v>
      </c>
      <c r="B197" s="23" t="s">
        <v>187</v>
      </c>
      <c r="C197" s="190">
        <v>125</v>
      </c>
      <c r="D197" s="66">
        <f t="shared" ref="D197:N197" si="75">SUM(D198:D201)</f>
        <v>0</v>
      </c>
      <c r="E197" s="66">
        <f t="shared" si="75"/>
        <v>0</v>
      </c>
      <c r="F197" s="66">
        <f t="shared" si="75"/>
        <v>0</v>
      </c>
      <c r="G197" s="66">
        <f t="shared" si="75"/>
        <v>0</v>
      </c>
      <c r="H197" s="66">
        <f t="shared" si="75"/>
        <v>0</v>
      </c>
      <c r="I197" s="66">
        <f t="shared" si="75"/>
        <v>0</v>
      </c>
      <c r="J197" s="66">
        <f t="shared" si="75"/>
        <v>0</v>
      </c>
      <c r="K197" s="66">
        <f t="shared" ref="K197:L197" si="76">SUM(K198:K201)</f>
        <v>0</v>
      </c>
      <c r="L197" s="66">
        <f t="shared" si="76"/>
        <v>0</v>
      </c>
      <c r="M197" s="66">
        <f t="shared" si="75"/>
        <v>0</v>
      </c>
      <c r="N197" s="66">
        <f t="shared" si="75"/>
        <v>0</v>
      </c>
      <c r="O197" s="66">
        <f t="shared" ref="O197" si="77">SUM(O198:O201)</f>
        <v>0</v>
      </c>
      <c r="P197" s="64"/>
    </row>
    <row r="198" spans="1:16" x14ac:dyDescent="0.25">
      <c r="A198" s="25" t="s">
        <v>188</v>
      </c>
      <c r="B198" s="26" t="s">
        <v>189</v>
      </c>
      <c r="C198" s="190"/>
      <c r="D198" s="67"/>
      <c r="E198" s="67"/>
      <c r="F198" s="69"/>
      <c r="G198" s="71"/>
      <c r="H198" s="71"/>
      <c r="I198" s="71"/>
      <c r="J198" s="71"/>
      <c r="K198" s="71"/>
      <c r="L198" s="71"/>
      <c r="M198" s="65">
        <f>+E198</f>
        <v>0</v>
      </c>
      <c r="N198" s="71"/>
      <c r="O198" s="71"/>
      <c r="P198" s="70"/>
    </row>
    <row r="199" spans="1:16" x14ac:dyDescent="0.25">
      <c r="A199" s="25" t="s">
        <v>190</v>
      </c>
      <c r="B199" s="26" t="s">
        <v>191</v>
      </c>
      <c r="C199" s="190"/>
      <c r="D199" s="67"/>
      <c r="E199" s="67"/>
      <c r="F199" s="69"/>
      <c r="G199" s="71"/>
      <c r="H199" s="71"/>
      <c r="I199" s="71"/>
      <c r="J199" s="71"/>
      <c r="K199" s="71"/>
      <c r="L199" s="71"/>
      <c r="M199" s="65">
        <f>+E199</f>
        <v>0</v>
      </c>
      <c r="N199" s="71"/>
      <c r="O199" s="71"/>
      <c r="P199" s="70"/>
    </row>
    <row r="200" spans="1:16" x14ac:dyDescent="0.25">
      <c r="A200" s="25" t="s">
        <v>192</v>
      </c>
      <c r="B200" s="26" t="s">
        <v>193</v>
      </c>
      <c r="C200" s="190"/>
      <c r="D200" s="67"/>
      <c r="E200" s="67"/>
      <c r="F200" s="69"/>
      <c r="G200" s="71"/>
      <c r="H200" s="71"/>
      <c r="I200" s="71"/>
      <c r="J200" s="71"/>
      <c r="K200" s="71"/>
      <c r="L200" s="71"/>
      <c r="M200" s="65">
        <f>+E200</f>
        <v>0</v>
      </c>
      <c r="N200" s="71"/>
      <c r="O200" s="71"/>
      <c r="P200" s="70"/>
    </row>
    <row r="201" spans="1:16" x14ac:dyDescent="0.25">
      <c r="A201" s="25" t="s">
        <v>194</v>
      </c>
      <c r="B201" s="26" t="s">
        <v>195</v>
      </c>
      <c r="C201" s="190"/>
      <c r="D201" s="67"/>
      <c r="E201" s="67"/>
      <c r="F201" s="69"/>
      <c r="G201" s="71"/>
      <c r="H201" s="71"/>
      <c r="I201" s="71"/>
      <c r="J201" s="71"/>
      <c r="K201" s="71"/>
      <c r="L201" s="71"/>
      <c r="M201" s="65">
        <f>+E201</f>
        <v>0</v>
      </c>
      <c r="N201" s="71"/>
      <c r="O201" s="71"/>
      <c r="P201" s="70"/>
    </row>
    <row r="202" spans="1:16" x14ac:dyDescent="0.25">
      <c r="A202" s="22">
        <v>6632</v>
      </c>
      <c r="B202" s="24" t="s">
        <v>196</v>
      </c>
      <c r="C202" s="190">
        <v>126</v>
      </c>
      <c r="D202" s="66">
        <f t="shared" ref="D202:O202" si="78">SUM(D203:D206)</f>
        <v>0</v>
      </c>
      <c r="E202" s="66">
        <f t="shared" si="78"/>
        <v>0</v>
      </c>
      <c r="F202" s="66">
        <f t="shared" si="78"/>
        <v>0</v>
      </c>
      <c r="G202" s="66">
        <f t="shared" si="78"/>
        <v>0</v>
      </c>
      <c r="H202" s="66">
        <f t="shared" si="78"/>
        <v>0</v>
      </c>
      <c r="I202" s="66">
        <f t="shared" si="78"/>
        <v>0</v>
      </c>
      <c r="J202" s="66">
        <f t="shared" si="78"/>
        <v>0</v>
      </c>
      <c r="K202" s="66">
        <f t="shared" si="78"/>
        <v>0</v>
      </c>
      <c r="L202" s="66">
        <f t="shared" si="78"/>
        <v>0</v>
      </c>
      <c r="M202" s="66">
        <f t="shared" si="78"/>
        <v>0</v>
      </c>
      <c r="N202" s="66">
        <f t="shared" si="78"/>
        <v>0</v>
      </c>
      <c r="O202" s="66">
        <f t="shared" si="78"/>
        <v>0</v>
      </c>
      <c r="P202" s="64"/>
    </row>
    <row r="203" spans="1:16" x14ac:dyDescent="0.25">
      <c r="A203" s="25" t="s">
        <v>197</v>
      </c>
      <c r="B203" s="26" t="s">
        <v>198</v>
      </c>
      <c r="C203" s="190"/>
      <c r="D203" s="67"/>
      <c r="E203" s="67"/>
      <c r="F203" s="69"/>
      <c r="G203" s="71"/>
      <c r="H203" s="71"/>
      <c r="I203" s="71"/>
      <c r="J203" s="71"/>
      <c r="K203" s="71"/>
      <c r="L203" s="71"/>
      <c r="M203" s="65">
        <f>+E203</f>
        <v>0</v>
      </c>
      <c r="N203" s="71"/>
      <c r="O203" s="71"/>
      <c r="P203" s="70"/>
    </row>
    <row r="204" spans="1:16" x14ac:dyDescent="0.25">
      <c r="A204" s="25" t="s">
        <v>199</v>
      </c>
      <c r="B204" s="26" t="s">
        <v>200</v>
      </c>
      <c r="C204" s="190"/>
      <c r="D204" s="67"/>
      <c r="E204" s="67"/>
      <c r="F204" s="69"/>
      <c r="G204" s="71"/>
      <c r="H204" s="71"/>
      <c r="I204" s="71"/>
      <c r="J204" s="71"/>
      <c r="K204" s="71"/>
      <c r="L204" s="71"/>
      <c r="M204" s="65">
        <f>+E204</f>
        <v>0</v>
      </c>
      <c r="N204" s="71"/>
      <c r="O204" s="71"/>
      <c r="P204" s="70"/>
    </row>
    <row r="205" spans="1:16" x14ac:dyDescent="0.25">
      <c r="A205" s="25" t="s">
        <v>201</v>
      </c>
      <c r="B205" s="26" t="s">
        <v>202</v>
      </c>
      <c r="C205" s="190"/>
      <c r="D205" s="67"/>
      <c r="E205" s="67"/>
      <c r="F205" s="69"/>
      <c r="G205" s="71"/>
      <c r="H205" s="71"/>
      <c r="I205" s="71"/>
      <c r="J205" s="71"/>
      <c r="K205" s="71"/>
      <c r="L205" s="71"/>
      <c r="M205" s="65">
        <f>+E205</f>
        <v>0</v>
      </c>
      <c r="N205" s="71"/>
      <c r="O205" s="71"/>
      <c r="P205" s="70"/>
    </row>
    <row r="206" spans="1:16" x14ac:dyDescent="0.25">
      <c r="A206" s="25" t="s">
        <v>203</v>
      </c>
      <c r="B206" s="26" t="s">
        <v>204</v>
      </c>
      <c r="C206" s="190"/>
      <c r="D206" s="67"/>
      <c r="E206" s="67"/>
      <c r="F206" s="69"/>
      <c r="G206" s="71"/>
      <c r="H206" s="71"/>
      <c r="I206" s="71"/>
      <c r="J206" s="71"/>
      <c r="K206" s="71"/>
      <c r="L206" s="71"/>
      <c r="M206" s="65">
        <f>+E206</f>
        <v>0</v>
      </c>
      <c r="N206" s="71"/>
      <c r="O206" s="71"/>
      <c r="P206" s="70"/>
    </row>
    <row r="207" spans="1:16" ht="24" customHeight="1" x14ac:dyDescent="0.25">
      <c r="A207" s="22">
        <v>67</v>
      </c>
      <c r="B207" s="23" t="s">
        <v>205</v>
      </c>
      <c r="C207" s="190">
        <v>127</v>
      </c>
      <c r="D207" s="63">
        <f t="shared" ref="D207:O207" si="79">D208+D214</f>
        <v>0</v>
      </c>
      <c r="E207" s="63">
        <f t="shared" si="79"/>
        <v>38459802</v>
      </c>
      <c r="F207" s="63">
        <f t="shared" si="79"/>
        <v>38459802</v>
      </c>
      <c r="G207" s="63">
        <f t="shared" si="79"/>
        <v>0</v>
      </c>
      <c r="H207" s="63">
        <f t="shared" si="79"/>
        <v>0</v>
      </c>
      <c r="I207" s="63">
        <f t="shared" si="79"/>
        <v>0</v>
      </c>
      <c r="J207" s="63">
        <f t="shared" si="79"/>
        <v>0</v>
      </c>
      <c r="K207" s="63">
        <f t="shared" si="79"/>
        <v>0</v>
      </c>
      <c r="L207" s="63">
        <f t="shared" si="79"/>
        <v>0</v>
      </c>
      <c r="M207" s="63">
        <f t="shared" si="79"/>
        <v>0</v>
      </c>
      <c r="N207" s="63">
        <f t="shared" si="79"/>
        <v>0</v>
      </c>
      <c r="O207" s="63">
        <f t="shared" si="79"/>
        <v>0</v>
      </c>
      <c r="P207" s="64"/>
    </row>
    <row r="208" spans="1:16" ht="24" customHeight="1" x14ac:dyDescent="0.25">
      <c r="A208" s="22">
        <v>671</v>
      </c>
      <c r="B208" s="30" t="s">
        <v>206</v>
      </c>
      <c r="C208" s="190">
        <v>128</v>
      </c>
      <c r="D208" s="63">
        <f t="shared" ref="D208:O208" si="80">SUM(D209+D211+D213)</f>
        <v>0</v>
      </c>
      <c r="E208" s="63">
        <f t="shared" si="80"/>
        <v>38459802</v>
      </c>
      <c r="F208" s="63">
        <f t="shared" si="80"/>
        <v>38459802</v>
      </c>
      <c r="G208" s="63">
        <f t="shared" si="80"/>
        <v>0</v>
      </c>
      <c r="H208" s="63">
        <f t="shared" si="80"/>
        <v>0</v>
      </c>
      <c r="I208" s="63">
        <f t="shared" si="80"/>
        <v>0</v>
      </c>
      <c r="J208" s="63">
        <f t="shared" si="80"/>
        <v>0</v>
      </c>
      <c r="K208" s="63">
        <f t="shared" si="80"/>
        <v>0</v>
      </c>
      <c r="L208" s="63">
        <f t="shared" si="80"/>
        <v>0</v>
      </c>
      <c r="M208" s="63">
        <f t="shared" si="80"/>
        <v>0</v>
      </c>
      <c r="N208" s="63">
        <f t="shared" si="80"/>
        <v>0</v>
      </c>
      <c r="O208" s="63">
        <f t="shared" si="80"/>
        <v>0</v>
      </c>
      <c r="P208" s="64"/>
    </row>
    <row r="209" spans="1:16" x14ac:dyDescent="0.25">
      <c r="A209" s="22">
        <v>6711</v>
      </c>
      <c r="B209" s="23" t="s">
        <v>207</v>
      </c>
      <c r="C209" s="190">
        <v>129</v>
      </c>
      <c r="D209" s="66">
        <f>D210</f>
        <v>0</v>
      </c>
      <c r="E209" s="66">
        <f>E210</f>
        <v>38459802</v>
      </c>
      <c r="F209" s="66">
        <f>F210</f>
        <v>38459802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4"/>
    </row>
    <row r="210" spans="1:16" x14ac:dyDescent="0.25">
      <c r="A210" s="22" t="s">
        <v>1598</v>
      </c>
      <c r="B210" s="23" t="s">
        <v>207</v>
      </c>
      <c r="C210" s="190"/>
      <c r="D210" s="67"/>
      <c r="E210" s="67">
        <v>38459802</v>
      </c>
      <c r="F210" s="73">
        <f>E210</f>
        <v>38459802</v>
      </c>
      <c r="G210" s="66"/>
      <c r="H210" s="66"/>
      <c r="I210" s="66"/>
      <c r="J210" s="66"/>
      <c r="K210" s="66"/>
      <c r="L210" s="66"/>
      <c r="M210" s="66"/>
      <c r="N210" s="66"/>
      <c r="O210" s="66"/>
      <c r="P210" s="64"/>
    </row>
    <row r="211" spans="1:16" ht="24" customHeight="1" x14ac:dyDescent="0.25">
      <c r="A211" s="22">
        <v>6712</v>
      </c>
      <c r="B211" s="23" t="s">
        <v>208</v>
      </c>
      <c r="C211" s="190">
        <v>130</v>
      </c>
      <c r="D211" s="66">
        <f>D212</f>
        <v>0</v>
      </c>
      <c r="E211" s="66">
        <f>E212</f>
        <v>0</v>
      </c>
      <c r="F211" s="66">
        <f>F212</f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4"/>
    </row>
    <row r="212" spans="1:16" ht="24" customHeight="1" x14ac:dyDescent="0.25">
      <c r="A212" s="22" t="s">
        <v>1599</v>
      </c>
      <c r="B212" s="23" t="s">
        <v>208</v>
      </c>
      <c r="C212" s="190"/>
      <c r="D212" s="67"/>
      <c r="E212" s="67"/>
      <c r="F212" s="73">
        <f>E212</f>
        <v>0</v>
      </c>
      <c r="G212" s="66"/>
      <c r="H212" s="66"/>
      <c r="I212" s="66"/>
      <c r="J212" s="66"/>
      <c r="K212" s="66"/>
      <c r="L212" s="66"/>
      <c r="M212" s="66"/>
      <c r="N212" s="66"/>
      <c r="O212" s="66"/>
      <c r="P212" s="64"/>
    </row>
    <row r="213" spans="1:16" s="29" customFormat="1" ht="24" customHeight="1" x14ac:dyDescent="0.25">
      <c r="A213" s="22" t="s">
        <v>209</v>
      </c>
      <c r="B213" s="23" t="s">
        <v>210</v>
      </c>
      <c r="C213" s="190">
        <v>131</v>
      </c>
      <c r="D213" s="66">
        <v>0</v>
      </c>
      <c r="E213" s="66">
        <v>0</v>
      </c>
      <c r="F213" s="66">
        <v>0</v>
      </c>
      <c r="G213" s="66">
        <v>0</v>
      </c>
      <c r="H213" s="66">
        <v>0</v>
      </c>
      <c r="I213" s="66">
        <v>0</v>
      </c>
      <c r="J213" s="66">
        <v>0</v>
      </c>
      <c r="K213" s="66">
        <v>0</v>
      </c>
      <c r="L213" s="66">
        <v>0</v>
      </c>
      <c r="M213" s="66">
        <v>0</v>
      </c>
      <c r="N213" s="66">
        <v>0</v>
      </c>
      <c r="O213" s="66">
        <v>0</v>
      </c>
      <c r="P213" s="64"/>
    </row>
    <row r="214" spans="1:16" s="29" customFormat="1" x14ac:dyDescent="0.25">
      <c r="A214" s="22" t="s">
        <v>211</v>
      </c>
      <c r="B214" s="23" t="s">
        <v>212</v>
      </c>
      <c r="C214" s="190">
        <v>132</v>
      </c>
      <c r="D214" s="63">
        <f t="shared" ref="D214:O214" si="81">D215</f>
        <v>0</v>
      </c>
      <c r="E214" s="63">
        <f t="shared" si="81"/>
        <v>0</v>
      </c>
      <c r="F214" s="63">
        <f t="shared" si="81"/>
        <v>0</v>
      </c>
      <c r="G214" s="63">
        <f t="shared" si="81"/>
        <v>0</v>
      </c>
      <c r="H214" s="63">
        <f t="shared" si="81"/>
        <v>0</v>
      </c>
      <c r="I214" s="63">
        <f t="shared" si="81"/>
        <v>0</v>
      </c>
      <c r="J214" s="63">
        <f t="shared" si="81"/>
        <v>0</v>
      </c>
      <c r="K214" s="63">
        <f t="shared" si="81"/>
        <v>0</v>
      </c>
      <c r="L214" s="63">
        <f t="shared" si="81"/>
        <v>0</v>
      </c>
      <c r="M214" s="63">
        <f t="shared" si="81"/>
        <v>0</v>
      </c>
      <c r="N214" s="63">
        <f t="shared" si="81"/>
        <v>0</v>
      </c>
      <c r="O214" s="63">
        <f t="shared" si="81"/>
        <v>0</v>
      </c>
      <c r="P214" s="64"/>
    </row>
    <row r="215" spans="1:16" s="29" customFormat="1" x14ac:dyDescent="0.25">
      <c r="A215" s="22" t="s">
        <v>213</v>
      </c>
      <c r="B215" s="23" t="s">
        <v>214</v>
      </c>
      <c r="C215" s="190">
        <v>133</v>
      </c>
      <c r="D215" s="67"/>
      <c r="E215" s="67"/>
      <c r="F215" s="72">
        <v>0</v>
      </c>
      <c r="G215" s="72">
        <v>0</v>
      </c>
      <c r="H215" s="73">
        <f>E215</f>
        <v>0</v>
      </c>
      <c r="I215" s="72">
        <v>0</v>
      </c>
      <c r="J215" s="72">
        <v>0</v>
      </c>
      <c r="K215" s="72">
        <v>0</v>
      </c>
      <c r="L215" s="72">
        <v>0</v>
      </c>
      <c r="M215" s="72">
        <v>0</v>
      </c>
      <c r="N215" s="72">
        <v>0</v>
      </c>
      <c r="O215" s="72">
        <v>0</v>
      </c>
      <c r="P215" s="64"/>
    </row>
    <row r="216" spans="1:16" x14ac:dyDescent="0.25">
      <c r="A216" s="22">
        <v>68</v>
      </c>
      <c r="B216" s="23" t="s">
        <v>215</v>
      </c>
      <c r="C216" s="190">
        <v>134</v>
      </c>
      <c r="D216" s="63">
        <f t="shared" ref="D216:O216" si="82">D217+D228</f>
        <v>0</v>
      </c>
      <c r="E216" s="63">
        <f t="shared" si="82"/>
        <v>0</v>
      </c>
      <c r="F216" s="63">
        <f t="shared" si="82"/>
        <v>0</v>
      </c>
      <c r="G216" s="63">
        <f t="shared" si="82"/>
        <v>0</v>
      </c>
      <c r="H216" s="63">
        <f t="shared" si="82"/>
        <v>0</v>
      </c>
      <c r="I216" s="63">
        <f t="shared" si="82"/>
        <v>0</v>
      </c>
      <c r="J216" s="63">
        <f t="shared" si="82"/>
        <v>0</v>
      </c>
      <c r="K216" s="63">
        <f t="shared" si="82"/>
        <v>0</v>
      </c>
      <c r="L216" s="63">
        <f t="shared" si="82"/>
        <v>0</v>
      </c>
      <c r="M216" s="63">
        <f t="shared" si="82"/>
        <v>0</v>
      </c>
      <c r="N216" s="63">
        <f t="shared" si="82"/>
        <v>0</v>
      </c>
      <c r="O216" s="63">
        <f t="shared" si="82"/>
        <v>0</v>
      </c>
      <c r="P216" s="64"/>
    </row>
    <row r="217" spans="1:16" x14ac:dyDescent="0.25">
      <c r="A217" s="22">
        <v>681</v>
      </c>
      <c r="B217" s="23" t="s">
        <v>216</v>
      </c>
      <c r="C217" s="190">
        <v>135</v>
      </c>
      <c r="D217" s="63">
        <f>SUM(D218:D226)</f>
        <v>0</v>
      </c>
      <c r="E217" s="63">
        <f t="shared" ref="E217:O217" si="83">SUM(E218:E226)</f>
        <v>0</v>
      </c>
      <c r="F217" s="63">
        <f t="shared" si="83"/>
        <v>0</v>
      </c>
      <c r="G217" s="63">
        <f t="shared" si="83"/>
        <v>0</v>
      </c>
      <c r="H217" s="63">
        <f t="shared" si="83"/>
        <v>0</v>
      </c>
      <c r="I217" s="63">
        <f t="shared" si="83"/>
        <v>0</v>
      </c>
      <c r="J217" s="63">
        <f t="shared" si="83"/>
        <v>0</v>
      </c>
      <c r="K217" s="63">
        <f t="shared" si="83"/>
        <v>0</v>
      </c>
      <c r="L217" s="63">
        <f t="shared" si="83"/>
        <v>0</v>
      </c>
      <c r="M217" s="63">
        <f t="shared" si="83"/>
        <v>0</v>
      </c>
      <c r="N217" s="63">
        <f t="shared" si="83"/>
        <v>0</v>
      </c>
      <c r="O217" s="63">
        <f t="shared" si="83"/>
        <v>0</v>
      </c>
      <c r="P217" s="64"/>
    </row>
    <row r="218" spans="1:16" x14ac:dyDescent="0.25">
      <c r="A218" s="22">
        <v>6811</v>
      </c>
      <c r="B218" s="23" t="s">
        <v>217</v>
      </c>
      <c r="C218" s="190">
        <v>136</v>
      </c>
      <c r="D218" s="66">
        <v>0</v>
      </c>
      <c r="E218" s="66">
        <v>0</v>
      </c>
      <c r="F218" s="66">
        <v>0</v>
      </c>
      <c r="G218" s="66">
        <v>0</v>
      </c>
      <c r="H218" s="66">
        <v>0</v>
      </c>
      <c r="I218" s="66">
        <v>0</v>
      </c>
      <c r="J218" s="66">
        <v>0</v>
      </c>
      <c r="K218" s="66">
        <v>0</v>
      </c>
      <c r="L218" s="66">
        <v>0</v>
      </c>
      <c r="M218" s="66">
        <v>0</v>
      </c>
      <c r="N218" s="66">
        <v>0</v>
      </c>
      <c r="O218" s="66">
        <v>0</v>
      </c>
      <c r="P218" s="64"/>
    </row>
    <row r="219" spans="1:16" x14ac:dyDescent="0.25">
      <c r="A219" s="22">
        <v>6812</v>
      </c>
      <c r="B219" s="23" t="s">
        <v>218</v>
      </c>
      <c r="C219" s="190">
        <v>137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</v>
      </c>
      <c r="P219" s="64"/>
    </row>
    <row r="220" spans="1:16" x14ac:dyDescent="0.25">
      <c r="A220" s="22">
        <v>6813</v>
      </c>
      <c r="B220" s="23" t="s">
        <v>219</v>
      </c>
      <c r="C220" s="190">
        <v>138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4"/>
    </row>
    <row r="221" spans="1:16" x14ac:dyDescent="0.25">
      <c r="A221" s="22">
        <v>6814</v>
      </c>
      <c r="B221" s="23" t="s">
        <v>220</v>
      </c>
      <c r="C221" s="190">
        <v>139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4"/>
    </row>
    <row r="222" spans="1:16" x14ac:dyDescent="0.25">
      <c r="A222" s="22">
        <v>6815</v>
      </c>
      <c r="B222" s="23" t="s">
        <v>1367</v>
      </c>
      <c r="C222" s="190">
        <v>140</v>
      </c>
      <c r="D222" s="66">
        <v>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>
        <v>0</v>
      </c>
      <c r="L222" s="66">
        <v>0</v>
      </c>
      <c r="M222" s="66">
        <v>0</v>
      </c>
      <c r="N222" s="66">
        <v>0</v>
      </c>
      <c r="O222" s="66">
        <v>0</v>
      </c>
      <c r="P222" s="64"/>
    </row>
    <row r="223" spans="1:16" x14ac:dyDescent="0.25">
      <c r="A223" s="22">
        <v>6816</v>
      </c>
      <c r="B223" s="23" t="s">
        <v>221</v>
      </c>
      <c r="C223" s="190">
        <v>141</v>
      </c>
      <c r="D223" s="66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0</v>
      </c>
      <c r="N223" s="66">
        <v>0</v>
      </c>
      <c r="O223" s="66">
        <v>0</v>
      </c>
      <c r="P223" s="64"/>
    </row>
    <row r="224" spans="1:16" x14ac:dyDescent="0.25">
      <c r="A224" s="22">
        <v>6817</v>
      </c>
      <c r="B224" s="23" t="s">
        <v>222</v>
      </c>
      <c r="C224" s="190">
        <v>142</v>
      </c>
      <c r="D224" s="66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0</v>
      </c>
      <c r="P224" s="64"/>
    </row>
    <row r="225" spans="1:16" x14ac:dyDescent="0.25">
      <c r="A225" s="22">
        <v>6818</v>
      </c>
      <c r="B225" s="23" t="s">
        <v>223</v>
      </c>
      <c r="C225" s="190">
        <v>143</v>
      </c>
      <c r="D225" s="66">
        <v>0</v>
      </c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4"/>
    </row>
    <row r="226" spans="1:16" x14ac:dyDescent="0.25">
      <c r="A226" s="22">
        <v>6819</v>
      </c>
      <c r="B226" s="23" t="s">
        <v>224</v>
      </c>
      <c r="C226" s="190">
        <v>144</v>
      </c>
      <c r="D226" s="66">
        <f>D227</f>
        <v>0</v>
      </c>
      <c r="E226" s="66">
        <f t="shared" ref="E226:O226" si="84">E227</f>
        <v>0</v>
      </c>
      <c r="F226" s="66">
        <f t="shared" si="84"/>
        <v>0</v>
      </c>
      <c r="G226" s="66">
        <f t="shared" si="84"/>
        <v>0</v>
      </c>
      <c r="H226" s="66">
        <f t="shared" si="84"/>
        <v>0</v>
      </c>
      <c r="I226" s="66">
        <f t="shared" si="84"/>
        <v>0</v>
      </c>
      <c r="J226" s="66">
        <f t="shared" si="84"/>
        <v>0</v>
      </c>
      <c r="K226" s="66">
        <f t="shared" si="84"/>
        <v>0</v>
      </c>
      <c r="L226" s="66">
        <f t="shared" si="84"/>
        <v>0</v>
      </c>
      <c r="M226" s="66">
        <f t="shared" si="84"/>
        <v>0</v>
      </c>
      <c r="N226" s="66">
        <f t="shared" si="84"/>
        <v>0</v>
      </c>
      <c r="O226" s="66">
        <f t="shared" si="84"/>
        <v>0</v>
      </c>
      <c r="P226" s="64"/>
    </row>
    <row r="227" spans="1:16" x14ac:dyDescent="0.25">
      <c r="A227" s="22" t="s">
        <v>1441</v>
      </c>
      <c r="B227" s="23" t="s">
        <v>1368</v>
      </c>
      <c r="C227" s="190"/>
      <c r="D227" s="67"/>
      <c r="E227" s="67"/>
      <c r="F227" s="72"/>
      <c r="G227" s="72"/>
      <c r="H227" s="73">
        <f>E227</f>
        <v>0</v>
      </c>
      <c r="I227" s="72"/>
      <c r="J227" s="72"/>
      <c r="K227" s="72"/>
      <c r="L227" s="72"/>
      <c r="M227" s="72"/>
      <c r="N227" s="72"/>
      <c r="O227" s="72"/>
      <c r="P227" s="74"/>
    </row>
    <row r="228" spans="1:16" x14ac:dyDescent="0.25">
      <c r="A228" s="22">
        <v>683</v>
      </c>
      <c r="B228" s="23" t="s">
        <v>225</v>
      </c>
      <c r="C228" s="190">
        <v>145</v>
      </c>
      <c r="D228" s="63">
        <f>D229</f>
        <v>0</v>
      </c>
      <c r="E228" s="63">
        <f>E229</f>
        <v>0</v>
      </c>
      <c r="F228" s="63">
        <f t="shared" ref="F228:O229" si="85">F229</f>
        <v>0</v>
      </c>
      <c r="G228" s="63">
        <f t="shared" si="85"/>
        <v>0</v>
      </c>
      <c r="H228" s="63">
        <f t="shared" si="85"/>
        <v>0</v>
      </c>
      <c r="I228" s="63">
        <f t="shared" si="85"/>
        <v>0</v>
      </c>
      <c r="J228" s="63">
        <f t="shared" si="85"/>
        <v>0</v>
      </c>
      <c r="K228" s="63">
        <f t="shared" si="85"/>
        <v>0</v>
      </c>
      <c r="L228" s="63">
        <f t="shared" si="85"/>
        <v>0</v>
      </c>
      <c r="M228" s="63">
        <f t="shared" si="85"/>
        <v>0</v>
      </c>
      <c r="N228" s="63">
        <f t="shared" si="85"/>
        <v>0</v>
      </c>
      <c r="O228" s="63">
        <f t="shared" si="85"/>
        <v>0</v>
      </c>
      <c r="P228" s="64"/>
    </row>
    <row r="229" spans="1:16" x14ac:dyDescent="0.25">
      <c r="A229" s="22">
        <v>6831</v>
      </c>
      <c r="B229" s="23" t="s">
        <v>226</v>
      </c>
      <c r="C229" s="190">
        <v>146</v>
      </c>
      <c r="D229" s="76">
        <f>D230</f>
        <v>0</v>
      </c>
      <c r="E229" s="76">
        <f>E230</f>
        <v>0</v>
      </c>
      <c r="F229" s="75">
        <f>F230</f>
        <v>0</v>
      </c>
      <c r="G229" s="75">
        <f>G230</f>
        <v>0</v>
      </c>
      <c r="H229" s="76">
        <f>H230</f>
        <v>0</v>
      </c>
      <c r="I229" s="75">
        <f>I230</f>
        <v>0</v>
      </c>
      <c r="J229" s="66">
        <f t="shared" si="85"/>
        <v>0</v>
      </c>
      <c r="K229" s="66">
        <f t="shared" si="85"/>
        <v>0</v>
      </c>
      <c r="L229" s="66">
        <f t="shared" si="85"/>
        <v>0</v>
      </c>
      <c r="M229" s="66">
        <f t="shared" si="85"/>
        <v>0</v>
      </c>
      <c r="N229" s="66">
        <f t="shared" si="85"/>
        <v>0</v>
      </c>
      <c r="O229" s="66">
        <f t="shared" si="85"/>
        <v>0</v>
      </c>
      <c r="P229" s="64"/>
    </row>
    <row r="230" spans="1:16" x14ac:dyDescent="0.25">
      <c r="A230" s="60" t="s">
        <v>1442</v>
      </c>
      <c r="B230" s="61" t="s">
        <v>226</v>
      </c>
      <c r="C230" s="191"/>
      <c r="D230" s="67"/>
      <c r="E230" s="67"/>
      <c r="F230" s="72"/>
      <c r="G230" s="72"/>
      <c r="H230" s="73">
        <f>E230</f>
        <v>0</v>
      </c>
      <c r="I230" s="72"/>
      <c r="J230" s="72"/>
      <c r="K230" s="72"/>
      <c r="L230" s="72"/>
      <c r="M230" s="72"/>
      <c r="N230" s="72"/>
      <c r="O230" s="72"/>
      <c r="P230" s="74"/>
    </row>
    <row r="231" spans="1:16" x14ac:dyDescent="0.25">
      <c r="A231" s="19">
        <v>7</v>
      </c>
      <c r="B231" s="20" t="s">
        <v>227</v>
      </c>
      <c r="C231" s="189">
        <v>281</v>
      </c>
      <c r="D231" s="63">
        <f t="shared" ref="D231:O231" si="86">D232+D248+D297+D301</f>
        <v>0</v>
      </c>
      <c r="E231" s="63">
        <f t="shared" si="86"/>
        <v>0</v>
      </c>
      <c r="F231" s="63">
        <f t="shared" si="86"/>
        <v>0</v>
      </c>
      <c r="G231" s="63">
        <f t="shared" si="86"/>
        <v>0</v>
      </c>
      <c r="H231" s="63">
        <f t="shared" si="86"/>
        <v>0</v>
      </c>
      <c r="I231" s="63">
        <f t="shared" si="86"/>
        <v>0</v>
      </c>
      <c r="J231" s="63">
        <f t="shared" si="86"/>
        <v>0</v>
      </c>
      <c r="K231" s="63">
        <f t="shared" si="86"/>
        <v>0</v>
      </c>
      <c r="L231" s="63">
        <f t="shared" si="86"/>
        <v>0</v>
      </c>
      <c r="M231" s="63">
        <f t="shared" si="86"/>
        <v>0</v>
      </c>
      <c r="N231" s="63">
        <f t="shared" si="86"/>
        <v>0</v>
      </c>
      <c r="O231" s="63">
        <f t="shared" si="86"/>
        <v>0</v>
      </c>
      <c r="P231" s="64"/>
    </row>
    <row r="232" spans="1:16" x14ac:dyDescent="0.25">
      <c r="A232" s="22">
        <v>71</v>
      </c>
      <c r="B232" s="23" t="s">
        <v>228</v>
      </c>
      <c r="C232" s="190">
        <v>282</v>
      </c>
      <c r="D232" s="63">
        <f t="shared" ref="D232:O232" si="87">D233+D239</f>
        <v>0</v>
      </c>
      <c r="E232" s="63">
        <f t="shared" si="87"/>
        <v>0</v>
      </c>
      <c r="F232" s="63">
        <f t="shared" si="87"/>
        <v>0</v>
      </c>
      <c r="G232" s="63">
        <f t="shared" si="87"/>
        <v>0</v>
      </c>
      <c r="H232" s="63">
        <f t="shared" si="87"/>
        <v>0</v>
      </c>
      <c r="I232" s="63">
        <f t="shared" si="87"/>
        <v>0</v>
      </c>
      <c r="J232" s="63">
        <f t="shared" si="87"/>
        <v>0</v>
      </c>
      <c r="K232" s="63">
        <f t="shared" si="87"/>
        <v>0</v>
      </c>
      <c r="L232" s="63">
        <f t="shared" si="87"/>
        <v>0</v>
      </c>
      <c r="M232" s="63">
        <f t="shared" si="87"/>
        <v>0</v>
      </c>
      <c r="N232" s="63">
        <f t="shared" si="87"/>
        <v>0</v>
      </c>
      <c r="O232" s="63">
        <f t="shared" si="87"/>
        <v>0</v>
      </c>
      <c r="P232" s="64"/>
    </row>
    <row r="233" spans="1:16" x14ac:dyDescent="0.25">
      <c r="A233" s="22">
        <v>711</v>
      </c>
      <c r="B233" s="23" t="s">
        <v>229</v>
      </c>
      <c r="C233" s="190">
        <v>283</v>
      </c>
      <c r="D233" s="63">
        <f t="shared" ref="D233:O233" si="88">SUM(D234+D237+D238)</f>
        <v>0</v>
      </c>
      <c r="E233" s="63">
        <f t="shared" si="88"/>
        <v>0</v>
      </c>
      <c r="F233" s="63">
        <f t="shared" si="88"/>
        <v>0</v>
      </c>
      <c r="G233" s="63">
        <f t="shared" si="88"/>
        <v>0</v>
      </c>
      <c r="H233" s="63">
        <f t="shared" si="88"/>
        <v>0</v>
      </c>
      <c r="I233" s="63">
        <f t="shared" si="88"/>
        <v>0</v>
      </c>
      <c r="J233" s="63">
        <f t="shared" si="88"/>
        <v>0</v>
      </c>
      <c r="K233" s="63">
        <f t="shared" si="88"/>
        <v>0</v>
      </c>
      <c r="L233" s="63">
        <f t="shared" si="88"/>
        <v>0</v>
      </c>
      <c r="M233" s="63">
        <f t="shared" si="88"/>
        <v>0</v>
      </c>
      <c r="N233" s="63">
        <f t="shared" si="88"/>
        <v>0</v>
      </c>
      <c r="O233" s="63">
        <f t="shared" si="88"/>
        <v>0</v>
      </c>
      <c r="P233" s="64"/>
    </row>
    <row r="234" spans="1:16" x14ac:dyDescent="0.25">
      <c r="A234" s="22">
        <v>7111</v>
      </c>
      <c r="B234" s="23" t="s">
        <v>230</v>
      </c>
      <c r="C234" s="190">
        <v>284</v>
      </c>
      <c r="D234" s="66">
        <f t="shared" ref="D234:N234" si="89">SUM(D235:D236)</f>
        <v>0</v>
      </c>
      <c r="E234" s="66">
        <f t="shared" si="89"/>
        <v>0</v>
      </c>
      <c r="F234" s="66">
        <f t="shared" si="89"/>
        <v>0</v>
      </c>
      <c r="G234" s="66">
        <f t="shared" si="89"/>
        <v>0</v>
      </c>
      <c r="H234" s="66">
        <f t="shared" si="89"/>
        <v>0</v>
      </c>
      <c r="I234" s="66">
        <f t="shared" si="89"/>
        <v>0</v>
      </c>
      <c r="J234" s="66">
        <f t="shared" si="89"/>
        <v>0</v>
      </c>
      <c r="K234" s="66">
        <f t="shared" si="89"/>
        <v>0</v>
      </c>
      <c r="L234" s="66">
        <f t="shared" si="89"/>
        <v>0</v>
      </c>
      <c r="M234" s="66">
        <f t="shared" si="89"/>
        <v>0</v>
      </c>
      <c r="N234" s="66">
        <f t="shared" si="89"/>
        <v>0</v>
      </c>
      <c r="O234" s="66">
        <f t="shared" ref="O234" si="90">SUM(O235:O236)</f>
        <v>0</v>
      </c>
      <c r="P234" s="64"/>
    </row>
    <row r="235" spans="1:16" x14ac:dyDescent="0.25">
      <c r="A235" s="22" t="s">
        <v>1443</v>
      </c>
      <c r="B235" s="23" t="s">
        <v>231</v>
      </c>
      <c r="C235" s="190"/>
      <c r="D235" s="67"/>
      <c r="E235" s="67"/>
      <c r="F235" s="69"/>
      <c r="G235" s="71"/>
      <c r="H235" s="71"/>
      <c r="I235" s="71"/>
      <c r="J235" s="71"/>
      <c r="K235" s="71"/>
      <c r="L235" s="71"/>
      <c r="M235" s="71"/>
      <c r="N235" s="65">
        <f>+E235</f>
        <v>0</v>
      </c>
      <c r="O235" s="77">
        <f>+F235</f>
        <v>0</v>
      </c>
      <c r="P235" s="64"/>
    </row>
    <row r="236" spans="1:16" x14ac:dyDescent="0.25">
      <c r="A236" s="22" t="s">
        <v>1444</v>
      </c>
      <c r="B236" s="23" t="s">
        <v>232</v>
      </c>
      <c r="C236" s="190"/>
      <c r="D236" s="67"/>
      <c r="E236" s="67"/>
      <c r="F236" s="69"/>
      <c r="G236" s="71"/>
      <c r="H236" s="77"/>
      <c r="I236" s="71"/>
      <c r="J236" s="71"/>
      <c r="K236" s="71"/>
      <c r="L236" s="71"/>
      <c r="M236" s="71"/>
      <c r="N236" s="65">
        <f>+E236</f>
        <v>0</v>
      </c>
      <c r="O236" s="77">
        <f>+F236</f>
        <v>0</v>
      </c>
      <c r="P236" s="64"/>
    </row>
    <row r="237" spans="1:16" x14ac:dyDescent="0.25">
      <c r="A237" s="22">
        <v>7112</v>
      </c>
      <c r="B237" s="23" t="s">
        <v>234</v>
      </c>
      <c r="C237" s="190">
        <v>285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4"/>
    </row>
    <row r="238" spans="1:16" x14ac:dyDescent="0.25">
      <c r="A238" s="22">
        <v>7113</v>
      </c>
      <c r="B238" s="23" t="s">
        <v>235</v>
      </c>
      <c r="C238" s="190">
        <v>286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4"/>
    </row>
    <row r="239" spans="1:16" x14ac:dyDescent="0.25">
      <c r="A239" s="22">
        <v>712</v>
      </c>
      <c r="B239" s="23" t="s">
        <v>236</v>
      </c>
      <c r="C239" s="190">
        <v>287</v>
      </c>
      <c r="D239" s="63">
        <f t="shared" ref="D239:O239" si="91">SUM(D240+D241+D242+D243+D246+D247)</f>
        <v>0</v>
      </c>
      <c r="E239" s="63">
        <f t="shared" si="91"/>
        <v>0</v>
      </c>
      <c r="F239" s="63">
        <f t="shared" si="91"/>
        <v>0</v>
      </c>
      <c r="G239" s="63">
        <f t="shared" si="91"/>
        <v>0</v>
      </c>
      <c r="H239" s="63">
        <f t="shared" si="91"/>
        <v>0</v>
      </c>
      <c r="I239" s="63">
        <f t="shared" si="91"/>
        <v>0</v>
      </c>
      <c r="J239" s="63">
        <f t="shared" si="91"/>
        <v>0</v>
      </c>
      <c r="K239" s="63">
        <f t="shared" si="91"/>
        <v>0</v>
      </c>
      <c r="L239" s="63">
        <f t="shared" si="91"/>
        <v>0</v>
      </c>
      <c r="M239" s="63">
        <f t="shared" si="91"/>
        <v>0</v>
      </c>
      <c r="N239" s="63">
        <f t="shared" si="91"/>
        <v>0</v>
      </c>
      <c r="O239" s="63">
        <f t="shared" si="91"/>
        <v>0</v>
      </c>
      <c r="P239" s="64"/>
    </row>
    <row r="240" spans="1:16" x14ac:dyDescent="0.25">
      <c r="A240" s="22">
        <v>7121</v>
      </c>
      <c r="B240" s="23" t="s">
        <v>237</v>
      </c>
      <c r="C240" s="190">
        <v>288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4"/>
    </row>
    <row r="241" spans="1:16" x14ac:dyDescent="0.25">
      <c r="A241" s="22">
        <v>7122</v>
      </c>
      <c r="B241" s="23" t="s">
        <v>238</v>
      </c>
      <c r="C241" s="190">
        <v>289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0</v>
      </c>
      <c r="O241" s="66">
        <v>0</v>
      </c>
      <c r="P241" s="64"/>
    </row>
    <row r="242" spans="1:16" x14ac:dyDescent="0.25">
      <c r="A242" s="22">
        <v>7123</v>
      </c>
      <c r="B242" s="23" t="s">
        <v>239</v>
      </c>
      <c r="C242" s="190">
        <v>290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4"/>
    </row>
    <row r="243" spans="1:16" x14ac:dyDescent="0.25">
      <c r="A243" s="22">
        <v>7124</v>
      </c>
      <c r="B243" s="23" t="s">
        <v>240</v>
      </c>
      <c r="C243" s="190">
        <v>291</v>
      </c>
      <c r="D243" s="66">
        <f t="shared" ref="D243:N243" si="92">SUM(D244:D245)</f>
        <v>0</v>
      </c>
      <c r="E243" s="66">
        <f t="shared" si="92"/>
        <v>0</v>
      </c>
      <c r="F243" s="66">
        <f t="shared" si="92"/>
        <v>0</v>
      </c>
      <c r="G243" s="66">
        <f t="shared" si="92"/>
        <v>0</v>
      </c>
      <c r="H243" s="66">
        <f t="shared" si="92"/>
        <v>0</v>
      </c>
      <c r="I243" s="66">
        <f t="shared" si="92"/>
        <v>0</v>
      </c>
      <c r="J243" s="66">
        <f t="shared" si="92"/>
        <v>0</v>
      </c>
      <c r="K243" s="66">
        <f t="shared" si="92"/>
        <v>0</v>
      </c>
      <c r="L243" s="66">
        <f t="shared" si="92"/>
        <v>0</v>
      </c>
      <c r="M243" s="66">
        <f t="shared" si="92"/>
        <v>0</v>
      </c>
      <c r="N243" s="66">
        <f t="shared" si="92"/>
        <v>0</v>
      </c>
      <c r="O243" s="66">
        <f t="shared" ref="O243" si="93">SUM(O244:O245)</f>
        <v>0</v>
      </c>
      <c r="P243" s="64"/>
    </row>
    <row r="244" spans="1:16" x14ac:dyDescent="0.25">
      <c r="A244" s="22" t="s">
        <v>1445</v>
      </c>
      <c r="B244" s="23" t="s">
        <v>241</v>
      </c>
      <c r="C244" s="190"/>
      <c r="D244" s="67"/>
      <c r="E244" s="67"/>
      <c r="F244" s="69"/>
      <c r="G244" s="71"/>
      <c r="H244" s="71"/>
      <c r="I244" s="71"/>
      <c r="J244" s="71"/>
      <c r="K244" s="71"/>
      <c r="L244" s="71"/>
      <c r="M244" s="71"/>
      <c r="N244" s="65">
        <f>+E244</f>
        <v>0</v>
      </c>
      <c r="O244" s="77">
        <f>+F244</f>
        <v>0</v>
      </c>
      <c r="P244" s="64"/>
    </row>
    <row r="245" spans="1:16" x14ac:dyDescent="0.25">
      <c r="A245" s="22" t="s">
        <v>1446</v>
      </c>
      <c r="B245" s="23" t="s">
        <v>246</v>
      </c>
      <c r="C245" s="190"/>
      <c r="D245" s="67"/>
      <c r="E245" s="67"/>
      <c r="F245" s="69"/>
      <c r="G245" s="71"/>
      <c r="H245" s="71"/>
      <c r="I245" s="71"/>
      <c r="J245" s="71"/>
      <c r="K245" s="71"/>
      <c r="L245" s="71"/>
      <c r="M245" s="71"/>
      <c r="N245" s="65">
        <f>+E245</f>
        <v>0</v>
      </c>
      <c r="O245" s="77">
        <f>+F245</f>
        <v>0</v>
      </c>
      <c r="P245" s="64"/>
    </row>
    <row r="246" spans="1:16" x14ac:dyDescent="0.25">
      <c r="A246" s="22">
        <v>7125</v>
      </c>
      <c r="B246" s="23" t="s">
        <v>247</v>
      </c>
      <c r="C246" s="190">
        <v>292</v>
      </c>
      <c r="D246" s="66">
        <v>0</v>
      </c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>
        <v>0</v>
      </c>
      <c r="K246" s="66">
        <v>0</v>
      </c>
      <c r="L246" s="66">
        <v>0</v>
      </c>
      <c r="M246" s="66">
        <v>0</v>
      </c>
      <c r="N246" s="66">
        <v>0</v>
      </c>
      <c r="O246" s="66">
        <v>0</v>
      </c>
      <c r="P246" s="64"/>
    </row>
    <row r="247" spans="1:16" x14ac:dyDescent="0.25">
      <c r="A247" s="22">
        <v>7126</v>
      </c>
      <c r="B247" s="23" t="s">
        <v>248</v>
      </c>
      <c r="C247" s="190">
        <v>293</v>
      </c>
      <c r="D247" s="66">
        <v>0</v>
      </c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>
        <v>0</v>
      </c>
      <c r="K247" s="66">
        <v>0</v>
      </c>
      <c r="L247" s="66">
        <v>0</v>
      </c>
      <c r="M247" s="66">
        <v>0</v>
      </c>
      <c r="N247" s="66">
        <v>0</v>
      </c>
      <c r="O247" s="66">
        <v>0</v>
      </c>
      <c r="P247" s="64"/>
    </row>
    <row r="248" spans="1:16" ht="24" customHeight="1" x14ac:dyDescent="0.25">
      <c r="A248" s="22">
        <v>72</v>
      </c>
      <c r="B248" s="23" t="s">
        <v>249</v>
      </c>
      <c r="C248" s="190">
        <v>294</v>
      </c>
      <c r="D248" s="63">
        <f t="shared" ref="D248:O248" si="94">D249+D258+D272+D283+D288+D292</f>
        <v>0</v>
      </c>
      <c r="E248" s="63">
        <f t="shared" si="94"/>
        <v>0</v>
      </c>
      <c r="F248" s="63">
        <f t="shared" si="94"/>
        <v>0</v>
      </c>
      <c r="G248" s="63">
        <f t="shared" si="94"/>
        <v>0</v>
      </c>
      <c r="H248" s="63">
        <f t="shared" si="94"/>
        <v>0</v>
      </c>
      <c r="I248" s="63">
        <f t="shared" si="94"/>
        <v>0</v>
      </c>
      <c r="J248" s="63">
        <f t="shared" si="94"/>
        <v>0</v>
      </c>
      <c r="K248" s="63">
        <f t="shared" si="94"/>
        <v>0</v>
      </c>
      <c r="L248" s="63">
        <f t="shared" si="94"/>
        <v>0</v>
      </c>
      <c r="M248" s="63">
        <f t="shared" si="94"/>
        <v>0</v>
      </c>
      <c r="N248" s="63">
        <f t="shared" si="94"/>
        <v>0</v>
      </c>
      <c r="O248" s="63">
        <f t="shared" si="94"/>
        <v>0</v>
      </c>
      <c r="P248" s="64"/>
    </row>
    <row r="249" spans="1:16" x14ac:dyDescent="0.25">
      <c r="A249" s="22">
        <v>721</v>
      </c>
      <c r="B249" s="23" t="s">
        <v>250</v>
      </c>
      <c r="C249" s="190">
        <v>295</v>
      </c>
      <c r="D249" s="63">
        <f t="shared" ref="D249:O249" si="95">SUM(D250+D253+D256+D257)</f>
        <v>0</v>
      </c>
      <c r="E249" s="63">
        <f t="shared" si="95"/>
        <v>0</v>
      </c>
      <c r="F249" s="63">
        <f t="shared" si="95"/>
        <v>0</v>
      </c>
      <c r="G249" s="63">
        <f t="shared" si="95"/>
        <v>0</v>
      </c>
      <c r="H249" s="63">
        <f t="shared" si="95"/>
        <v>0</v>
      </c>
      <c r="I249" s="63">
        <f t="shared" si="95"/>
        <v>0</v>
      </c>
      <c r="J249" s="63">
        <f t="shared" si="95"/>
        <v>0</v>
      </c>
      <c r="K249" s="63">
        <f t="shared" si="95"/>
        <v>0</v>
      </c>
      <c r="L249" s="63">
        <f t="shared" si="95"/>
        <v>0</v>
      </c>
      <c r="M249" s="63">
        <f t="shared" si="95"/>
        <v>0</v>
      </c>
      <c r="N249" s="63">
        <f t="shared" si="95"/>
        <v>0</v>
      </c>
      <c r="O249" s="63">
        <f t="shared" si="95"/>
        <v>0</v>
      </c>
      <c r="P249" s="64"/>
    </row>
    <row r="250" spans="1:16" x14ac:dyDescent="0.25">
      <c r="A250" s="22">
        <v>7211</v>
      </c>
      <c r="B250" s="23" t="s">
        <v>251</v>
      </c>
      <c r="C250" s="190">
        <v>296</v>
      </c>
      <c r="D250" s="66">
        <f t="shared" ref="D250:N250" si="96">SUM(D251:D252)</f>
        <v>0</v>
      </c>
      <c r="E250" s="66">
        <f t="shared" si="96"/>
        <v>0</v>
      </c>
      <c r="F250" s="66">
        <f t="shared" si="96"/>
        <v>0</v>
      </c>
      <c r="G250" s="66">
        <f t="shared" si="96"/>
        <v>0</v>
      </c>
      <c r="H250" s="66">
        <f t="shared" si="96"/>
        <v>0</v>
      </c>
      <c r="I250" s="66">
        <f t="shared" si="96"/>
        <v>0</v>
      </c>
      <c r="J250" s="66">
        <f t="shared" si="96"/>
        <v>0</v>
      </c>
      <c r="K250" s="66">
        <f t="shared" si="96"/>
        <v>0</v>
      </c>
      <c r="L250" s="66">
        <f t="shared" si="96"/>
        <v>0</v>
      </c>
      <c r="M250" s="66">
        <f t="shared" si="96"/>
        <v>0</v>
      </c>
      <c r="N250" s="66">
        <f t="shared" si="96"/>
        <v>0</v>
      </c>
      <c r="O250" s="66">
        <f t="shared" ref="O250" si="97">SUM(O251:O252)</f>
        <v>0</v>
      </c>
      <c r="P250" s="64"/>
    </row>
    <row r="251" spans="1:16" x14ac:dyDescent="0.25">
      <c r="A251" s="22" t="s">
        <v>1447</v>
      </c>
      <c r="B251" s="23" t="s">
        <v>252</v>
      </c>
      <c r="C251" s="190"/>
      <c r="D251" s="67"/>
      <c r="E251" s="67"/>
      <c r="F251" s="69"/>
      <c r="G251" s="71"/>
      <c r="H251" s="71"/>
      <c r="I251" s="71"/>
      <c r="J251" s="71"/>
      <c r="K251" s="71"/>
      <c r="L251" s="71"/>
      <c r="M251" s="71"/>
      <c r="N251" s="65">
        <f>+E251</f>
        <v>0</v>
      </c>
      <c r="O251" s="77">
        <f>+F251</f>
        <v>0</v>
      </c>
      <c r="P251" s="64"/>
    </row>
    <row r="252" spans="1:16" x14ac:dyDescent="0.25">
      <c r="A252" s="22" t="s">
        <v>1448</v>
      </c>
      <c r="B252" s="23" t="s">
        <v>254</v>
      </c>
      <c r="C252" s="190"/>
      <c r="D252" s="67"/>
      <c r="E252" s="67"/>
      <c r="F252" s="69"/>
      <c r="G252" s="71"/>
      <c r="H252" s="71"/>
      <c r="I252" s="71"/>
      <c r="J252" s="71"/>
      <c r="K252" s="71"/>
      <c r="L252" s="71"/>
      <c r="M252" s="71"/>
      <c r="N252" s="65">
        <f>+E252</f>
        <v>0</v>
      </c>
      <c r="O252" s="77">
        <f>+F252</f>
        <v>0</v>
      </c>
      <c r="P252" s="64"/>
    </row>
    <row r="253" spans="1:16" x14ac:dyDescent="0.25">
      <c r="A253" s="22">
        <v>7212</v>
      </c>
      <c r="B253" s="23" t="s">
        <v>255</v>
      </c>
      <c r="C253" s="190">
        <v>297</v>
      </c>
      <c r="D253" s="66">
        <f t="shared" ref="D253:O253" si="98">SUM(D254:D255)</f>
        <v>0</v>
      </c>
      <c r="E253" s="66">
        <f t="shared" si="98"/>
        <v>0</v>
      </c>
      <c r="F253" s="66">
        <f t="shared" si="98"/>
        <v>0</v>
      </c>
      <c r="G253" s="66">
        <f t="shared" si="98"/>
        <v>0</v>
      </c>
      <c r="H253" s="66">
        <f t="shared" si="98"/>
        <v>0</v>
      </c>
      <c r="I253" s="66">
        <f t="shared" si="98"/>
        <v>0</v>
      </c>
      <c r="J253" s="66">
        <f t="shared" si="98"/>
        <v>0</v>
      </c>
      <c r="K253" s="66">
        <f t="shared" si="98"/>
        <v>0</v>
      </c>
      <c r="L253" s="66">
        <f t="shared" si="98"/>
        <v>0</v>
      </c>
      <c r="M253" s="66">
        <f t="shared" si="98"/>
        <v>0</v>
      </c>
      <c r="N253" s="66">
        <f t="shared" si="98"/>
        <v>0</v>
      </c>
      <c r="O253" s="66">
        <f t="shared" si="98"/>
        <v>0</v>
      </c>
      <c r="P253" s="64"/>
    </row>
    <row r="254" spans="1:16" x14ac:dyDescent="0.25">
      <c r="A254" s="22" t="s">
        <v>1449</v>
      </c>
      <c r="B254" s="23" t="s">
        <v>258</v>
      </c>
      <c r="C254" s="190"/>
      <c r="D254" s="67"/>
      <c r="E254" s="67"/>
      <c r="F254" s="69"/>
      <c r="G254" s="71"/>
      <c r="H254" s="71"/>
      <c r="I254" s="71"/>
      <c r="J254" s="71"/>
      <c r="K254" s="71"/>
      <c r="L254" s="71"/>
      <c r="M254" s="71"/>
      <c r="N254" s="65">
        <f>+E254</f>
        <v>0</v>
      </c>
      <c r="O254" s="77">
        <f>+F254</f>
        <v>0</v>
      </c>
      <c r="P254" s="64"/>
    </row>
    <row r="255" spans="1:16" x14ac:dyDescent="0.25">
      <c r="A255" s="22" t="s">
        <v>1450</v>
      </c>
      <c r="B255" s="23" t="s">
        <v>263</v>
      </c>
      <c r="C255" s="190"/>
      <c r="D255" s="67"/>
      <c r="E255" s="67"/>
      <c r="F255" s="69"/>
      <c r="G255" s="71"/>
      <c r="H255" s="71"/>
      <c r="I255" s="71"/>
      <c r="J255" s="71"/>
      <c r="K255" s="71"/>
      <c r="L255" s="71"/>
      <c r="M255" s="71"/>
      <c r="N255" s="65">
        <f>+E255</f>
        <v>0</v>
      </c>
      <c r="O255" s="77">
        <f>+F255</f>
        <v>0</v>
      </c>
      <c r="P255" s="64"/>
    </row>
    <row r="256" spans="1:16" x14ac:dyDescent="0.25">
      <c r="A256" s="22">
        <v>7213</v>
      </c>
      <c r="B256" s="23" t="s">
        <v>264</v>
      </c>
      <c r="C256" s="190">
        <v>298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4"/>
    </row>
    <row r="257" spans="1:16" x14ac:dyDescent="0.25">
      <c r="A257" s="22">
        <v>7214</v>
      </c>
      <c r="B257" s="23" t="s">
        <v>265</v>
      </c>
      <c r="C257" s="190">
        <v>299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4"/>
    </row>
    <row r="258" spans="1:16" x14ac:dyDescent="0.25">
      <c r="A258" s="22">
        <v>722</v>
      </c>
      <c r="B258" s="23" t="s">
        <v>266</v>
      </c>
      <c r="C258" s="190">
        <v>300</v>
      </c>
      <c r="D258" s="63">
        <f t="shared" ref="D258:O258" si="99">SUM(D259+D263+D264+D265+D266+D267+D269+D271)</f>
        <v>0</v>
      </c>
      <c r="E258" s="63">
        <f t="shared" si="99"/>
        <v>0</v>
      </c>
      <c r="F258" s="63">
        <f t="shared" si="99"/>
        <v>0</v>
      </c>
      <c r="G258" s="63">
        <f t="shared" si="99"/>
        <v>0</v>
      </c>
      <c r="H258" s="63">
        <f t="shared" si="99"/>
        <v>0</v>
      </c>
      <c r="I258" s="63">
        <f t="shared" si="99"/>
        <v>0</v>
      </c>
      <c r="J258" s="63">
        <f t="shared" si="99"/>
        <v>0</v>
      </c>
      <c r="K258" s="63">
        <f t="shared" si="99"/>
        <v>0</v>
      </c>
      <c r="L258" s="63">
        <f t="shared" si="99"/>
        <v>0</v>
      </c>
      <c r="M258" s="63">
        <f t="shared" si="99"/>
        <v>0</v>
      </c>
      <c r="N258" s="63">
        <f t="shared" si="99"/>
        <v>0</v>
      </c>
      <c r="O258" s="63">
        <f t="shared" si="99"/>
        <v>0</v>
      </c>
      <c r="P258" s="64"/>
    </row>
    <row r="259" spans="1:16" x14ac:dyDescent="0.25">
      <c r="A259" s="22">
        <v>7221</v>
      </c>
      <c r="B259" s="23" t="s">
        <v>267</v>
      </c>
      <c r="C259" s="190">
        <v>301</v>
      </c>
      <c r="D259" s="66">
        <f t="shared" ref="D259:N259" si="100">SUM(D260:D262)</f>
        <v>0</v>
      </c>
      <c r="E259" s="66">
        <f t="shared" si="100"/>
        <v>0</v>
      </c>
      <c r="F259" s="66">
        <f t="shared" si="100"/>
        <v>0</v>
      </c>
      <c r="G259" s="66">
        <f t="shared" si="100"/>
        <v>0</v>
      </c>
      <c r="H259" s="66">
        <f t="shared" si="100"/>
        <v>0</v>
      </c>
      <c r="I259" s="66">
        <f t="shared" si="100"/>
        <v>0</v>
      </c>
      <c r="J259" s="66">
        <f t="shared" si="100"/>
        <v>0</v>
      </c>
      <c r="K259" s="66">
        <f t="shared" ref="K259:L259" si="101">SUM(K260:K262)</f>
        <v>0</v>
      </c>
      <c r="L259" s="66">
        <f t="shared" si="101"/>
        <v>0</v>
      </c>
      <c r="M259" s="66">
        <f t="shared" si="100"/>
        <v>0</v>
      </c>
      <c r="N259" s="66">
        <f t="shared" si="100"/>
        <v>0</v>
      </c>
      <c r="O259" s="66">
        <f t="shared" ref="O259" si="102">SUM(O260:O262)</f>
        <v>0</v>
      </c>
      <c r="P259" s="64"/>
    </row>
    <row r="260" spans="1:16" x14ac:dyDescent="0.25">
      <c r="A260" s="22" t="s">
        <v>1451</v>
      </c>
      <c r="B260" s="23" t="s">
        <v>268</v>
      </c>
      <c r="C260" s="190"/>
      <c r="D260" s="67"/>
      <c r="E260" s="67"/>
      <c r="F260" s="69"/>
      <c r="G260" s="71"/>
      <c r="H260" s="71"/>
      <c r="I260" s="71"/>
      <c r="J260" s="71"/>
      <c r="K260" s="71"/>
      <c r="L260" s="71"/>
      <c r="M260" s="71"/>
      <c r="N260" s="65">
        <f t="shared" ref="N260:O262" si="103">+E260</f>
        <v>0</v>
      </c>
      <c r="O260" s="77">
        <f t="shared" si="103"/>
        <v>0</v>
      </c>
      <c r="P260" s="64"/>
    </row>
    <row r="261" spans="1:16" x14ac:dyDescent="0.25">
      <c r="A261" s="22" t="s">
        <v>1452</v>
      </c>
      <c r="B261" s="23" t="s">
        <v>269</v>
      </c>
      <c r="C261" s="190"/>
      <c r="D261" s="67"/>
      <c r="E261" s="67"/>
      <c r="F261" s="69"/>
      <c r="G261" s="71"/>
      <c r="H261" s="71"/>
      <c r="I261" s="71"/>
      <c r="J261" s="71"/>
      <c r="K261" s="71"/>
      <c r="L261" s="71"/>
      <c r="M261" s="71"/>
      <c r="N261" s="65">
        <f t="shared" si="103"/>
        <v>0</v>
      </c>
      <c r="O261" s="77">
        <f t="shared" si="103"/>
        <v>0</v>
      </c>
      <c r="P261" s="64"/>
    </row>
    <row r="262" spans="1:16" x14ac:dyDescent="0.25">
      <c r="A262" s="22" t="s">
        <v>1453</v>
      </c>
      <c r="B262" s="23" t="s">
        <v>270</v>
      </c>
      <c r="C262" s="190"/>
      <c r="D262" s="67"/>
      <c r="E262" s="67"/>
      <c r="F262" s="69"/>
      <c r="G262" s="71"/>
      <c r="H262" s="71"/>
      <c r="I262" s="71"/>
      <c r="J262" s="71"/>
      <c r="K262" s="71"/>
      <c r="L262" s="71"/>
      <c r="M262" s="71"/>
      <c r="N262" s="65">
        <f t="shared" si="103"/>
        <v>0</v>
      </c>
      <c r="O262" s="77">
        <f t="shared" si="103"/>
        <v>0</v>
      </c>
      <c r="P262" s="64"/>
    </row>
    <row r="263" spans="1:16" x14ac:dyDescent="0.25">
      <c r="A263" s="22">
        <v>7222</v>
      </c>
      <c r="B263" s="23" t="s">
        <v>271</v>
      </c>
      <c r="C263" s="190">
        <v>302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4"/>
    </row>
    <row r="264" spans="1:16" x14ac:dyDescent="0.25">
      <c r="A264" s="22">
        <v>7223</v>
      </c>
      <c r="B264" s="23" t="s">
        <v>276</v>
      </c>
      <c r="C264" s="190">
        <v>303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4"/>
    </row>
    <row r="265" spans="1:16" x14ac:dyDescent="0.25">
      <c r="A265" s="22">
        <v>7224</v>
      </c>
      <c r="B265" s="23" t="s">
        <v>283</v>
      </c>
      <c r="C265" s="190">
        <v>304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4"/>
    </row>
    <row r="266" spans="1:16" x14ac:dyDescent="0.25">
      <c r="A266" s="22">
        <v>7225</v>
      </c>
      <c r="B266" s="23" t="s">
        <v>286</v>
      </c>
      <c r="C266" s="190">
        <v>305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4"/>
    </row>
    <row r="267" spans="1:16" x14ac:dyDescent="0.25">
      <c r="A267" s="22">
        <v>7226</v>
      </c>
      <c r="B267" s="23" t="s">
        <v>291</v>
      </c>
      <c r="C267" s="190">
        <v>306</v>
      </c>
      <c r="D267" s="66">
        <f t="shared" ref="D267:O267" si="104">SUM(D268:D268)</f>
        <v>0</v>
      </c>
      <c r="E267" s="66">
        <f t="shared" si="104"/>
        <v>0</v>
      </c>
      <c r="F267" s="66">
        <f t="shared" si="104"/>
        <v>0</v>
      </c>
      <c r="G267" s="66">
        <f t="shared" si="104"/>
        <v>0</v>
      </c>
      <c r="H267" s="66">
        <f t="shared" si="104"/>
        <v>0</v>
      </c>
      <c r="I267" s="66">
        <f t="shared" si="104"/>
        <v>0</v>
      </c>
      <c r="J267" s="66">
        <f t="shared" si="104"/>
        <v>0</v>
      </c>
      <c r="K267" s="66">
        <f t="shared" si="104"/>
        <v>0</v>
      </c>
      <c r="L267" s="66">
        <f t="shared" si="104"/>
        <v>0</v>
      </c>
      <c r="M267" s="66">
        <f t="shared" si="104"/>
        <v>0</v>
      </c>
      <c r="N267" s="66">
        <f t="shared" si="104"/>
        <v>0</v>
      </c>
      <c r="O267" s="66">
        <f t="shared" si="104"/>
        <v>0</v>
      </c>
      <c r="P267" s="64"/>
    </row>
    <row r="268" spans="1:16" x14ac:dyDescent="0.25">
      <c r="A268" s="22" t="s">
        <v>1454</v>
      </c>
      <c r="B268" s="23" t="s">
        <v>293</v>
      </c>
      <c r="C268" s="190"/>
      <c r="D268" s="67"/>
      <c r="E268" s="67"/>
      <c r="F268" s="69"/>
      <c r="G268" s="71"/>
      <c r="H268" s="71"/>
      <c r="I268" s="71"/>
      <c r="J268" s="71"/>
      <c r="K268" s="71"/>
      <c r="L268" s="71"/>
      <c r="M268" s="71"/>
      <c r="N268" s="65">
        <f>+E268</f>
        <v>0</v>
      </c>
      <c r="O268" s="77">
        <f>+F268</f>
        <v>0</v>
      </c>
      <c r="P268" s="64"/>
    </row>
    <row r="269" spans="1:16" x14ac:dyDescent="0.25">
      <c r="A269" s="22">
        <v>7227</v>
      </c>
      <c r="B269" s="23" t="s">
        <v>294</v>
      </c>
      <c r="C269" s="190">
        <v>307</v>
      </c>
      <c r="D269" s="66">
        <f t="shared" ref="D269:O269" si="105">SUM(D270:D270)</f>
        <v>0</v>
      </c>
      <c r="E269" s="66">
        <f t="shared" si="105"/>
        <v>0</v>
      </c>
      <c r="F269" s="66">
        <f t="shared" si="105"/>
        <v>0</v>
      </c>
      <c r="G269" s="66">
        <f t="shared" si="105"/>
        <v>0</v>
      </c>
      <c r="H269" s="66">
        <f t="shared" si="105"/>
        <v>0</v>
      </c>
      <c r="I269" s="66">
        <f t="shared" si="105"/>
        <v>0</v>
      </c>
      <c r="J269" s="66">
        <f t="shared" si="105"/>
        <v>0</v>
      </c>
      <c r="K269" s="66">
        <f t="shared" si="105"/>
        <v>0</v>
      </c>
      <c r="L269" s="66">
        <f t="shared" si="105"/>
        <v>0</v>
      </c>
      <c r="M269" s="66">
        <f t="shared" si="105"/>
        <v>0</v>
      </c>
      <c r="N269" s="66">
        <f t="shared" si="105"/>
        <v>0</v>
      </c>
      <c r="O269" s="66">
        <f t="shared" si="105"/>
        <v>0</v>
      </c>
      <c r="P269" s="64"/>
    </row>
    <row r="270" spans="1:16" x14ac:dyDescent="0.25">
      <c r="A270" s="22" t="s">
        <v>1455</v>
      </c>
      <c r="B270" s="23" t="s">
        <v>297</v>
      </c>
      <c r="C270" s="190"/>
      <c r="D270" s="67"/>
      <c r="E270" s="67"/>
      <c r="F270" s="69"/>
      <c r="G270" s="71"/>
      <c r="H270" s="71"/>
      <c r="I270" s="71"/>
      <c r="J270" s="71"/>
      <c r="K270" s="71"/>
      <c r="L270" s="71"/>
      <c r="M270" s="71"/>
      <c r="N270" s="65">
        <f>+E270</f>
        <v>0</v>
      </c>
      <c r="O270" s="77">
        <f>+F270</f>
        <v>0</v>
      </c>
      <c r="P270" s="64"/>
    </row>
    <row r="271" spans="1:16" s="29" customFormat="1" x14ac:dyDescent="0.25">
      <c r="A271" s="22" t="s">
        <v>298</v>
      </c>
      <c r="B271" s="23" t="s">
        <v>299</v>
      </c>
      <c r="C271" s="190">
        <v>308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4"/>
    </row>
    <row r="272" spans="1:16" x14ac:dyDescent="0.25">
      <c r="A272" s="22">
        <v>723</v>
      </c>
      <c r="B272" s="23" t="s">
        <v>300</v>
      </c>
      <c r="C272" s="190">
        <v>309</v>
      </c>
      <c r="D272" s="63">
        <f t="shared" ref="D272:O272" si="106">SUM(D273+D278+D279+D282)</f>
        <v>0</v>
      </c>
      <c r="E272" s="63">
        <f t="shared" si="106"/>
        <v>0</v>
      </c>
      <c r="F272" s="63">
        <f t="shared" si="106"/>
        <v>0</v>
      </c>
      <c r="G272" s="63">
        <f t="shared" si="106"/>
        <v>0</v>
      </c>
      <c r="H272" s="63">
        <f t="shared" si="106"/>
        <v>0</v>
      </c>
      <c r="I272" s="63">
        <f t="shared" si="106"/>
        <v>0</v>
      </c>
      <c r="J272" s="63">
        <f t="shared" si="106"/>
        <v>0</v>
      </c>
      <c r="K272" s="63">
        <f t="shared" si="106"/>
        <v>0</v>
      </c>
      <c r="L272" s="63">
        <f t="shared" si="106"/>
        <v>0</v>
      </c>
      <c r="M272" s="63">
        <f t="shared" si="106"/>
        <v>0</v>
      </c>
      <c r="N272" s="63">
        <f t="shared" si="106"/>
        <v>0</v>
      </c>
      <c r="O272" s="63">
        <f t="shared" si="106"/>
        <v>0</v>
      </c>
      <c r="P272" s="64"/>
    </row>
    <row r="273" spans="1:16" x14ac:dyDescent="0.25">
      <c r="A273" s="22">
        <v>7231</v>
      </c>
      <c r="B273" s="23" t="s">
        <v>301</v>
      </c>
      <c r="C273" s="190">
        <v>310</v>
      </c>
      <c r="D273" s="66">
        <f t="shared" ref="D273:N273" si="107">SUM(D274:D277)</f>
        <v>0</v>
      </c>
      <c r="E273" s="66">
        <f t="shared" si="107"/>
        <v>0</v>
      </c>
      <c r="F273" s="66">
        <f t="shared" si="107"/>
        <v>0</v>
      </c>
      <c r="G273" s="66">
        <f t="shared" si="107"/>
        <v>0</v>
      </c>
      <c r="H273" s="66">
        <f t="shared" si="107"/>
        <v>0</v>
      </c>
      <c r="I273" s="66">
        <f t="shared" si="107"/>
        <v>0</v>
      </c>
      <c r="J273" s="66">
        <f t="shared" si="107"/>
        <v>0</v>
      </c>
      <c r="K273" s="66">
        <f t="shared" si="107"/>
        <v>0</v>
      </c>
      <c r="L273" s="66">
        <f t="shared" si="107"/>
        <v>0</v>
      </c>
      <c r="M273" s="66">
        <f t="shared" si="107"/>
        <v>0</v>
      </c>
      <c r="N273" s="66">
        <f t="shared" si="107"/>
        <v>0</v>
      </c>
      <c r="O273" s="66">
        <f t="shared" ref="O273" si="108">SUM(O274:O277)</f>
        <v>0</v>
      </c>
      <c r="P273" s="64"/>
    </row>
    <row r="274" spans="1:16" x14ac:dyDescent="0.25">
      <c r="A274" s="22" t="s">
        <v>1456</v>
      </c>
      <c r="B274" s="23" t="s">
        <v>302</v>
      </c>
      <c r="C274" s="190"/>
      <c r="D274" s="67"/>
      <c r="E274" s="67"/>
      <c r="F274" s="69"/>
      <c r="G274" s="71"/>
      <c r="H274" s="71"/>
      <c r="I274" s="71"/>
      <c r="J274" s="71"/>
      <c r="K274" s="71"/>
      <c r="L274" s="71"/>
      <c r="M274" s="71"/>
      <c r="N274" s="65">
        <f t="shared" ref="N274:O277" si="109">+E274</f>
        <v>0</v>
      </c>
      <c r="O274" s="77">
        <f t="shared" si="109"/>
        <v>0</v>
      </c>
      <c r="P274" s="64"/>
    </row>
    <row r="275" spans="1:16" x14ac:dyDescent="0.25">
      <c r="A275" s="22" t="s">
        <v>1457</v>
      </c>
      <c r="B275" s="23" t="s">
        <v>305</v>
      </c>
      <c r="C275" s="190"/>
      <c r="D275" s="67"/>
      <c r="E275" s="67"/>
      <c r="F275" s="69"/>
      <c r="G275" s="71"/>
      <c r="H275" s="71"/>
      <c r="I275" s="71"/>
      <c r="J275" s="71"/>
      <c r="K275" s="71"/>
      <c r="L275" s="71"/>
      <c r="M275" s="71"/>
      <c r="N275" s="65">
        <f t="shared" si="109"/>
        <v>0</v>
      </c>
      <c r="O275" s="77">
        <f t="shared" si="109"/>
        <v>0</v>
      </c>
      <c r="P275" s="64"/>
    </row>
    <row r="276" spans="1:16" x14ac:dyDescent="0.25">
      <c r="A276" s="22" t="s">
        <v>1458</v>
      </c>
      <c r="B276" s="23" t="s">
        <v>306</v>
      </c>
      <c r="C276" s="190"/>
      <c r="D276" s="67"/>
      <c r="E276" s="67"/>
      <c r="F276" s="69"/>
      <c r="G276" s="71"/>
      <c r="H276" s="71"/>
      <c r="I276" s="71"/>
      <c r="J276" s="71"/>
      <c r="K276" s="71"/>
      <c r="L276" s="71"/>
      <c r="M276" s="71"/>
      <c r="N276" s="65">
        <f t="shared" si="109"/>
        <v>0</v>
      </c>
      <c r="O276" s="77">
        <f t="shared" si="109"/>
        <v>0</v>
      </c>
      <c r="P276" s="64"/>
    </row>
    <row r="277" spans="1:16" x14ac:dyDescent="0.25">
      <c r="A277" s="22" t="s">
        <v>1459</v>
      </c>
      <c r="B277" s="23" t="s">
        <v>307</v>
      </c>
      <c r="C277" s="190"/>
      <c r="D277" s="67"/>
      <c r="E277" s="67"/>
      <c r="F277" s="69"/>
      <c r="G277" s="71"/>
      <c r="H277" s="71"/>
      <c r="I277" s="71"/>
      <c r="J277" s="71"/>
      <c r="K277" s="71"/>
      <c r="L277" s="71"/>
      <c r="M277" s="71"/>
      <c r="N277" s="65">
        <f t="shared" si="109"/>
        <v>0</v>
      </c>
      <c r="O277" s="77">
        <f t="shared" si="109"/>
        <v>0</v>
      </c>
      <c r="P277" s="64"/>
    </row>
    <row r="278" spans="1:16" x14ac:dyDescent="0.25">
      <c r="A278" s="22">
        <v>7232</v>
      </c>
      <c r="B278" s="23" t="s">
        <v>311</v>
      </c>
      <c r="C278" s="190">
        <v>311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4"/>
    </row>
    <row r="279" spans="1:16" x14ac:dyDescent="0.25">
      <c r="A279" s="22">
        <v>7233</v>
      </c>
      <c r="B279" s="23" t="s">
        <v>312</v>
      </c>
      <c r="C279" s="190">
        <v>312</v>
      </c>
      <c r="D279" s="66">
        <f t="shared" ref="D279:O279" si="110">SUM(D280:D281)</f>
        <v>0</v>
      </c>
      <c r="E279" s="66">
        <f t="shared" si="110"/>
        <v>0</v>
      </c>
      <c r="F279" s="66">
        <f t="shared" si="110"/>
        <v>0</v>
      </c>
      <c r="G279" s="66">
        <f t="shared" si="110"/>
        <v>0</v>
      </c>
      <c r="H279" s="66">
        <f t="shared" si="110"/>
        <v>0</v>
      </c>
      <c r="I279" s="66">
        <f t="shared" si="110"/>
        <v>0</v>
      </c>
      <c r="J279" s="66">
        <f t="shared" si="110"/>
        <v>0</v>
      </c>
      <c r="K279" s="66">
        <f t="shared" si="110"/>
        <v>0</v>
      </c>
      <c r="L279" s="66">
        <f t="shared" si="110"/>
        <v>0</v>
      </c>
      <c r="M279" s="66">
        <f t="shared" si="110"/>
        <v>0</v>
      </c>
      <c r="N279" s="66">
        <f t="shared" si="110"/>
        <v>0</v>
      </c>
      <c r="O279" s="66">
        <f t="shared" si="110"/>
        <v>0</v>
      </c>
      <c r="P279" s="64"/>
    </row>
    <row r="280" spans="1:16" x14ac:dyDescent="0.25">
      <c r="A280" s="22" t="s">
        <v>1460</v>
      </c>
      <c r="B280" s="23" t="s">
        <v>313</v>
      </c>
      <c r="C280" s="190"/>
      <c r="D280" s="67"/>
      <c r="E280" s="67"/>
      <c r="F280" s="69"/>
      <c r="G280" s="71"/>
      <c r="H280" s="71"/>
      <c r="I280" s="71"/>
      <c r="J280" s="71"/>
      <c r="K280" s="71"/>
      <c r="L280" s="71"/>
      <c r="M280" s="71"/>
      <c r="N280" s="65">
        <f>+E280</f>
        <v>0</v>
      </c>
      <c r="O280" s="77">
        <f>+F280</f>
        <v>0</v>
      </c>
      <c r="P280" s="64"/>
    </row>
    <row r="281" spans="1:16" x14ac:dyDescent="0.25">
      <c r="A281" s="22" t="s">
        <v>1461</v>
      </c>
      <c r="B281" s="23" t="s">
        <v>314</v>
      </c>
      <c r="C281" s="190"/>
      <c r="D281" s="67"/>
      <c r="E281" s="67"/>
      <c r="F281" s="69"/>
      <c r="G281" s="71"/>
      <c r="H281" s="71"/>
      <c r="I281" s="71"/>
      <c r="J281" s="71"/>
      <c r="K281" s="71"/>
      <c r="L281" s="71"/>
      <c r="M281" s="71"/>
      <c r="N281" s="65">
        <f>+E281</f>
        <v>0</v>
      </c>
      <c r="O281" s="77">
        <f>+F281</f>
        <v>0</v>
      </c>
      <c r="P281" s="64"/>
    </row>
    <row r="282" spans="1:16" x14ac:dyDescent="0.25">
      <c r="A282" s="22">
        <v>7234</v>
      </c>
      <c r="B282" s="23" t="s">
        <v>316</v>
      </c>
      <c r="C282" s="190">
        <v>313</v>
      </c>
      <c r="D282" s="66">
        <v>0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4"/>
    </row>
    <row r="283" spans="1:16" ht="24" customHeight="1" x14ac:dyDescent="0.25">
      <c r="A283" s="22">
        <v>724</v>
      </c>
      <c r="B283" s="23" t="s">
        <v>317</v>
      </c>
      <c r="C283" s="190">
        <v>314</v>
      </c>
      <c r="D283" s="63">
        <f t="shared" ref="D283:O283" si="111">SUM(D284+D285+D286+D287)</f>
        <v>0</v>
      </c>
      <c r="E283" s="63">
        <f t="shared" si="111"/>
        <v>0</v>
      </c>
      <c r="F283" s="63">
        <f t="shared" si="111"/>
        <v>0</v>
      </c>
      <c r="G283" s="63">
        <f t="shared" si="111"/>
        <v>0</v>
      </c>
      <c r="H283" s="63">
        <f t="shared" si="111"/>
        <v>0</v>
      </c>
      <c r="I283" s="63">
        <f t="shared" si="111"/>
        <v>0</v>
      </c>
      <c r="J283" s="63">
        <f t="shared" si="111"/>
        <v>0</v>
      </c>
      <c r="K283" s="63">
        <f t="shared" si="111"/>
        <v>0</v>
      </c>
      <c r="L283" s="63">
        <f t="shared" si="111"/>
        <v>0</v>
      </c>
      <c r="M283" s="63">
        <f t="shared" si="111"/>
        <v>0</v>
      </c>
      <c r="N283" s="63">
        <f t="shared" si="111"/>
        <v>0</v>
      </c>
      <c r="O283" s="63">
        <f t="shared" si="111"/>
        <v>0</v>
      </c>
      <c r="P283" s="64"/>
    </row>
    <row r="284" spans="1:16" x14ac:dyDescent="0.25">
      <c r="A284" s="22">
        <v>7241</v>
      </c>
      <c r="B284" s="23" t="s">
        <v>318</v>
      </c>
      <c r="C284" s="190">
        <v>315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4"/>
    </row>
    <row r="285" spans="1:16" x14ac:dyDescent="0.25">
      <c r="A285" s="22">
        <v>7242</v>
      </c>
      <c r="B285" s="23" t="s">
        <v>320</v>
      </c>
      <c r="C285" s="190">
        <v>316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4"/>
    </row>
    <row r="286" spans="1:16" x14ac:dyDescent="0.25">
      <c r="A286" s="22">
        <v>7243</v>
      </c>
      <c r="B286" s="23" t="s">
        <v>321</v>
      </c>
      <c r="C286" s="190">
        <v>317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4"/>
    </row>
    <row r="287" spans="1:16" x14ac:dyDescent="0.25">
      <c r="A287" s="22">
        <v>7244</v>
      </c>
      <c r="B287" s="23" t="s">
        <v>322</v>
      </c>
      <c r="C287" s="190">
        <v>318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4"/>
    </row>
    <row r="288" spans="1:16" x14ac:dyDescent="0.25">
      <c r="A288" s="22">
        <v>725</v>
      </c>
      <c r="B288" s="23" t="s">
        <v>323</v>
      </c>
      <c r="C288" s="190">
        <v>319</v>
      </c>
      <c r="D288" s="63">
        <f t="shared" ref="D288:O288" si="112">SUM(D289+D290)</f>
        <v>0</v>
      </c>
      <c r="E288" s="63">
        <f t="shared" si="112"/>
        <v>0</v>
      </c>
      <c r="F288" s="63">
        <f t="shared" si="112"/>
        <v>0</v>
      </c>
      <c r="G288" s="63">
        <f t="shared" si="112"/>
        <v>0</v>
      </c>
      <c r="H288" s="63">
        <f t="shared" si="112"/>
        <v>0</v>
      </c>
      <c r="I288" s="63">
        <f t="shared" si="112"/>
        <v>0</v>
      </c>
      <c r="J288" s="63">
        <f t="shared" si="112"/>
        <v>0</v>
      </c>
      <c r="K288" s="63">
        <f t="shared" si="112"/>
        <v>0</v>
      </c>
      <c r="L288" s="63">
        <f t="shared" si="112"/>
        <v>0</v>
      </c>
      <c r="M288" s="63">
        <f t="shared" si="112"/>
        <v>0</v>
      </c>
      <c r="N288" s="63">
        <f t="shared" si="112"/>
        <v>0</v>
      </c>
      <c r="O288" s="63">
        <f t="shared" si="112"/>
        <v>0</v>
      </c>
      <c r="P288" s="64"/>
    </row>
    <row r="289" spans="1:16" x14ac:dyDescent="0.25">
      <c r="A289" s="22">
        <v>7251</v>
      </c>
      <c r="B289" s="23" t="s">
        <v>324</v>
      </c>
      <c r="C289" s="190">
        <v>320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4"/>
    </row>
    <row r="290" spans="1:16" x14ac:dyDescent="0.25">
      <c r="A290" s="22">
        <v>7252</v>
      </c>
      <c r="B290" s="23" t="s">
        <v>327</v>
      </c>
      <c r="C290" s="190">
        <v>321</v>
      </c>
      <c r="D290" s="66">
        <f t="shared" ref="D290:O290" si="113">SUM(D291)</f>
        <v>0</v>
      </c>
      <c r="E290" s="66">
        <f t="shared" si="113"/>
        <v>0</v>
      </c>
      <c r="F290" s="66">
        <f t="shared" si="113"/>
        <v>0</v>
      </c>
      <c r="G290" s="66">
        <f t="shared" si="113"/>
        <v>0</v>
      </c>
      <c r="H290" s="66">
        <f t="shared" si="113"/>
        <v>0</v>
      </c>
      <c r="I290" s="66">
        <f t="shared" si="113"/>
        <v>0</v>
      </c>
      <c r="J290" s="66">
        <f t="shared" si="113"/>
        <v>0</v>
      </c>
      <c r="K290" s="66">
        <f t="shared" si="113"/>
        <v>0</v>
      </c>
      <c r="L290" s="66">
        <f t="shared" si="113"/>
        <v>0</v>
      </c>
      <c r="M290" s="66">
        <f t="shared" si="113"/>
        <v>0</v>
      </c>
      <c r="N290" s="66">
        <f t="shared" si="113"/>
        <v>0</v>
      </c>
      <c r="O290" s="66">
        <f t="shared" si="113"/>
        <v>0</v>
      </c>
      <c r="P290" s="64"/>
    </row>
    <row r="291" spans="1:16" x14ac:dyDescent="0.25">
      <c r="A291" s="22" t="s">
        <v>1462</v>
      </c>
      <c r="B291" s="23" t="s">
        <v>327</v>
      </c>
      <c r="C291" s="190"/>
      <c r="D291" s="67"/>
      <c r="E291" s="67"/>
      <c r="F291" s="69"/>
      <c r="G291" s="71"/>
      <c r="H291" s="71"/>
      <c r="I291" s="71"/>
      <c r="J291" s="71"/>
      <c r="K291" s="71"/>
      <c r="L291" s="71"/>
      <c r="M291" s="71"/>
      <c r="N291" s="65">
        <f>+E291</f>
        <v>0</v>
      </c>
      <c r="O291" s="77">
        <f>+F291</f>
        <v>0</v>
      </c>
      <c r="P291" s="64"/>
    </row>
    <row r="292" spans="1:16" x14ac:dyDescent="0.25">
      <c r="A292" s="22">
        <v>726</v>
      </c>
      <c r="B292" s="23" t="s">
        <v>328</v>
      </c>
      <c r="C292" s="190">
        <v>322</v>
      </c>
      <c r="D292" s="63">
        <f t="shared" ref="D292:O292" si="114">SUM(D293+D294+D295+D296)</f>
        <v>0</v>
      </c>
      <c r="E292" s="63">
        <f t="shared" si="114"/>
        <v>0</v>
      </c>
      <c r="F292" s="63">
        <f t="shared" si="114"/>
        <v>0</v>
      </c>
      <c r="G292" s="63">
        <f t="shared" si="114"/>
        <v>0</v>
      </c>
      <c r="H292" s="63">
        <f t="shared" si="114"/>
        <v>0</v>
      </c>
      <c r="I292" s="63">
        <f t="shared" si="114"/>
        <v>0</v>
      </c>
      <c r="J292" s="63">
        <f t="shared" si="114"/>
        <v>0</v>
      </c>
      <c r="K292" s="63">
        <f t="shared" si="114"/>
        <v>0</v>
      </c>
      <c r="L292" s="63">
        <f t="shared" si="114"/>
        <v>0</v>
      </c>
      <c r="M292" s="63">
        <f t="shared" si="114"/>
        <v>0</v>
      </c>
      <c r="N292" s="63">
        <f t="shared" si="114"/>
        <v>0</v>
      </c>
      <c r="O292" s="63">
        <f t="shared" si="114"/>
        <v>0</v>
      </c>
      <c r="P292" s="64"/>
    </row>
    <row r="293" spans="1:16" x14ac:dyDescent="0.25">
      <c r="A293" s="22">
        <v>7261</v>
      </c>
      <c r="B293" s="23" t="s">
        <v>329</v>
      </c>
      <c r="C293" s="190">
        <v>323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4"/>
    </row>
    <row r="294" spans="1:16" x14ac:dyDescent="0.25">
      <c r="A294" s="22">
        <v>7262</v>
      </c>
      <c r="B294" s="23" t="s">
        <v>330</v>
      </c>
      <c r="C294" s="190">
        <v>324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4"/>
    </row>
    <row r="295" spans="1:16" x14ac:dyDescent="0.25">
      <c r="A295" s="22">
        <v>7263</v>
      </c>
      <c r="B295" s="23" t="s">
        <v>332</v>
      </c>
      <c r="C295" s="190">
        <v>325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4"/>
    </row>
    <row r="296" spans="1:16" x14ac:dyDescent="0.25">
      <c r="A296" s="22">
        <v>7264</v>
      </c>
      <c r="B296" s="23" t="s">
        <v>340</v>
      </c>
      <c r="C296" s="190">
        <v>326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4"/>
    </row>
    <row r="297" spans="1:16" x14ac:dyDescent="0.25">
      <c r="A297" s="22">
        <v>73</v>
      </c>
      <c r="B297" s="23" t="s">
        <v>341</v>
      </c>
      <c r="C297" s="190">
        <v>327</v>
      </c>
      <c r="D297" s="63">
        <f t="shared" ref="D297:O297" si="115">D298</f>
        <v>0</v>
      </c>
      <c r="E297" s="63">
        <f t="shared" si="115"/>
        <v>0</v>
      </c>
      <c r="F297" s="63">
        <f t="shared" si="115"/>
        <v>0</v>
      </c>
      <c r="G297" s="63">
        <f t="shared" si="115"/>
        <v>0</v>
      </c>
      <c r="H297" s="63">
        <f t="shared" si="115"/>
        <v>0</v>
      </c>
      <c r="I297" s="63">
        <f t="shared" si="115"/>
        <v>0</v>
      </c>
      <c r="J297" s="63">
        <f t="shared" si="115"/>
        <v>0</v>
      </c>
      <c r="K297" s="63">
        <f t="shared" si="115"/>
        <v>0</v>
      </c>
      <c r="L297" s="63">
        <f t="shared" si="115"/>
        <v>0</v>
      </c>
      <c r="M297" s="63">
        <f t="shared" si="115"/>
        <v>0</v>
      </c>
      <c r="N297" s="63">
        <f t="shared" si="115"/>
        <v>0</v>
      </c>
      <c r="O297" s="63">
        <f t="shared" si="115"/>
        <v>0</v>
      </c>
      <c r="P297" s="64"/>
    </row>
    <row r="298" spans="1:16" ht="24" customHeight="1" x14ac:dyDescent="0.25">
      <c r="A298" s="22">
        <v>731</v>
      </c>
      <c r="B298" s="23" t="s">
        <v>342</v>
      </c>
      <c r="C298" s="190">
        <v>328</v>
      </c>
      <c r="D298" s="63">
        <f t="shared" ref="D298:N298" si="116">SUM(D299:D300)</f>
        <v>0</v>
      </c>
      <c r="E298" s="63">
        <f t="shared" si="116"/>
        <v>0</v>
      </c>
      <c r="F298" s="63">
        <f t="shared" si="116"/>
        <v>0</v>
      </c>
      <c r="G298" s="63">
        <f t="shared" si="116"/>
        <v>0</v>
      </c>
      <c r="H298" s="63">
        <f t="shared" si="116"/>
        <v>0</v>
      </c>
      <c r="I298" s="63">
        <f t="shared" si="116"/>
        <v>0</v>
      </c>
      <c r="J298" s="63">
        <f t="shared" si="116"/>
        <v>0</v>
      </c>
      <c r="K298" s="63">
        <f t="shared" ref="K298:L298" si="117">SUM(K299:K300)</f>
        <v>0</v>
      </c>
      <c r="L298" s="63">
        <f t="shared" si="117"/>
        <v>0</v>
      </c>
      <c r="M298" s="63">
        <f t="shared" si="116"/>
        <v>0</v>
      </c>
      <c r="N298" s="63">
        <f t="shared" si="116"/>
        <v>0</v>
      </c>
      <c r="O298" s="63">
        <f t="shared" ref="O298" si="118">SUM(O299:O300)</f>
        <v>0</v>
      </c>
      <c r="P298" s="64"/>
    </row>
    <row r="299" spans="1:16" x14ac:dyDescent="0.25">
      <c r="A299" s="22">
        <v>7311</v>
      </c>
      <c r="B299" s="23" t="s">
        <v>343</v>
      </c>
      <c r="C299" s="190">
        <v>329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4"/>
    </row>
    <row r="300" spans="1:16" x14ac:dyDescent="0.25">
      <c r="A300" s="22">
        <v>7312</v>
      </c>
      <c r="B300" s="23" t="s">
        <v>344</v>
      </c>
      <c r="C300" s="190">
        <v>330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4"/>
    </row>
    <row r="301" spans="1:16" x14ac:dyDescent="0.25">
      <c r="A301" s="22">
        <v>74</v>
      </c>
      <c r="B301" s="23" t="s">
        <v>352</v>
      </c>
      <c r="C301" s="190">
        <v>331</v>
      </c>
      <c r="D301" s="63">
        <f t="shared" ref="D301:O302" si="119">D302</f>
        <v>0</v>
      </c>
      <c r="E301" s="63">
        <f t="shared" si="119"/>
        <v>0</v>
      </c>
      <c r="F301" s="63">
        <f t="shared" si="119"/>
        <v>0</v>
      </c>
      <c r="G301" s="63">
        <f t="shared" si="119"/>
        <v>0</v>
      </c>
      <c r="H301" s="63">
        <f t="shared" si="119"/>
        <v>0</v>
      </c>
      <c r="I301" s="63">
        <f t="shared" si="119"/>
        <v>0</v>
      </c>
      <c r="J301" s="63">
        <f t="shared" si="119"/>
        <v>0</v>
      </c>
      <c r="K301" s="63">
        <f t="shared" si="119"/>
        <v>0</v>
      </c>
      <c r="L301" s="63">
        <f t="shared" si="119"/>
        <v>0</v>
      </c>
      <c r="M301" s="63">
        <f t="shared" si="119"/>
        <v>0</v>
      </c>
      <c r="N301" s="63">
        <f t="shared" si="119"/>
        <v>0</v>
      </c>
      <c r="O301" s="63">
        <f t="shared" si="119"/>
        <v>0</v>
      </c>
      <c r="P301" s="64"/>
    </row>
    <row r="302" spans="1:16" x14ac:dyDescent="0.25">
      <c r="A302" s="22">
        <v>741</v>
      </c>
      <c r="B302" s="23" t="s">
        <v>353</v>
      </c>
      <c r="C302" s="190">
        <v>332</v>
      </c>
      <c r="D302" s="63">
        <f t="shared" si="119"/>
        <v>0</v>
      </c>
      <c r="E302" s="63">
        <f t="shared" si="119"/>
        <v>0</v>
      </c>
      <c r="F302" s="63">
        <f t="shared" si="119"/>
        <v>0</v>
      </c>
      <c r="G302" s="63">
        <f t="shared" si="119"/>
        <v>0</v>
      </c>
      <c r="H302" s="63">
        <f t="shared" si="119"/>
        <v>0</v>
      </c>
      <c r="I302" s="63">
        <f t="shared" si="119"/>
        <v>0</v>
      </c>
      <c r="J302" s="63">
        <f t="shared" si="119"/>
        <v>0</v>
      </c>
      <c r="K302" s="63">
        <f t="shared" si="119"/>
        <v>0</v>
      </c>
      <c r="L302" s="63">
        <f t="shared" si="119"/>
        <v>0</v>
      </c>
      <c r="M302" s="63">
        <f t="shared" si="119"/>
        <v>0</v>
      </c>
      <c r="N302" s="63">
        <f t="shared" si="119"/>
        <v>0</v>
      </c>
      <c r="O302" s="63">
        <f t="shared" si="119"/>
        <v>0</v>
      </c>
      <c r="P302" s="64"/>
    </row>
    <row r="303" spans="1:16" x14ac:dyDescent="0.25">
      <c r="A303" s="31">
        <v>7411</v>
      </c>
      <c r="B303" s="32" t="s">
        <v>354</v>
      </c>
      <c r="C303" s="192">
        <v>333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4"/>
    </row>
    <row r="304" spans="1:16" x14ac:dyDescent="0.25">
      <c r="A304" s="193" t="s">
        <v>1595</v>
      </c>
      <c r="B304" s="193"/>
      <c r="C304" s="193"/>
      <c r="D304" s="173"/>
      <c r="E304" s="17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5"/>
      <c r="P304" s="162"/>
    </row>
    <row r="305" spans="1:16" x14ac:dyDescent="0.25">
      <c r="A305" s="19">
        <v>8</v>
      </c>
      <c r="B305" s="20" t="s">
        <v>1466</v>
      </c>
      <c r="C305" s="144">
        <v>408</v>
      </c>
      <c r="D305" s="158">
        <f t="shared" ref="D305:O305" si="120">D306+D347+D360+D375+D423</f>
        <v>0</v>
      </c>
      <c r="E305" s="159">
        <f t="shared" si="120"/>
        <v>0</v>
      </c>
      <c r="F305" s="160">
        <f t="shared" si="120"/>
        <v>0</v>
      </c>
      <c r="G305" s="160">
        <f t="shared" si="120"/>
        <v>0</v>
      </c>
      <c r="H305" s="160">
        <f t="shared" si="120"/>
        <v>0</v>
      </c>
      <c r="I305" s="160">
        <f t="shared" si="120"/>
        <v>0</v>
      </c>
      <c r="J305" s="160">
        <f t="shared" si="120"/>
        <v>0</v>
      </c>
      <c r="K305" s="160">
        <f t="shared" si="120"/>
        <v>0</v>
      </c>
      <c r="L305" s="160">
        <f t="shared" si="120"/>
        <v>0</v>
      </c>
      <c r="M305" s="160">
        <f t="shared" si="120"/>
        <v>0</v>
      </c>
      <c r="N305" s="160">
        <f t="shared" si="120"/>
        <v>0</v>
      </c>
      <c r="O305" s="161">
        <f t="shared" si="120"/>
        <v>0</v>
      </c>
      <c r="P305" s="162"/>
    </row>
    <row r="306" spans="1:16" ht="24" x14ac:dyDescent="0.25">
      <c r="A306" s="22">
        <v>81</v>
      </c>
      <c r="B306" s="30" t="s">
        <v>1467</v>
      </c>
      <c r="C306" s="144">
        <v>409</v>
      </c>
      <c r="D306" s="163">
        <f>D307+D312+D317+D321+D323+D330+D335+D343</f>
        <v>0</v>
      </c>
      <c r="E306" s="164">
        <f t="shared" ref="E306:O306" si="121">E307+E312+E317+E321+E323+E330+E335+E343</f>
        <v>0</v>
      </c>
      <c r="F306" s="165">
        <f t="shared" si="121"/>
        <v>0</v>
      </c>
      <c r="G306" s="165">
        <f t="shared" si="121"/>
        <v>0</v>
      </c>
      <c r="H306" s="165">
        <f t="shared" si="121"/>
        <v>0</v>
      </c>
      <c r="I306" s="165">
        <f t="shared" si="121"/>
        <v>0</v>
      </c>
      <c r="J306" s="165">
        <f t="shared" si="121"/>
        <v>0</v>
      </c>
      <c r="K306" s="165">
        <f t="shared" si="121"/>
        <v>0</v>
      </c>
      <c r="L306" s="165">
        <f t="shared" si="121"/>
        <v>0</v>
      </c>
      <c r="M306" s="165">
        <f t="shared" si="121"/>
        <v>0</v>
      </c>
      <c r="N306" s="165">
        <f t="shared" si="121"/>
        <v>0</v>
      </c>
      <c r="O306" s="166">
        <f t="shared" si="121"/>
        <v>0</v>
      </c>
      <c r="P306" s="162"/>
    </row>
    <row r="307" spans="1:16" ht="24" x14ac:dyDescent="0.25">
      <c r="A307" s="22">
        <v>811</v>
      </c>
      <c r="B307" s="23" t="s">
        <v>1468</v>
      </c>
      <c r="C307" s="144">
        <v>410</v>
      </c>
      <c r="D307" s="163">
        <f t="shared" ref="D307:J307" si="122">SUM(D308:D311)</f>
        <v>0</v>
      </c>
      <c r="E307" s="164">
        <f t="shared" si="122"/>
        <v>0</v>
      </c>
      <c r="F307" s="165">
        <f t="shared" si="122"/>
        <v>0</v>
      </c>
      <c r="G307" s="165">
        <f t="shared" si="122"/>
        <v>0</v>
      </c>
      <c r="H307" s="165">
        <f t="shared" si="122"/>
        <v>0</v>
      </c>
      <c r="I307" s="165">
        <f t="shared" si="122"/>
        <v>0</v>
      </c>
      <c r="J307" s="165">
        <f t="shared" si="122"/>
        <v>0</v>
      </c>
      <c r="K307" s="165">
        <f t="shared" ref="K307:O307" si="123">SUM(K308:K311)</f>
        <v>0</v>
      </c>
      <c r="L307" s="165">
        <f t="shared" si="123"/>
        <v>0</v>
      </c>
      <c r="M307" s="165">
        <f t="shared" si="123"/>
        <v>0</v>
      </c>
      <c r="N307" s="165">
        <f t="shared" si="123"/>
        <v>0</v>
      </c>
      <c r="O307" s="166">
        <f t="shared" si="123"/>
        <v>0</v>
      </c>
      <c r="P307" s="162"/>
    </row>
    <row r="308" spans="1:16" x14ac:dyDescent="0.25">
      <c r="A308" s="22">
        <v>8113</v>
      </c>
      <c r="B308" s="23" t="s">
        <v>1469</v>
      </c>
      <c r="C308" s="144">
        <v>411</v>
      </c>
      <c r="D308" s="210">
        <v>0</v>
      </c>
      <c r="E308" s="211">
        <v>0</v>
      </c>
      <c r="F308" s="206">
        <v>0</v>
      </c>
      <c r="G308" s="206">
        <v>0</v>
      </c>
      <c r="H308" s="206">
        <v>0</v>
      </c>
      <c r="I308" s="206">
        <v>0</v>
      </c>
      <c r="J308" s="206">
        <v>0</v>
      </c>
      <c r="K308" s="206">
        <v>0</v>
      </c>
      <c r="L308" s="206">
        <v>0</v>
      </c>
      <c r="M308" s="206">
        <v>0</v>
      </c>
      <c r="N308" s="206">
        <v>0</v>
      </c>
      <c r="O308" s="207">
        <v>0</v>
      </c>
      <c r="P308" s="162"/>
    </row>
    <row r="309" spans="1:16" x14ac:dyDescent="0.25">
      <c r="A309" s="22">
        <v>8114</v>
      </c>
      <c r="B309" s="23" t="s">
        <v>1470</v>
      </c>
      <c r="C309" s="144">
        <v>412</v>
      </c>
      <c r="D309" s="210">
        <v>0</v>
      </c>
      <c r="E309" s="211">
        <v>0</v>
      </c>
      <c r="F309" s="206">
        <v>0</v>
      </c>
      <c r="G309" s="206">
        <v>0</v>
      </c>
      <c r="H309" s="206">
        <v>0</v>
      </c>
      <c r="I309" s="206">
        <v>0</v>
      </c>
      <c r="J309" s="206">
        <v>0</v>
      </c>
      <c r="K309" s="206">
        <v>0</v>
      </c>
      <c r="L309" s="206">
        <v>0</v>
      </c>
      <c r="M309" s="206">
        <v>0</v>
      </c>
      <c r="N309" s="206">
        <v>0</v>
      </c>
      <c r="O309" s="207">
        <v>0</v>
      </c>
      <c r="P309" s="162"/>
    </row>
    <row r="310" spans="1:16" x14ac:dyDescent="0.25">
      <c r="A310" s="22">
        <v>8115</v>
      </c>
      <c r="B310" s="23" t="s">
        <v>1471</v>
      </c>
      <c r="C310" s="144">
        <v>413</v>
      </c>
      <c r="D310" s="210">
        <v>0</v>
      </c>
      <c r="E310" s="211">
        <v>0</v>
      </c>
      <c r="F310" s="206">
        <v>0</v>
      </c>
      <c r="G310" s="206">
        <v>0</v>
      </c>
      <c r="H310" s="206">
        <v>0</v>
      </c>
      <c r="I310" s="206">
        <v>0</v>
      </c>
      <c r="J310" s="206">
        <v>0</v>
      </c>
      <c r="K310" s="206">
        <v>0</v>
      </c>
      <c r="L310" s="206">
        <v>0</v>
      </c>
      <c r="M310" s="206">
        <v>0</v>
      </c>
      <c r="N310" s="206">
        <v>0</v>
      </c>
      <c r="O310" s="207">
        <v>0</v>
      </c>
      <c r="P310" s="162"/>
    </row>
    <row r="311" spans="1:16" x14ac:dyDescent="0.25">
      <c r="A311" s="22">
        <v>8116</v>
      </c>
      <c r="B311" s="23" t="s">
        <v>1472</v>
      </c>
      <c r="C311" s="144">
        <v>414</v>
      </c>
      <c r="D311" s="210">
        <v>0</v>
      </c>
      <c r="E311" s="211">
        <v>0</v>
      </c>
      <c r="F311" s="206">
        <v>0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7">
        <v>0</v>
      </c>
      <c r="P311" s="162"/>
    </row>
    <row r="312" spans="1:16" ht="24" x14ac:dyDescent="0.25">
      <c r="A312" s="22">
        <v>812</v>
      </c>
      <c r="B312" s="23" t="s">
        <v>1473</v>
      </c>
      <c r="C312" s="144">
        <v>415</v>
      </c>
      <c r="D312" s="163">
        <f>SUM(D313+D316)</f>
        <v>0</v>
      </c>
      <c r="E312" s="164">
        <f t="shared" ref="E312:O312" si="124">SUM(E313+E316)</f>
        <v>0</v>
      </c>
      <c r="F312" s="165">
        <f t="shared" si="124"/>
        <v>0</v>
      </c>
      <c r="G312" s="165">
        <f t="shared" si="124"/>
        <v>0</v>
      </c>
      <c r="H312" s="165">
        <f t="shared" si="124"/>
        <v>0</v>
      </c>
      <c r="I312" s="165">
        <f t="shared" si="124"/>
        <v>0</v>
      </c>
      <c r="J312" s="165">
        <f t="shared" si="124"/>
        <v>0</v>
      </c>
      <c r="K312" s="165">
        <f t="shared" si="124"/>
        <v>0</v>
      </c>
      <c r="L312" s="165">
        <f t="shared" si="124"/>
        <v>0</v>
      </c>
      <c r="M312" s="165">
        <f t="shared" si="124"/>
        <v>0</v>
      </c>
      <c r="N312" s="165">
        <f t="shared" si="124"/>
        <v>0</v>
      </c>
      <c r="O312" s="166">
        <f t="shared" si="124"/>
        <v>0</v>
      </c>
      <c r="P312" s="162"/>
    </row>
    <row r="313" spans="1:16" ht="24" x14ac:dyDescent="0.25">
      <c r="A313" s="22">
        <v>8121</v>
      </c>
      <c r="B313" s="23" t="s">
        <v>1474</v>
      </c>
      <c r="C313" s="144">
        <v>416</v>
      </c>
      <c r="D313" s="210">
        <f>+D314+D315</f>
        <v>0</v>
      </c>
      <c r="E313" s="211">
        <f t="shared" ref="E313:O313" si="125">+E314+E315</f>
        <v>0</v>
      </c>
      <c r="F313" s="206">
        <f t="shared" si="125"/>
        <v>0</v>
      </c>
      <c r="G313" s="206">
        <f t="shared" si="125"/>
        <v>0</v>
      </c>
      <c r="H313" s="206">
        <f t="shared" si="125"/>
        <v>0</v>
      </c>
      <c r="I313" s="206">
        <f t="shared" si="125"/>
        <v>0</v>
      </c>
      <c r="J313" s="206">
        <f t="shared" si="125"/>
        <v>0</v>
      </c>
      <c r="K313" s="206">
        <f t="shared" si="125"/>
        <v>0</v>
      </c>
      <c r="L313" s="206">
        <f t="shared" si="125"/>
        <v>0</v>
      </c>
      <c r="M313" s="206">
        <f t="shared" si="125"/>
        <v>0</v>
      </c>
      <c r="N313" s="206">
        <f t="shared" si="125"/>
        <v>0</v>
      </c>
      <c r="O313" s="207">
        <f t="shared" si="125"/>
        <v>0</v>
      </c>
      <c r="P313" s="162"/>
    </row>
    <row r="314" spans="1:16" ht="24" x14ac:dyDescent="0.25">
      <c r="A314" s="22">
        <v>81211</v>
      </c>
      <c r="B314" s="23" t="s">
        <v>1475</v>
      </c>
      <c r="C314" s="144"/>
      <c r="D314" s="67"/>
      <c r="E314" s="67"/>
      <c r="F314" s="167"/>
      <c r="G314" s="168"/>
      <c r="H314" s="168"/>
      <c r="I314" s="168"/>
      <c r="J314" s="168"/>
      <c r="K314" s="168"/>
      <c r="L314" s="168"/>
      <c r="M314" s="168"/>
      <c r="N314" s="168"/>
      <c r="O314" s="169">
        <f>E314</f>
        <v>0</v>
      </c>
      <c r="P314" s="170"/>
    </row>
    <row r="315" spans="1:16" ht="24" x14ac:dyDescent="0.25">
      <c r="A315" s="22" t="s">
        <v>1476</v>
      </c>
      <c r="B315" s="23" t="s">
        <v>1477</v>
      </c>
      <c r="C315" s="190"/>
      <c r="D315" s="67"/>
      <c r="E315" s="67"/>
      <c r="F315" s="172"/>
      <c r="G315" s="168"/>
      <c r="H315" s="168"/>
      <c r="I315" s="168"/>
      <c r="J315" s="168"/>
      <c r="K315" s="168"/>
      <c r="L315" s="168"/>
      <c r="M315" s="168"/>
      <c r="N315" s="168"/>
      <c r="O315" s="169">
        <f>E315</f>
        <v>0</v>
      </c>
      <c r="P315" s="170"/>
    </row>
    <row r="316" spans="1:16" ht="24" x14ac:dyDescent="0.25">
      <c r="A316" s="22">
        <v>8122</v>
      </c>
      <c r="B316" s="23" t="s">
        <v>1478</v>
      </c>
      <c r="C316" s="144">
        <v>417</v>
      </c>
      <c r="D316" s="212">
        <v>0</v>
      </c>
      <c r="E316" s="213">
        <v>0</v>
      </c>
      <c r="F316" s="206">
        <v>0</v>
      </c>
      <c r="G316" s="206">
        <v>0</v>
      </c>
      <c r="H316" s="206">
        <v>0</v>
      </c>
      <c r="I316" s="206">
        <v>0</v>
      </c>
      <c r="J316" s="206">
        <v>0</v>
      </c>
      <c r="K316" s="206">
        <v>0</v>
      </c>
      <c r="L316" s="206">
        <v>0</v>
      </c>
      <c r="M316" s="206">
        <v>0</v>
      </c>
      <c r="N316" s="206">
        <v>0</v>
      </c>
      <c r="O316" s="207">
        <v>0</v>
      </c>
      <c r="P316" s="162"/>
    </row>
    <row r="317" spans="1:16" ht="24" x14ac:dyDescent="0.25">
      <c r="A317" s="22">
        <v>813</v>
      </c>
      <c r="B317" s="23" t="s">
        <v>1479</v>
      </c>
      <c r="C317" s="144">
        <v>418</v>
      </c>
      <c r="D317" s="163">
        <f t="shared" ref="D317:O317" si="126">SUM(D318+D319+D320)</f>
        <v>0</v>
      </c>
      <c r="E317" s="164">
        <f t="shared" si="126"/>
        <v>0</v>
      </c>
      <c r="F317" s="165">
        <f t="shared" si="126"/>
        <v>0</v>
      </c>
      <c r="G317" s="165">
        <f t="shared" si="126"/>
        <v>0</v>
      </c>
      <c r="H317" s="165">
        <f t="shared" si="126"/>
        <v>0</v>
      </c>
      <c r="I317" s="165">
        <f t="shared" si="126"/>
        <v>0</v>
      </c>
      <c r="J317" s="165">
        <f t="shared" si="126"/>
        <v>0</v>
      </c>
      <c r="K317" s="165">
        <f t="shared" si="126"/>
        <v>0</v>
      </c>
      <c r="L317" s="165">
        <f t="shared" si="126"/>
        <v>0</v>
      </c>
      <c r="M317" s="165">
        <f t="shared" si="126"/>
        <v>0</v>
      </c>
      <c r="N317" s="165">
        <f t="shared" si="126"/>
        <v>0</v>
      </c>
      <c r="O317" s="166">
        <f t="shared" si="126"/>
        <v>0</v>
      </c>
      <c r="P317" s="162"/>
    </row>
    <row r="318" spans="1:16" x14ac:dyDescent="0.25">
      <c r="A318" s="22">
        <v>8132</v>
      </c>
      <c r="B318" s="23" t="s">
        <v>1480</v>
      </c>
      <c r="C318" s="144">
        <v>419</v>
      </c>
      <c r="D318" s="210">
        <v>0</v>
      </c>
      <c r="E318" s="211">
        <v>0</v>
      </c>
      <c r="F318" s="206">
        <v>0</v>
      </c>
      <c r="G318" s="206">
        <v>0</v>
      </c>
      <c r="H318" s="206">
        <v>0</v>
      </c>
      <c r="I318" s="206">
        <v>0</v>
      </c>
      <c r="J318" s="206">
        <v>0</v>
      </c>
      <c r="K318" s="206">
        <v>0</v>
      </c>
      <c r="L318" s="206">
        <v>0</v>
      </c>
      <c r="M318" s="206">
        <v>0</v>
      </c>
      <c r="N318" s="206">
        <v>0</v>
      </c>
      <c r="O318" s="207">
        <v>0</v>
      </c>
      <c r="P318" s="162"/>
    </row>
    <row r="319" spans="1:16" x14ac:dyDescent="0.25">
      <c r="A319" s="22">
        <v>8133</v>
      </c>
      <c r="B319" s="23" t="s">
        <v>1481</v>
      </c>
      <c r="C319" s="144">
        <v>420</v>
      </c>
      <c r="D319" s="210">
        <v>0</v>
      </c>
      <c r="E319" s="211">
        <v>0</v>
      </c>
      <c r="F319" s="206">
        <v>0</v>
      </c>
      <c r="G319" s="206">
        <v>0</v>
      </c>
      <c r="H319" s="206">
        <v>0</v>
      </c>
      <c r="I319" s="206">
        <v>0</v>
      </c>
      <c r="J319" s="206">
        <v>0</v>
      </c>
      <c r="K319" s="206">
        <v>0</v>
      </c>
      <c r="L319" s="206">
        <v>0</v>
      </c>
      <c r="M319" s="206">
        <v>0</v>
      </c>
      <c r="N319" s="206">
        <v>0</v>
      </c>
      <c r="O319" s="207">
        <v>0</v>
      </c>
      <c r="P319" s="162"/>
    </row>
    <row r="320" spans="1:16" x14ac:dyDescent="0.25">
      <c r="A320" s="22">
        <v>8134</v>
      </c>
      <c r="B320" s="23" t="s">
        <v>1482</v>
      </c>
      <c r="C320" s="144">
        <v>421</v>
      </c>
      <c r="D320" s="210">
        <v>0</v>
      </c>
      <c r="E320" s="211">
        <v>0</v>
      </c>
      <c r="F320" s="206">
        <v>0</v>
      </c>
      <c r="G320" s="206">
        <v>0</v>
      </c>
      <c r="H320" s="206">
        <v>0</v>
      </c>
      <c r="I320" s="206">
        <v>0</v>
      </c>
      <c r="J320" s="206">
        <v>0</v>
      </c>
      <c r="K320" s="206">
        <v>0</v>
      </c>
      <c r="L320" s="206">
        <v>0</v>
      </c>
      <c r="M320" s="206">
        <v>0</v>
      </c>
      <c r="N320" s="206">
        <v>0</v>
      </c>
      <c r="O320" s="207">
        <v>0</v>
      </c>
      <c r="P320" s="162"/>
    </row>
    <row r="321" spans="1:16" ht="24" x14ac:dyDescent="0.25">
      <c r="A321" s="22">
        <v>814</v>
      </c>
      <c r="B321" s="23" t="s">
        <v>1483</v>
      </c>
      <c r="C321" s="144">
        <v>422</v>
      </c>
      <c r="D321" s="163">
        <f t="shared" ref="D321:O321" si="127">D322</f>
        <v>0</v>
      </c>
      <c r="E321" s="164">
        <f t="shared" si="127"/>
        <v>0</v>
      </c>
      <c r="F321" s="165">
        <f t="shared" si="127"/>
        <v>0</v>
      </c>
      <c r="G321" s="165">
        <f t="shared" si="127"/>
        <v>0</v>
      </c>
      <c r="H321" s="165">
        <f t="shared" si="127"/>
        <v>0</v>
      </c>
      <c r="I321" s="165">
        <f t="shared" si="127"/>
        <v>0</v>
      </c>
      <c r="J321" s="165">
        <f t="shared" si="127"/>
        <v>0</v>
      </c>
      <c r="K321" s="165">
        <f t="shared" si="127"/>
        <v>0</v>
      </c>
      <c r="L321" s="165">
        <f t="shared" si="127"/>
        <v>0</v>
      </c>
      <c r="M321" s="165">
        <f t="shared" si="127"/>
        <v>0</v>
      </c>
      <c r="N321" s="165">
        <f t="shared" si="127"/>
        <v>0</v>
      </c>
      <c r="O321" s="166">
        <f t="shared" si="127"/>
        <v>0</v>
      </c>
      <c r="P321" s="162"/>
    </row>
    <row r="322" spans="1:16" x14ac:dyDescent="0.25">
      <c r="A322" s="22">
        <v>8141</v>
      </c>
      <c r="B322" s="23" t="s">
        <v>1484</v>
      </c>
      <c r="C322" s="144">
        <v>423</v>
      </c>
      <c r="D322" s="210">
        <v>0</v>
      </c>
      <c r="E322" s="211">
        <v>0</v>
      </c>
      <c r="F322" s="206">
        <v>0</v>
      </c>
      <c r="G322" s="206">
        <v>0</v>
      </c>
      <c r="H322" s="206">
        <v>0</v>
      </c>
      <c r="I322" s="206">
        <v>0</v>
      </c>
      <c r="J322" s="206">
        <v>0</v>
      </c>
      <c r="K322" s="206">
        <v>0</v>
      </c>
      <c r="L322" s="206">
        <v>0</v>
      </c>
      <c r="M322" s="206">
        <v>0</v>
      </c>
      <c r="N322" s="206">
        <v>0</v>
      </c>
      <c r="O322" s="207">
        <v>0</v>
      </c>
      <c r="P322" s="162"/>
    </row>
    <row r="323" spans="1:16" ht="24" x14ac:dyDescent="0.25">
      <c r="A323" s="22">
        <v>815</v>
      </c>
      <c r="B323" s="23" t="s">
        <v>1485</v>
      </c>
      <c r="C323" s="144">
        <v>424</v>
      </c>
      <c r="D323" s="163">
        <f t="shared" ref="D323:O323" si="128">SUM(D324+D325+D326+D327+D328+D329)</f>
        <v>0</v>
      </c>
      <c r="E323" s="164">
        <f t="shared" si="128"/>
        <v>0</v>
      </c>
      <c r="F323" s="165">
        <f t="shared" si="128"/>
        <v>0</v>
      </c>
      <c r="G323" s="165">
        <f t="shared" si="128"/>
        <v>0</v>
      </c>
      <c r="H323" s="165">
        <f t="shared" si="128"/>
        <v>0</v>
      </c>
      <c r="I323" s="165">
        <f t="shared" si="128"/>
        <v>0</v>
      </c>
      <c r="J323" s="165">
        <f t="shared" si="128"/>
        <v>0</v>
      </c>
      <c r="K323" s="165">
        <f t="shared" si="128"/>
        <v>0</v>
      </c>
      <c r="L323" s="165">
        <f t="shared" si="128"/>
        <v>0</v>
      </c>
      <c r="M323" s="165">
        <f t="shared" si="128"/>
        <v>0</v>
      </c>
      <c r="N323" s="165">
        <f t="shared" si="128"/>
        <v>0</v>
      </c>
      <c r="O323" s="166">
        <f t="shared" si="128"/>
        <v>0</v>
      </c>
      <c r="P323" s="162"/>
    </row>
    <row r="324" spans="1:16" x14ac:dyDescent="0.25">
      <c r="A324" s="22">
        <v>8153</v>
      </c>
      <c r="B324" s="23" t="s">
        <v>1486</v>
      </c>
      <c r="C324" s="144">
        <v>425</v>
      </c>
      <c r="D324" s="210">
        <v>0</v>
      </c>
      <c r="E324" s="211">
        <v>0</v>
      </c>
      <c r="F324" s="206">
        <v>0</v>
      </c>
      <c r="G324" s="206">
        <v>0</v>
      </c>
      <c r="H324" s="206">
        <v>0</v>
      </c>
      <c r="I324" s="206">
        <v>0</v>
      </c>
      <c r="J324" s="206">
        <v>0</v>
      </c>
      <c r="K324" s="206">
        <v>0</v>
      </c>
      <c r="L324" s="206">
        <v>0</v>
      </c>
      <c r="M324" s="206">
        <v>0</v>
      </c>
      <c r="N324" s="206">
        <v>0</v>
      </c>
      <c r="O324" s="207">
        <v>0</v>
      </c>
      <c r="P324" s="162"/>
    </row>
    <row r="325" spans="1:16" x14ac:dyDescent="0.25">
      <c r="A325" s="22">
        <v>8154</v>
      </c>
      <c r="B325" s="23" t="s">
        <v>1487</v>
      </c>
      <c r="C325" s="144">
        <v>426</v>
      </c>
      <c r="D325" s="210">
        <v>0</v>
      </c>
      <c r="E325" s="211">
        <v>0</v>
      </c>
      <c r="F325" s="206">
        <v>0</v>
      </c>
      <c r="G325" s="206">
        <v>0</v>
      </c>
      <c r="H325" s="206">
        <v>0</v>
      </c>
      <c r="I325" s="206">
        <v>0</v>
      </c>
      <c r="J325" s="206">
        <v>0</v>
      </c>
      <c r="K325" s="206">
        <v>0</v>
      </c>
      <c r="L325" s="206">
        <v>0</v>
      </c>
      <c r="M325" s="206">
        <v>0</v>
      </c>
      <c r="N325" s="206">
        <v>0</v>
      </c>
      <c r="O325" s="207">
        <v>0</v>
      </c>
      <c r="P325" s="162"/>
    </row>
    <row r="326" spans="1:16" ht="24" x14ac:dyDescent="0.25">
      <c r="A326" s="22">
        <v>8155</v>
      </c>
      <c r="B326" s="23" t="s">
        <v>1488</v>
      </c>
      <c r="C326" s="144">
        <v>427</v>
      </c>
      <c r="D326" s="210">
        <v>0</v>
      </c>
      <c r="E326" s="211">
        <v>0</v>
      </c>
      <c r="F326" s="206">
        <v>0</v>
      </c>
      <c r="G326" s="206">
        <v>0</v>
      </c>
      <c r="H326" s="206">
        <v>0</v>
      </c>
      <c r="I326" s="206">
        <v>0</v>
      </c>
      <c r="J326" s="206">
        <v>0</v>
      </c>
      <c r="K326" s="206">
        <v>0</v>
      </c>
      <c r="L326" s="206">
        <v>0</v>
      </c>
      <c r="M326" s="206">
        <v>0</v>
      </c>
      <c r="N326" s="206">
        <v>0</v>
      </c>
      <c r="O326" s="207">
        <v>0</v>
      </c>
      <c r="P326" s="162"/>
    </row>
    <row r="327" spans="1:16" x14ac:dyDescent="0.25">
      <c r="A327" s="22">
        <v>8156</v>
      </c>
      <c r="B327" s="23" t="s">
        <v>1489</v>
      </c>
      <c r="C327" s="144">
        <v>428</v>
      </c>
      <c r="D327" s="210">
        <v>0</v>
      </c>
      <c r="E327" s="211">
        <v>0</v>
      </c>
      <c r="F327" s="206">
        <v>0</v>
      </c>
      <c r="G327" s="206">
        <v>0</v>
      </c>
      <c r="H327" s="206">
        <v>0</v>
      </c>
      <c r="I327" s="206">
        <v>0</v>
      </c>
      <c r="J327" s="206">
        <v>0</v>
      </c>
      <c r="K327" s="206">
        <v>0</v>
      </c>
      <c r="L327" s="206">
        <v>0</v>
      </c>
      <c r="M327" s="206">
        <v>0</v>
      </c>
      <c r="N327" s="206">
        <v>0</v>
      </c>
      <c r="O327" s="207">
        <v>0</v>
      </c>
      <c r="P327" s="162"/>
    </row>
    <row r="328" spans="1:16" x14ac:dyDescent="0.25">
      <c r="A328" s="22">
        <v>8157</v>
      </c>
      <c r="B328" s="23" t="s">
        <v>1490</v>
      </c>
      <c r="C328" s="144">
        <v>429</v>
      </c>
      <c r="D328" s="210">
        <v>0</v>
      </c>
      <c r="E328" s="211">
        <v>0</v>
      </c>
      <c r="F328" s="206">
        <v>0</v>
      </c>
      <c r="G328" s="206">
        <v>0</v>
      </c>
      <c r="H328" s="206">
        <v>0</v>
      </c>
      <c r="I328" s="206">
        <v>0</v>
      </c>
      <c r="J328" s="206">
        <v>0</v>
      </c>
      <c r="K328" s="206">
        <v>0</v>
      </c>
      <c r="L328" s="206">
        <v>0</v>
      </c>
      <c r="M328" s="206">
        <v>0</v>
      </c>
      <c r="N328" s="206">
        <v>0</v>
      </c>
      <c r="O328" s="207">
        <v>0</v>
      </c>
      <c r="P328" s="162"/>
    </row>
    <row r="329" spans="1:16" x14ac:dyDescent="0.25">
      <c r="A329" s="22">
        <v>8158</v>
      </c>
      <c r="B329" s="23" t="s">
        <v>1491</v>
      </c>
      <c r="C329" s="144">
        <v>430</v>
      </c>
      <c r="D329" s="210">
        <v>0</v>
      </c>
      <c r="E329" s="211">
        <v>0</v>
      </c>
      <c r="F329" s="206">
        <v>0</v>
      </c>
      <c r="G329" s="206">
        <v>0</v>
      </c>
      <c r="H329" s="206">
        <v>0</v>
      </c>
      <c r="I329" s="206">
        <v>0</v>
      </c>
      <c r="J329" s="206">
        <v>0</v>
      </c>
      <c r="K329" s="206">
        <v>0</v>
      </c>
      <c r="L329" s="206">
        <v>0</v>
      </c>
      <c r="M329" s="206">
        <v>0</v>
      </c>
      <c r="N329" s="206">
        <v>0</v>
      </c>
      <c r="O329" s="207">
        <v>0</v>
      </c>
      <c r="P329" s="162"/>
    </row>
    <row r="330" spans="1:16" ht="24" x14ac:dyDescent="0.25">
      <c r="A330" s="22">
        <v>816</v>
      </c>
      <c r="B330" s="23" t="s">
        <v>1492</v>
      </c>
      <c r="C330" s="144">
        <v>431</v>
      </c>
      <c r="D330" s="163">
        <f t="shared" ref="D330:J330" si="129">SUM(D331:D334)</f>
        <v>0</v>
      </c>
      <c r="E330" s="164">
        <f t="shared" si="129"/>
        <v>0</v>
      </c>
      <c r="F330" s="165">
        <f t="shared" si="129"/>
        <v>0</v>
      </c>
      <c r="G330" s="165">
        <f t="shared" si="129"/>
        <v>0</v>
      </c>
      <c r="H330" s="165">
        <f t="shared" si="129"/>
        <v>0</v>
      </c>
      <c r="I330" s="165">
        <f t="shared" si="129"/>
        <v>0</v>
      </c>
      <c r="J330" s="165">
        <f t="shared" si="129"/>
        <v>0</v>
      </c>
      <c r="K330" s="165">
        <f t="shared" ref="K330:O330" si="130">SUM(K331:K334)</f>
        <v>0</v>
      </c>
      <c r="L330" s="165">
        <f t="shared" si="130"/>
        <v>0</v>
      </c>
      <c r="M330" s="165">
        <f t="shared" si="130"/>
        <v>0</v>
      </c>
      <c r="N330" s="165">
        <f t="shared" si="130"/>
        <v>0</v>
      </c>
      <c r="O330" s="166">
        <f t="shared" si="130"/>
        <v>0</v>
      </c>
      <c r="P330" s="162"/>
    </row>
    <row r="331" spans="1:16" x14ac:dyDescent="0.25">
      <c r="A331" s="22">
        <v>8163</v>
      </c>
      <c r="B331" s="23" t="s">
        <v>1493</v>
      </c>
      <c r="C331" s="144">
        <v>432</v>
      </c>
      <c r="D331" s="210">
        <v>0</v>
      </c>
      <c r="E331" s="211">
        <v>0</v>
      </c>
      <c r="F331" s="206">
        <v>0</v>
      </c>
      <c r="G331" s="206">
        <v>0</v>
      </c>
      <c r="H331" s="206">
        <v>0</v>
      </c>
      <c r="I331" s="206">
        <v>0</v>
      </c>
      <c r="J331" s="206">
        <v>0</v>
      </c>
      <c r="K331" s="206">
        <v>0</v>
      </c>
      <c r="L331" s="206">
        <v>0</v>
      </c>
      <c r="M331" s="206">
        <v>0</v>
      </c>
      <c r="N331" s="206">
        <v>0</v>
      </c>
      <c r="O331" s="207">
        <v>0</v>
      </c>
      <c r="P331" s="162"/>
    </row>
    <row r="332" spans="1:16" x14ac:dyDescent="0.25">
      <c r="A332" s="22">
        <v>8164</v>
      </c>
      <c r="B332" s="23" t="s">
        <v>1494</v>
      </c>
      <c r="C332" s="144">
        <v>433</v>
      </c>
      <c r="D332" s="210">
        <v>0</v>
      </c>
      <c r="E332" s="211">
        <v>0</v>
      </c>
      <c r="F332" s="206">
        <v>0</v>
      </c>
      <c r="G332" s="206">
        <v>0</v>
      </c>
      <c r="H332" s="206">
        <v>0</v>
      </c>
      <c r="I332" s="206">
        <v>0</v>
      </c>
      <c r="J332" s="206">
        <v>0</v>
      </c>
      <c r="K332" s="206">
        <v>0</v>
      </c>
      <c r="L332" s="206">
        <v>0</v>
      </c>
      <c r="M332" s="206">
        <v>0</v>
      </c>
      <c r="N332" s="206">
        <v>0</v>
      </c>
      <c r="O332" s="207">
        <v>0</v>
      </c>
      <c r="P332" s="162"/>
    </row>
    <row r="333" spans="1:16" x14ac:dyDescent="0.25">
      <c r="A333" s="22">
        <v>8165</v>
      </c>
      <c r="B333" s="23" t="s">
        <v>1495</v>
      </c>
      <c r="C333" s="144">
        <v>434</v>
      </c>
      <c r="D333" s="210">
        <v>0</v>
      </c>
      <c r="E333" s="211">
        <v>0</v>
      </c>
      <c r="F333" s="206">
        <v>0</v>
      </c>
      <c r="G333" s="206">
        <v>0</v>
      </c>
      <c r="H333" s="206">
        <v>0</v>
      </c>
      <c r="I333" s="206">
        <v>0</v>
      </c>
      <c r="J333" s="206">
        <v>0</v>
      </c>
      <c r="K333" s="206">
        <v>0</v>
      </c>
      <c r="L333" s="206">
        <v>0</v>
      </c>
      <c r="M333" s="206">
        <v>0</v>
      </c>
      <c r="N333" s="206">
        <v>0</v>
      </c>
      <c r="O333" s="207">
        <v>0</v>
      </c>
      <c r="P333" s="162"/>
    </row>
    <row r="334" spans="1:16" x14ac:dyDescent="0.25">
      <c r="A334" s="22">
        <v>8166</v>
      </c>
      <c r="B334" s="23" t="s">
        <v>1496</v>
      </c>
      <c r="C334" s="144">
        <v>435</v>
      </c>
      <c r="D334" s="210">
        <v>0</v>
      </c>
      <c r="E334" s="211">
        <v>0</v>
      </c>
      <c r="F334" s="206">
        <v>0</v>
      </c>
      <c r="G334" s="206">
        <v>0</v>
      </c>
      <c r="H334" s="206">
        <v>0</v>
      </c>
      <c r="I334" s="206">
        <v>0</v>
      </c>
      <c r="J334" s="206">
        <v>0</v>
      </c>
      <c r="K334" s="206">
        <v>0</v>
      </c>
      <c r="L334" s="206">
        <v>0</v>
      </c>
      <c r="M334" s="206">
        <v>0</v>
      </c>
      <c r="N334" s="206">
        <v>0</v>
      </c>
      <c r="O334" s="207">
        <v>0</v>
      </c>
      <c r="P334" s="162"/>
    </row>
    <row r="335" spans="1:16" x14ac:dyDescent="0.25">
      <c r="A335" s="22">
        <v>817</v>
      </c>
      <c r="B335" s="23" t="s">
        <v>1497</v>
      </c>
      <c r="C335" s="144">
        <v>436</v>
      </c>
      <c r="D335" s="163">
        <f t="shared" ref="D335:O335" si="131">SUM(D336:D342)</f>
        <v>0</v>
      </c>
      <c r="E335" s="164">
        <f t="shared" si="131"/>
        <v>0</v>
      </c>
      <c r="F335" s="165">
        <f t="shared" si="131"/>
        <v>0</v>
      </c>
      <c r="G335" s="165">
        <f t="shared" si="131"/>
        <v>0</v>
      </c>
      <c r="H335" s="165">
        <f t="shared" si="131"/>
        <v>0</v>
      </c>
      <c r="I335" s="165">
        <f t="shared" si="131"/>
        <v>0</v>
      </c>
      <c r="J335" s="165">
        <f t="shared" si="131"/>
        <v>0</v>
      </c>
      <c r="K335" s="165">
        <f t="shared" si="131"/>
        <v>0</v>
      </c>
      <c r="L335" s="165">
        <f t="shared" si="131"/>
        <v>0</v>
      </c>
      <c r="M335" s="165">
        <f t="shared" si="131"/>
        <v>0</v>
      </c>
      <c r="N335" s="165">
        <f t="shared" si="131"/>
        <v>0</v>
      </c>
      <c r="O335" s="166">
        <f t="shared" si="131"/>
        <v>0</v>
      </c>
      <c r="P335" s="162"/>
    </row>
    <row r="336" spans="1:16" x14ac:dyDescent="0.25">
      <c r="A336" s="22">
        <v>8171</v>
      </c>
      <c r="B336" s="23" t="s">
        <v>1498</v>
      </c>
      <c r="C336" s="144">
        <v>437</v>
      </c>
      <c r="D336" s="210">
        <v>0</v>
      </c>
      <c r="E336" s="211">
        <v>0</v>
      </c>
      <c r="F336" s="206">
        <v>0</v>
      </c>
      <c r="G336" s="206">
        <v>0</v>
      </c>
      <c r="H336" s="206">
        <v>0</v>
      </c>
      <c r="I336" s="206">
        <v>0</v>
      </c>
      <c r="J336" s="206">
        <v>0</v>
      </c>
      <c r="K336" s="206">
        <v>0</v>
      </c>
      <c r="L336" s="206">
        <v>0</v>
      </c>
      <c r="M336" s="206">
        <v>0</v>
      </c>
      <c r="N336" s="206">
        <v>0</v>
      </c>
      <c r="O336" s="207">
        <v>0</v>
      </c>
      <c r="P336" s="162"/>
    </row>
    <row r="337" spans="1:16" x14ac:dyDescent="0.25">
      <c r="A337" s="22">
        <v>8172</v>
      </c>
      <c r="B337" s="23" t="s">
        <v>1499</v>
      </c>
      <c r="C337" s="144">
        <v>438</v>
      </c>
      <c r="D337" s="210">
        <v>0</v>
      </c>
      <c r="E337" s="211">
        <v>0</v>
      </c>
      <c r="F337" s="206">
        <v>0</v>
      </c>
      <c r="G337" s="206">
        <v>0</v>
      </c>
      <c r="H337" s="206">
        <v>0</v>
      </c>
      <c r="I337" s="206">
        <v>0</v>
      </c>
      <c r="J337" s="206">
        <v>0</v>
      </c>
      <c r="K337" s="206">
        <v>0</v>
      </c>
      <c r="L337" s="206">
        <v>0</v>
      </c>
      <c r="M337" s="206">
        <v>0</v>
      </c>
      <c r="N337" s="206">
        <v>0</v>
      </c>
      <c r="O337" s="207">
        <v>0</v>
      </c>
      <c r="P337" s="162"/>
    </row>
    <row r="338" spans="1:16" x14ac:dyDescent="0.25">
      <c r="A338" s="22">
        <v>8173</v>
      </c>
      <c r="B338" s="23" t="s">
        <v>1500</v>
      </c>
      <c r="C338" s="144">
        <v>439</v>
      </c>
      <c r="D338" s="210">
        <v>0</v>
      </c>
      <c r="E338" s="211">
        <v>0</v>
      </c>
      <c r="F338" s="206">
        <v>0</v>
      </c>
      <c r="G338" s="206">
        <v>0</v>
      </c>
      <c r="H338" s="206">
        <v>0</v>
      </c>
      <c r="I338" s="206">
        <v>0</v>
      </c>
      <c r="J338" s="206">
        <v>0</v>
      </c>
      <c r="K338" s="206">
        <v>0</v>
      </c>
      <c r="L338" s="206">
        <v>0</v>
      </c>
      <c r="M338" s="206">
        <v>0</v>
      </c>
      <c r="N338" s="206">
        <v>0</v>
      </c>
      <c r="O338" s="207">
        <v>0</v>
      </c>
      <c r="P338" s="162"/>
    </row>
    <row r="339" spans="1:16" x14ac:dyDescent="0.25">
      <c r="A339" s="22">
        <v>8174</v>
      </c>
      <c r="B339" s="23" t="s">
        <v>1501</v>
      </c>
      <c r="C339" s="144">
        <v>440</v>
      </c>
      <c r="D339" s="210">
        <v>0</v>
      </c>
      <c r="E339" s="211">
        <v>0</v>
      </c>
      <c r="F339" s="206">
        <v>0</v>
      </c>
      <c r="G339" s="206">
        <v>0</v>
      </c>
      <c r="H339" s="206">
        <v>0</v>
      </c>
      <c r="I339" s="206">
        <v>0</v>
      </c>
      <c r="J339" s="206">
        <v>0</v>
      </c>
      <c r="K339" s="206">
        <v>0</v>
      </c>
      <c r="L339" s="206">
        <v>0</v>
      </c>
      <c r="M339" s="206">
        <v>0</v>
      </c>
      <c r="N339" s="206">
        <v>0</v>
      </c>
      <c r="O339" s="207">
        <v>0</v>
      </c>
      <c r="P339" s="162"/>
    </row>
    <row r="340" spans="1:16" x14ac:dyDescent="0.25">
      <c r="A340" s="22">
        <v>8175</v>
      </c>
      <c r="B340" s="23" t="s">
        <v>1502</v>
      </c>
      <c r="C340" s="144">
        <v>441</v>
      </c>
      <c r="D340" s="210">
        <v>0</v>
      </c>
      <c r="E340" s="211">
        <v>0</v>
      </c>
      <c r="F340" s="206">
        <v>0</v>
      </c>
      <c r="G340" s="206">
        <v>0</v>
      </c>
      <c r="H340" s="206">
        <v>0</v>
      </c>
      <c r="I340" s="206">
        <v>0</v>
      </c>
      <c r="J340" s="206">
        <v>0</v>
      </c>
      <c r="K340" s="206">
        <v>0</v>
      </c>
      <c r="L340" s="206">
        <v>0</v>
      </c>
      <c r="M340" s="206">
        <v>0</v>
      </c>
      <c r="N340" s="206">
        <v>0</v>
      </c>
      <c r="O340" s="207">
        <v>0</v>
      </c>
      <c r="P340" s="162"/>
    </row>
    <row r="341" spans="1:16" x14ac:dyDescent="0.25">
      <c r="A341" s="22">
        <v>8176</v>
      </c>
      <c r="B341" s="23" t="s">
        <v>1503</v>
      </c>
      <c r="C341" s="144">
        <v>442</v>
      </c>
      <c r="D341" s="210">
        <v>0</v>
      </c>
      <c r="E341" s="211">
        <v>0</v>
      </c>
      <c r="F341" s="206">
        <v>0</v>
      </c>
      <c r="G341" s="206">
        <v>0</v>
      </c>
      <c r="H341" s="206">
        <v>0</v>
      </c>
      <c r="I341" s="206">
        <v>0</v>
      </c>
      <c r="J341" s="206">
        <v>0</v>
      </c>
      <c r="K341" s="206">
        <v>0</v>
      </c>
      <c r="L341" s="206">
        <v>0</v>
      </c>
      <c r="M341" s="206">
        <v>0</v>
      </c>
      <c r="N341" s="206">
        <v>0</v>
      </c>
      <c r="O341" s="207">
        <v>0</v>
      </c>
      <c r="P341" s="162"/>
    </row>
    <row r="342" spans="1:16" ht="24" x14ac:dyDescent="0.25">
      <c r="A342" s="22">
        <v>8177</v>
      </c>
      <c r="B342" s="23" t="s">
        <v>1504</v>
      </c>
      <c r="C342" s="144">
        <v>443</v>
      </c>
      <c r="D342" s="210">
        <v>0</v>
      </c>
      <c r="E342" s="211">
        <v>0</v>
      </c>
      <c r="F342" s="206">
        <v>0</v>
      </c>
      <c r="G342" s="206">
        <v>0</v>
      </c>
      <c r="H342" s="206">
        <v>0</v>
      </c>
      <c r="I342" s="206">
        <v>0</v>
      </c>
      <c r="J342" s="206">
        <v>0</v>
      </c>
      <c r="K342" s="206">
        <v>0</v>
      </c>
      <c r="L342" s="206">
        <v>0</v>
      </c>
      <c r="M342" s="206">
        <v>0</v>
      </c>
      <c r="N342" s="206">
        <v>0</v>
      </c>
      <c r="O342" s="207">
        <v>0</v>
      </c>
      <c r="P342" s="162"/>
    </row>
    <row r="343" spans="1:16" x14ac:dyDescent="0.25">
      <c r="A343" s="22" t="s">
        <v>1505</v>
      </c>
      <c r="B343" s="23" t="s">
        <v>1506</v>
      </c>
      <c r="C343" s="144">
        <v>444</v>
      </c>
      <c r="D343" s="163">
        <f>SUM(D344+D345+D346)</f>
        <v>0</v>
      </c>
      <c r="E343" s="164">
        <f t="shared" ref="E343:O343" si="132">SUM(E344+E345+E346)</f>
        <v>0</v>
      </c>
      <c r="F343" s="165">
        <f t="shared" si="132"/>
        <v>0</v>
      </c>
      <c r="G343" s="165">
        <f t="shared" si="132"/>
        <v>0</v>
      </c>
      <c r="H343" s="165">
        <f t="shared" si="132"/>
        <v>0</v>
      </c>
      <c r="I343" s="165">
        <f t="shared" si="132"/>
        <v>0</v>
      </c>
      <c r="J343" s="165">
        <f t="shared" si="132"/>
        <v>0</v>
      </c>
      <c r="K343" s="165">
        <f t="shared" si="132"/>
        <v>0</v>
      </c>
      <c r="L343" s="165">
        <f t="shared" si="132"/>
        <v>0</v>
      </c>
      <c r="M343" s="165">
        <f t="shared" si="132"/>
        <v>0</v>
      </c>
      <c r="N343" s="165">
        <f t="shared" si="132"/>
        <v>0</v>
      </c>
      <c r="O343" s="166">
        <f t="shared" si="132"/>
        <v>0</v>
      </c>
      <c r="P343" s="162"/>
    </row>
    <row r="344" spans="1:16" x14ac:dyDescent="0.25">
      <c r="A344" s="22" t="s">
        <v>1507</v>
      </c>
      <c r="B344" s="23" t="s">
        <v>1508</v>
      </c>
      <c r="C344" s="144">
        <v>445</v>
      </c>
      <c r="D344" s="67"/>
      <c r="E344" s="67"/>
      <c r="F344" s="208"/>
      <c r="G344" s="208"/>
      <c r="H344" s="208"/>
      <c r="I344" s="208"/>
      <c r="J344" s="208"/>
      <c r="K344" s="208"/>
      <c r="L344" s="208"/>
      <c r="M344" s="208"/>
      <c r="N344" s="208"/>
      <c r="O344" s="209">
        <f>E344</f>
        <v>0</v>
      </c>
      <c r="P344" s="162"/>
    </row>
    <row r="345" spans="1:16" x14ac:dyDescent="0.25">
      <c r="A345" s="22" t="s">
        <v>1509</v>
      </c>
      <c r="B345" s="23" t="s">
        <v>1510</v>
      </c>
      <c r="C345" s="144">
        <v>446</v>
      </c>
      <c r="D345" s="67"/>
      <c r="E345" s="67"/>
      <c r="F345" s="208"/>
      <c r="G345" s="208"/>
      <c r="H345" s="208"/>
      <c r="I345" s="208"/>
      <c r="J345" s="208"/>
      <c r="K345" s="208"/>
      <c r="L345" s="208"/>
      <c r="M345" s="208"/>
      <c r="N345" s="208"/>
      <c r="O345" s="209">
        <f t="shared" ref="O345:O346" si="133">E345</f>
        <v>0</v>
      </c>
      <c r="P345" s="162"/>
    </row>
    <row r="346" spans="1:16" x14ac:dyDescent="0.25">
      <c r="A346" s="22" t="s">
        <v>1511</v>
      </c>
      <c r="B346" s="23" t="s">
        <v>1512</v>
      </c>
      <c r="C346" s="144">
        <v>447</v>
      </c>
      <c r="D346" s="67"/>
      <c r="E346" s="67"/>
      <c r="F346" s="208"/>
      <c r="G346" s="208"/>
      <c r="H346" s="208"/>
      <c r="I346" s="208"/>
      <c r="J346" s="208"/>
      <c r="K346" s="208"/>
      <c r="L346" s="208"/>
      <c r="M346" s="208"/>
      <c r="N346" s="208"/>
      <c r="O346" s="209">
        <f t="shared" si="133"/>
        <v>0</v>
      </c>
      <c r="P346" s="162"/>
    </row>
    <row r="347" spans="1:16" x14ac:dyDescent="0.25">
      <c r="A347" s="22">
        <v>82</v>
      </c>
      <c r="B347" s="23" t="s">
        <v>1513</v>
      </c>
      <c r="C347" s="144">
        <v>448</v>
      </c>
      <c r="D347" s="163">
        <f t="shared" ref="D347:O347" si="134">D348+D351+D354+D357</f>
        <v>0</v>
      </c>
      <c r="E347" s="164">
        <f t="shared" si="134"/>
        <v>0</v>
      </c>
      <c r="F347" s="165">
        <f t="shared" si="134"/>
        <v>0</v>
      </c>
      <c r="G347" s="165">
        <f t="shared" si="134"/>
        <v>0</v>
      </c>
      <c r="H347" s="165">
        <f t="shared" si="134"/>
        <v>0</v>
      </c>
      <c r="I347" s="165">
        <f t="shared" si="134"/>
        <v>0</v>
      </c>
      <c r="J347" s="165">
        <f t="shared" si="134"/>
        <v>0</v>
      </c>
      <c r="K347" s="165">
        <f t="shared" si="134"/>
        <v>0</v>
      </c>
      <c r="L347" s="165">
        <f t="shared" si="134"/>
        <v>0</v>
      </c>
      <c r="M347" s="165">
        <f t="shared" si="134"/>
        <v>0</v>
      </c>
      <c r="N347" s="165">
        <f t="shared" si="134"/>
        <v>0</v>
      </c>
      <c r="O347" s="166">
        <f t="shared" si="134"/>
        <v>0</v>
      </c>
      <c r="P347" s="162"/>
    </row>
    <row r="348" spans="1:16" x14ac:dyDescent="0.25">
      <c r="A348" s="22">
        <v>821</v>
      </c>
      <c r="B348" s="23" t="s">
        <v>1514</v>
      </c>
      <c r="C348" s="144">
        <v>449</v>
      </c>
      <c r="D348" s="163">
        <f t="shared" ref="D348:J348" si="135">SUM(D349:D350)</f>
        <v>0</v>
      </c>
      <c r="E348" s="164">
        <f t="shared" si="135"/>
        <v>0</v>
      </c>
      <c r="F348" s="165">
        <f t="shared" si="135"/>
        <v>0</v>
      </c>
      <c r="G348" s="165">
        <f t="shared" si="135"/>
        <v>0</v>
      </c>
      <c r="H348" s="165">
        <f t="shared" si="135"/>
        <v>0</v>
      </c>
      <c r="I348" s="165">
        <f t="shared" si="135"/>
        <v>0</v>
      </c>
      <c r="J348" s="165">
        <f t="shared" si="135"/>
        <v>0</v>
      </c>
      <c r="K348" s="165">
        <f t="shared" ref="K348:O348" si="136">SUM(K349:K350)</f>
        <v>0</v>
      </c>
      <c r="L348" s="165">
        <f t="shared" si="136"/>
        <v>0</v>
      </c>
      <c r="M348" s="165">
        <f t="shared" si="136"/>
        <v>0</v>
      </c>
      <c r="N348" s="165">
        <f t="shared" si="136"/>
        <v>0</v>
      </c>
      <c r="O348" s="166">
        <f t="shared" si="136"/>
        <v>0</v>
      </c>
      <c r="P348" s="162"/>
    </row>
    <row r="349" spans="1:16" x14ac:dyDescent="0.25">
      <c r="A349" s="22">
        <v>8211</v>
      </c>
      <c r="B349" s="23" t="s">
        <v>1515</v>
      </c>
      <c r="C349" s="144">
        <v>450</v>
      </c>
      <c r="D349" s="210">
        <v>0</v>
      </c>
      <c r="E349" s="211">
        <v>0</v>
      </c>
      <c r="F349" s="206">
        <v>0</v>
      </c>
      <c r="G349" s="206">
        <v>0</v>
      </c>
      <c r="H349" s="206">
        <v>0</v>
      </c>
      <c r="I349" s="206">
        <v>0</v>
      </c>
      <c r="J349" s="206">
        <v>0</v>
      </c>
      <c r="K349" s="206">
        <v>0</v>
      </c>
      <c r="L349" s="206">
        <v>0</v>
      </c>
      <c r="M349" s="206">
        <v>0</v>
      </c>
      <c r="N349" s="206">
        <v>0</v>
      </c>
      <c r="O349" s="207">
        <v>0</v>
      </c>
      <c r="P349" s="162"/>
    </row>
    <row r="350" spans="1:16" x14ac:dyDescent="0.25">
      <c r="A350" s="22">
        <v>8212</v>
      </c>
      <c r="B350" s="23" t="s">
        <v>1516</v>
      </c>
      <c r="C350" s="144">
        <v>451</v>
      </c>
      <c r="D350" s="210">
        <v>0</v>
      </c>
      <c r="E350" s="211">
        <v>0</v>
      </c>
      <c r="F350" s="206">
        <v>0</v>
      </c>
      <c r="G350" s="206">
        <v>0</v>
      </c>
      <c r="H350" s="206">
        <v>0</v>
      </c>
      <c r="I350" s="206">
        <v>0</v>
      </c>
      <c r="J350" s="206">
        <v>0</v>
      </c>
      <c r="K350" s="206">
        <v>0</v>
      </c>
      <c r="L350" s="206">
        <v>0</v>
      </c>
      <c r="M350" s="206">
        <v>0</v>
      </c>
      <c r="N350" s="206">
        <v>0</v>
      </c>
      <c r="O350" s="207">
        <v>0</v>
      </c>
      <c r="P350" s="162"/>
    </row>
    <row r="351" spans="1:16" x14ac:dyDescent="0.25">
      <c r="A351" s="22">
        <v>822</v>
      </c>
      <c r="B351" s="23" t="s">
        <v>1517</v>
      </c>
      <c r="C351" s="144">
        <v>452</v>
      </c>
      <c r="D351" s="163">
        <f t="shared" ref="D351:O351" si="137">SUM(D352:D353)</f>
        <v>0</v>
      </c>
      <c r="E351" s="164">
        <f t="shared" si="137"/>
        <v>0</v>
      </c>
      <c r="F351" s="165">
        <f t="shared" si="137"/>
        <v>0</v>
      </c>
      <c r="G351" s="165">
        <f t="shared" si="137"/>
        <v>0</v>
      </c>
      <c r="H351" s="165">
        <f t="shared" si="137"/>
        <v>0</v>
      </c>
      <c r="I351" s="165">
        <f t="shared" si="137"/>
        <v>0</v>
      </c>
      <c r="J351" s="165">
        <f t="shared" si="137"/>
        <v>0</v>
      </c>
      <c r="K351" s="165">
        <f t="shared" si="137"/>
        <v>0</v>
      </c>
      <c r="L351" s="165">
        <f t="shared" si="137"/>
        <v>0</v>
      </c>
      <c r="M351" s="165">
        <f t="shared" si="137"/>
        <v>0</v>
      </c>
      <c r="N351" s="165">
        <f t="shared" si="137"/>
        <v>0</v>
      </c>
      <c r="O351" s="166">
        <f t="shared" si="137"/>
        <v>0</v>
      </c>
      <c r="P351" s="162"/>
    </row>
    <row r="352" spans="1:16" x14ac:dyDescent="0.25">
      <c r="A352" s="22">
        <v>8221</v>
      </c>
      <c r="B352" s="23" t="s">
        <v>355</v>
      </c>
      <c r="C352" s="144">
        <v>453</v>
      </c>
      <c r="D352" s="210">
        <v>0</v>
      </c>
      <c r="E352" s="211">
        <v>0</v>
      </c>
      <c r="F352" s="206">
        <v>0</v>
      </c>
      <c r="G352" s="206">
        <v>0</v>
      </c>
      <c r="H352" s="206">
        <v>0</v>
      </c>
      <c r="I352" s="206">
        <v>0</v>
      </c>
      <c r="J352" s="206">
        <v>0</v>
      </c>
      <c r="K352" s="206">
        <v>0</v>
      </c>
      <c r="L352" s="206">
        <v>0</v>
      </c>
      <c r="M352" s="206">
        <v>0</v>
      </c>
      <c r="N352" s="206">
        <v>0</v>
      </c>
      <c r="O352" s="207">
        <v>0</v>
      </c>
      <c r="P352" s="162"/>
    </row>
    <row r="353" spans="1:16" x14ac:dyDescent="0.25">
      <c r="A353" s="22">
        <v>8222</v>
      </c>
      <c r="B353" s="23" t="s">
        <v>356</v>
      </c>
      <c r="C353" s="144">
        <v>454</v>
      </c>
      <c r="D353" s="210">
        <v>0</v>
      </c>
      <c r="E353" s="211">
        <v>0</v>
      </c>
      <c r="F353" s="206">
        <v>0</v>
      </c>
      <c r="G353" s="206">
        <v>0</v>
      </c>
      <c r="H353" s="206">
        <v>0</v>
      </c>
      <c r="I353" s="206">
        <v>0</v>
      </c>
      <c r="J353" s="206">
        <v>0</v>
      </c>
      <c r="K353" s="206">
        <v>0</v>
      </c>
      <c r="L353" s="206">
        <v>0</v>
      </c>
      <c r="M353" s="206">
        <v>0</v>
      </c>
      <c r="N353" s="206">
        <v>0</v>
      </c>
      <c r="O353" s="207">
        <v>0</v>
      </c>
      <c r="P353" s="162"/>
    </row>
    <row r="354" spans="1:16" x14ac:dyDescent="0.25">
      <c r="A354" s="22">
        <v>823</v>
      </c>
      <c r="B354" s="23" t="s">
        <v>1518</v>
      </c>
      <c r="C354" s="144">
        <v>455</v>
      </c>
      <c r="D354" s="163">
        <f t="shared" ref="D354:O354" si="138">SUM(D355:D356)</f>
        <v>0</v>
      </c>
      <c r="E354" s="164">
        <f t="shared" si="138"/>
        <v>0</v>
      </c>
      <c r="F354" s="165">
        <f t="shared" si="138"/>
        <v>0</v>
      </c>
      <c r="G354" s="165">
        <f t="shared" si="138"/>
        <v>0</v>
      </c>
      <c r="H354" s="165">
        <f t="shared" si="138"/>
        <v>0</v>
      </c>
      <c r="I354" s="165">
        <f t="shared" si="138"/>
        <v>0</v>
      </c>
      <c r="J354" s="165">
        <f t="shared" si="138"/>
        <v>0</v>
      </c>
      <c r="K354" s="165">
        <f t="shared" si="138"/>
        <v>0</v>
      </c>
      <c r="L354" s="165">
        <f t="shared" si="138"/>
        <v>0</v>
      </c>
      <c r="M354" s="165">
        <f t="shared" si="138"/>
        <v>0</v>
      </c>
      <c r="N354" s="165">
        <f t="shared" si="138"/>
        <v>0</v>
      </c>
      <c r="O354" s="166">
        <f t="shared" si="138"/>
        <v>0</v>
      </c>
      <c r="P354" s="162"/>
    </row>
    <row r="355" spans="1:16" x14ac:dyDescent="0.25">
      <c r="A355" s="22">
        <v>8231</v>
      </c>
      <c r="B355" s="23" t="s">
        <v>357</v>
      </c>
      <c r="C355" s="144">
        <v>456</v>
      </c>
      <c r="D355" s="210">
        <v>0</v>
      </c>
      <c r="E355" s="211">
        <v>0</v>
      </c>
      <c r="F355" s="206">
        <v>0</v>
      </c>
      <c r="G355" s="206">
        <v>0</v>
      </c>
      <c r="H355" s="206">
        <v>0</v>
      </c>
      <c r="I355" s="206">
        <v>0</v>
      </c>
      <c r="J355" s="206">
        <v>0</v>
      </c>
      <c r="K355" s="206">
        <v>0</v>
      </c>
      <c r="L355" s="206">
        <v>0</v>
      </c>
      <c r="M355" s="206">
        <v>0</v>
      </c>
      <c r="N355" s="206">
        <v>0</v>
      </c>
      <c r="O355" s="207">
        <v>0</v>
      </c>
      <c r="P355" s="162"/>
    </row>
    <row r="356" spans="1:16" x14ac:dyDescent="0.25">
      <c r="A356" s="22">
        <v>8232</v>
      </c>
      <c r="B356" s="23" t="s">
        <v>358</v>
      </c>
      <c r="C356" s="144">
        <v>457</v>
      </c>
      <c r="D356" s="210">
        <v>0</v>
      </c>
      <c r="E356" s="211">
        <v>0</v>
      </c>
      <c r="F356" s="206">
        <v>0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7">
        <v>0</v>
      </c>
      <c r="P356" s="162"/>
    </row>
    <row r="357" spans="1:16" x14ac:dyDescent="0.25">
      <c r="A357" s="22">
        <v>824</v>
      </c>
      <c r="B357" s="23" t="s">
        <v>1519</v>
      </c>
      <c r="C357" s="144">
        <v>458</v>
      </c>
      <c r="D357" s="163">
        <f t="shared" ref="D357:O357" si="139">SUM(D358:D359)</f>
        <v>0</v>
      </c>
      <c r="E357" s="164">
        <f t="shared" si="139"/>
        <v>0</v>
      </c>
      <c r="F357" s="165">
        <f t="shared" si="139"/>
        <v>0</v>
      </c>
      <c r="G357" s="165">
        <f t="shared" si="139"/>
        <v>0</v>
      </c>
      <c r="H357" s="165">
        <f t="shared" si="139"/>
        <v>0</v>
      </c>
      <c r="I357" s="165">
        <f t="shared" si="139"/>
        <v>0</v>
      </c>
      <c r="J357" s="165">
        <f t="shared" si="139"/>
        <v>0</v>
      </c>
      <c r="K357" s="165">
        <f t="shared" si="139"/>
        <v>0</v>
      </c>
      <c r="L357" s="165">
        <f t="shared" si="139"/>
        <v>0</v>
      </c>
      <c r="M357" s="165">
        <f t="shared" si="139"/>
        <v>0</v>
      </c>
      <c r="N357" s="165">
        <f t="shared" si="139"/>
        <v>0</v>
      </c>
      <c r="O357" s="166">
        <f t="shared" si="139"/>
        <v>0</v>
      </c>
      <c r="P357" s="162"/>
    </row>
    <row r="358" spans="1:16" x14ac:dyDescent="0.25">
      <c r="A358" s="22">
        <v>8241</v>
      </c>
      <c r="B358" s="23" t="s">
        <v>1520</v>
      </c>
      <c r="C358" s="144">
        <v>459</v>
      </c>
      <c r="D358" s="210">
        <v>0</v>
      </c>
      <c r="E358" s="211">
        <v>0</v>
      </c>
      <c r="F358" s="206">
        <v>0</v>
      </c>
      <c r="G358" s="206">
        <v>0</v>
      </c>
      <c r="H358" s="206">
        <v>0</v>
      </c>
      <c r="I358" s="206">
        <v>0</v>
      </c>
      <c r="J358" s="206">
        <v>0</v>
      </c>
      <c r="K358" s="206">
        <v>0</v>
      </c>
      <c r="L358" s="206">
        <v>0</v>
      </c>
      <c r="M358" s="206">
        <v>0</v>
      </c>
      <c r="N358" s="206">
        <v>0</v>
      </c>
      <c r="O358" s="207">
        <v>0</v>
      </c>
      <c r="P358" s="162"/>
    </row>
    <row r="359" spans="1:16" x14ac:dyDescent="0.25">
      <c r="A359" s="22">
        <v>8242</v>
      </c>
      <c r="B359" s="23" t="s">
        <v>1521</v>
      </c>
      <c r="C359" s="144">
        <v>460</v>
      </c>
      <c r="D359" s="210">
        <v>0</v>
      </c>
      <c r="E359" s="211">
        <v>0</v>
      </c>
      <c r="F359" s="206">
        <v>0</v>
      </c>
      <c r="G359" s="206">
        <v>0</v>
      </c>
      <c r="H359" s="206">
        <v>0</v>
      </c>
      <c r="I359" s="206">
        <v>0</v>
      </c>
      <c r="J359" s="206">
        <v>0</v>
      </c>
      <c r="K359" s="206">
        <v>0</v>
      </c>
      <c r="L359" s="206">
        <v>0</v>
      </c>
      <c r="M359" s="206">
        <v>0</v>
      </c>
      <c r="N359" s="206">
        <v>0</v>
      </c>
      <c r="O359" s="207">
        <v>0</v>
      </c>
      <c r="P359" s="162"/>
    </row>
    <row r="360" spans="1:16" x14ac:dyDescent="0.25">
      <c r="A360" s="22">
        <v>83</v>
      </c>
      <c r="B360" s="23" t="s">
        <v>1522</v>
      </c>
      <c r="C360" s="144">
        <v>461</v>
      </c>
      <c r="D360" s="163">
        <f>D361+D365+D368+D371</f>
        <v>0</v>
      </c>
      <c r="E360" s="164">
        <f>E361+E365+E368+E371</f>
        <v>0</v>
      </c>
      <c r="F360" s="165">
        <f t="shared" ref="F360:O360" si="140">F361+F365+F368+F371</f>
        <v>0</v>
      </c>
      <c r="G360" s="165">
        <f t="shared" si="140"/>
        <v>0</v>
      </c>
      <c r="H360" s="165">
        <f t="shared" si="140"/>
        <v>0</v>
      </c>
      <c r="I360" s="165">
        <f t="shared" si="140"/>
        <v>0</v>
      </c>
      <c r="J360" s="165">
        <f t="shared" si="140"/>
        <v>0</v>
      </c>
      <c r="K360" s="165">
        <f t="shared" si="140"/>
        <v>0</v>
      </c>
      <c r="L360" s="165">
        <f t="shared" si="140"/>
        <v>0</v>
      </c>
      <c r="M360" s="165">
        <f t="shared" si="140"/>
        <v>0</v>
      </c>
      <c r="N360" s="165">
        <f t="shared" si="140"/>
        <v>0</v>
      </c>
      <c r="O360" s="166">
        <f t="shared" si="140"/>
        <v>0</v>
      </c>
      <c r="P360" s="162"/>
    </row>
    <row r="361" spans="1:16" ht="24" x14ac:dyDescent="0.25">
      <c r="A361" s="22">
        <v>831</v>
      </c>
      <c r="B361" s="23" t="s">
        <v>1523</v>
      </c>
      <c r="C361" s="144">
        <v>462</v>
      </c>
      <c r="D361" s="163">
        <f t="shared" ref="D361:J361" si="141">SUM(D362:D364)</f>
        <v>0</v>
      </c>
      <c r="E361" s="164">
        <f t="shared" si="141"/>
        <v>0</v>
      </c>
      <c r="F361" s="165">
        <f t="shared" si="141"/>
        <v>0</v>
      </c>
      <c r="G361" s="165">
        <f t="shared" si="141"/>
        <v>0</v>
      </c>
      <c r="H361" s="165">
        <f t="shared" si="141"/>
        <v>0</v>
      </c>
      <c r="I361" s="165">
        <f t="shared" si="141"/>
        <v>0</v>
      </c>
      <c r="J361" s="165">
        <f t="shared" si="141"/>
        <v>0</v>
      </c>
      <c r="K361" s="165">
        <f t="shared" ref="K361:O361" si="142">SUM(K362:K364)</f>
        <v>0</v>
      </c>
      <c r="L361" s="165">
        <f t="shared" si="142"/>
        <v>0</v>
      </c>
      <c r="M361" s="165">
        <f t="shared" si="142"/>
        <v>0</v>
      </c>
      <c r="N361" s="165">
        <f t="shared" si="142"/>
        <v>0</v>
      </c>
      <c r="O361" s="166">
        <f t="shared" si="142"/>
        <v>0</v>
      </c>
      <c r="P361" s="162"/>
    </row>
    <row r="362" spans="1:16" x14ac:dyDescent="0.25">
      <c r="A362" s="22">
        <v>8312</v>
      </c>
      <c r="B362" s="23" t="s">
        <v>359</v>
      </c>
      <c r="C362" s="144">
        <v>463</v>
      </c>
      <c r="D362" s="210">
        <v>0</v>
      </c>
      <c r="E362" s="211">
        <v>0</v>
      </c>
      <c r="F362" s="206">
        <v>0</v>
      </c>
      <c r="G362" s="206">
        <v>0</v>
      </c>
      <c r="H362" s="206">
        <v>0</v>
      </c>
      <c r="I362" s="206">
        <v>0</v>
      </c>
      <c r="J362" s="206">
        <v>0</v>
      </c>
      <c r="K362" s="206">
        <v>0</v>
      </c>
      <c r="L362" s="206">
        <v>0</v>
      </c>
      <c r="M362" s="206">
        <v>0</v>
      </c>
      <c r="N362" s="206">
        <v>0</v>
      </c>
      <c r="O362" s="207">
        <v>0</v>
      </c>
      <c r="P362" s="162"/>
    </row>
    <row r="363" spans="1:16" x14ac:dyDescent="0.25">
      <c r="A363" s="22">
        <v>8313</v>
      </c>
      <c r="B363" s="23" t="s">
        <v>360</v>
      </c>
      <c r="C363" s="144">
        <v>464</v>
      </c>
      <c r="D363" s="210">
        <v>0</v>
      </c>
      <c r="E363" s="211">
        <v>0</v>
      </c>
      <c r="F363" s="206">
        <v>0</v>
      </c>
      <c r="G363" s="206">
        <v>0</v>
      </c>
      <c r="H363" s="206">
        <v>0</v>
      </c>
      <c r="I363" s="206">
        <v>0</v>
      </c>
      <c r="J363" s="206">
        <v>0</v>
      </c>
      <c r="K363" s="206">
        <v>0</v>
      </c>
      <c r="L363" s="206">
        <v>0</v>
      </c>
      <c r="M363" s="206">
        <v>0</v>
      </c>
      <c r="N363" s="206">
        <v>0</v>
      </c>
      <c r="O363" s="207">
        <v>0</v>
      </c>
      <c r="P363" s="162"/>
    </row>
    <row r="364" spans="1:16" x14ac:dyDescent="0.25">
      <c r="A364" s="22">
        <v>8314</v>
      </c>
      <c r="B364" s="23" t="s">
        <v>361</v>
      </c>
      <c r="C364" s="144">
        <v>465</v>
      </c>
      <c r="D364" s="210">
        <v>0</v>
      </c>
      <c r="E364" s="211">
        <v>0</v>
      </c>
      <c r="F364" s="206">
        <v>0</v>
      </c>
      <c r="G364" s="206">
        <v>0</v>
      </c>
      <c r="H364" s="206">
        <v>0</v>
      </c>
      <c r="I364" s="206">
        <v>0</v>
      </c>
      <c r="J364" s="206">
        <v>0</v>
      </c>
      <c r="K364" s="206">
        <v>0</v>
      </c>
      <c r="L364" s="206">
        <v>0</v>
      </c>
      <c r="M364" s="206">
        <v>0</v>
      </c>
      <c r="N364" s="206">
        <v>0</v>
      </c>
      <c r="O364" s="207">
        <v>0</v>
      </c>
      <c r="P364" s="162"/>
    </row>
    <row r="365" spans="1:16" ht="24" x14ac:dyDescent="0.25">
      <c r="A365" s="22">
        <v>832</v>
      </c>
      <c r="B365" s="23" t="s">
        <v>1524</v>
      </c>
      <c r="C365" s="144">
        <v>466</v>
      </c>
      <c r="D365" s="163">
        <f>D366</f>
        <v>0</v>
      </c>
      <c r="E365" s="164">
        <f t="shared" ref="E365:O365" si="143">E366</f>
        <v>0</v>
      </c>
      <c r="F365" s="165">
        <f t="shared" si="143"/>
        <v>0</v>
      </c>
      <c r="G365" s="165">
        <f t="shared" si="143"/>
        <v>0</v>
      </c>
      <c r="H365" s="165">
        <f t="shared" si="143"/>
        <v>0</v>
      </c>
      <c r="I365" s="165">
        <f t="shared" si="143"/>
        <v>0</v>
      </c>
      <c r="J365" s="165">
        <f t="shared" si="143"/>
        <v>0</v>
      </c>
      <c r="K365" s="165">
        <f t="shared" si="143"/>
        <v>0</v>
      </c>
      <c r="L365" s="165">
        <f t="shared" si="143"/>
        <v>0</v>
      </c>
      <c r="M365" s="165">
        <f t="shared" si="143"/>
        <v>0</v>
      </c>
      <c r="N365" s="165">
        <f t="shared" si="143"/>
        <v>0</v>
      </c>
      <c r="O365" s="166">
        <f t="shared" si="143"/>
        <v>0</v>
      </c>
      <c r="P365" s="162"/>
    </row>
    <row r="366" spans="1:16" x14ac:dyDescent="0.25">
      <c r="A366" s="22">
        <v>8321</v>
      </c>
      <c r="B366" s="23" t="s">
        <v>362</v>
      </c>
      <c r="C366" s="144">
        <v>467</v>
      </c>
      <c r="D366" s="210">
        <f>+D367</f>
        <v>0</v>
      </c>
      <c r="E366" s="211">
        <f t="shared" ref="E366:O366" si="144">+E367</f>
        <v>0</v>
      </c>
      <c r="F366" s="206">
        <f t="shared" si="144"/>
        <v>0</v>
      </c>
      <c r="G366" s="206">
        <f t="shared" si="144"/>
        <v>0</v>
      </c>
      <c r="H366" s="206">
        <f t="shared" si="144"/>
        <v>0</v>
      </c>
      <c r="I366" s="206">
        <f t="shared" si="144"/>
        <v>0</v>
      </c>
      <c r="J366" s="206">
        <f t="shared" si="144"/>
        <v>0</v>
      </c>
      <c r="K366" s="206">
        <f t="shared" si="144"/>
        <v>0</v>
      </c>
      <c r="L366" s="206">
        <f t="shared" si="144"/>
        <v>0</v>
      </c>
      <c r="M366" s="206">
        <f t="shared" si="144"/>
        <v>0</v>
      </c>
      <c r="N366" s="206">
        <f t="shared" si="144"/>
        <v>0</v>
      </c>
      <c r="O366" s="207">
        <f t="shared" si="144"/>
        <v>0</v>
      </c>
      <c r="P366" s="162"/>
    </row>
    <row r="367" spans="1:16" x14ac:dyDescent="0.25">
      <c r="A367" s="22" t="s">
        <v>1525</v>
      </c>
      <c r="B367" s="23" t="s">
        <v>362</v>
      </c>
      <c r="C367" s="144"/>
      <c r="D367" s="67"/>
      <c r="E367" s="67"/>
      <c r="F367" s="167"/>
      <c r="G367" s="168"/>
      <c r="H367" s="168"/>
      <c r="I367" s="168"/>
      <c r="J367" s="168"/>
      <c r="K367" s="168"/>
      <c r="L367" s="168"/>
      <c r="M367" s="168"/>
      <c r="N367" s="168"/>
      <c r="O367" s="169">
        <f>E367</f>
        <v>0</v>
      </c>
      <c r="P367" s="171"/>
    </row>
    <row r="368" spans="1:16" ht="24" x14ac:dyDescent="0.25">
      <c r="A368" s="22">
        <v>833</v>
      </c>
      <c r="B368" s="23" t="s">
        <v>1526</v>
      </c>
      <c r="C368" s="144">
        <v>468</v>
      </c>
      <c r="D368" s="163">
        <f t="shared" ref="D368:O368" si="145">SUM(D369:D370)</f>
        <v>0</v>
      </c>
      <c r="E368" s="164">
        <f t="shared" si="145"/>
        <v>0</v>
      </c>
      <c r="F368" s="165">
        <f t="shared" si="145"/>
        <v>0</v>
      </c>
      <c r="G368" s="165">
        <f t="shared" si="145"/>
        <v>0</v>
      </c>
      <c r="H368" s="165">
        <f t="shared" si="145"/>
        <v>0</v>
      </c>
      <c r="I368" s="165">
        <f t="shared" si="145"/>
        <v>0</v>
      </c>
      <c r="J368" s="165">
        <f t="shared" si="145"/>
        <v>0</v>
      </c>
      <c r="K368" s="165">
        <f t="shared" si="145"/>
        <v>0</v>
      </c>
      <c r="L368" s="165">
        <f t="shared" si="145"/>
        <v>0</v>
      </c>
      <c r="M368" s="165">
        <f t="shared" si="145"/>
        <v>0</v>
      </c>
      <c r="N368" s="165">
        <f t="shared" si="145"/>
        <v>0</v>
      </c>
      <c r="O368" s="166">
        <f t="shared" si="145"/>
        <v>0</v>
      </c>
      <c r="P368" s="162"/>
    </row>
    <row r="369" spans="1:16" ht="24" x14ac:dyDescent="0.25">
      <c r="A369" s="22">
        <v>8331</v>
      </c>
      <c r="B369" s="23" t="s">
        <v>1527</v>
      </c>
      <c r="C369" s="144">
        <v>469</v>
      </c>
      <c r="D369" s="210">
        <v>0</v>
      </c>
      <c r="E369" s="211">
        <v>0</v>
      </c>
      <c r="F369" s="206">
        <v>0</v>
      </c>
      <c r="G369" s="206">
        <v>0</v>
      </c>
      <c r="H369" s="206">
        <v>0</v>
      </c>
      <c r="I369" s="206">
        <v>0</v>
      </c>
      <c r="J369" s="206">
        <v>0</v>
      </c>
      <c r="K369" s="206">
        <v>0</v>
      </c>
      <c r="L369" s="206">
        <v>0</v>
      </c>
      <c r="M369" s="206">
        <v>0</v>
      </c>
      <c r="N369" s="206">
        <v>0</v>
      </c>
      <c r="O369" s="207">
        <v>0</v>
      </c>
      <c r="P369" s="162"/>
    </row>
    <row r="370" spans="1:16" x14ac:dyDescent="0.25">
      <c r="A370" s="22">
        <v>8332</v>
      </c>
      <c r="B370" s="23" t="s">
        <v>1528</v>
      </c>
      <c r="C370" s="144">
        <v>470</v>
      </c>
      <c r="D370" s="210">
        <v>0</v>
      </c>
      <c r="E370" s="211">
        <v>0</v>
      </c>
      <c r="F370" s="206">
        <v>0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7">
        <v>0</v>
      </c>
      <c r="P370" s="162"/>
    </row>
    <row r="371" spans="1:16" ht="24" x14ac:dyDescent="0.25">
      <c r="A371" s="22">
        <v>834</v>
      </c>
      <c r="B371" s="23" t="s">
        <v>1529</v>
      </c>
      <c r="C371" s="144">
        <v>471</v>
      </c>
      <c r="D371" s="163">
        <f>SUM(D372+D374)</f>
        <v>0</v>
      </c>
      <c r="E371" s="164">
        <f t="shared" ref="E371:O371" si="146">SUM(E372+E374)</f>
        <v>0</v>
      </c>
      <c r="F371" s="165">
        <f t="shared" si="146"/>
        <v>0</v>
      </c>
      <c r="G371" s="165">
        <f t="shared" si="146"/>
        <v>0</v>
      </c>
      <c r="H371" s="165">
        <f t="shared" si="146"/>
        <v>0</v>
      </c>
      <c r="I371" s="165">
        <f t="shared" si="146"/>
        <v>0</v>
      </c>
      <c r="J371" s="165">
        <f t="shared" si="146"/>
        <v>0</v>
      </c>
      <c r="K371" s="165">
        <f t="shared" si="146"/>
        <v>0</v>
      </c>
      <c r="L371" s="165">
        <f t="shared" si="146"/>
        <v>0</v>
      </c>
      <c r="M371" s="165">
        <f t="shared" si="146"/>
        <v>0</v>
      </c>
      <c r="N371" s="165">
        <f t="shared" si="146"/>
        <v>0</v>
      </c>
      <c r="O371" s="166">
        <f t="shared" si="146"/>
        <v>0</v>
      </c>
      <c r="P371" s="162"/>
    </row>
    <row r="372" spans="1:16" x14ac:dyDescent="0.25">
      <c r="A372" s="22">
        <v>8341</v>
      </c>
      <c r="B372" s="23" t="s">
        <v>1530</v>
      </c>
      <c r="C372" s="144">
        <v>472</v>
      </c>
      <c r="D372" s="210">
        <f>+D373</f>
        <v>0</v>
      </c>
      <c r="E372" s="211">
        <f t="shared" ref="E372:O372" si="147">+E373</f>
        <v>0</v>
      </c>
      <c r="F372" s="206">
        <f t="shared" si="147"/>
        <v>0</v>
      </c>
      <c r="G372" s="206">
        <f t="shared" si="147"/>
        <v>0</v>
      </c>
      <c r="H372" s="206">
        <f t="shared" si="147"/>
        <v>0</v>
      </c>
      <c r="I372" s="206">
        <f t="shared" si="147"/>
        <v>0</v>
      </c>
      <c r="J372" s="206">
        <f t="shared" si="147"/>
        <v>0</v>
      </c>
      <c r="K372" s="206">
        <f t="shared" si="147"/>
        <v>0</v>
      </c>
      <c r="L372" s="206">
        <f t="shared" si="147"/>
        <v>0</v>
      </c>
      <c r="M372" s="206">
        <f t="shared" si="147"/>
        <v>0</v>
      </c>
      <c r="N372" s="206">
        <f t="shared" si="147"/>
        <v>0</v>
      </c>
      <c r="O372" s="207">
        <f t="shared" si="147"/>
        <v>0</v>
      </c>
      <c r="P372" s="162"/>
    </row>
    <row r="373" spans="1:16" x14ac:dyDescent="0.25">
      <c r="A373" s="22" t="s">
        <v>1531</v>
      </c>
      <c r="B373" s="23" t="s">
        <v>363</v>
      </c>
      <c r="C373" s="144"/>
      <c r="D373" s="67"/>
      <c r="E373" s="67"/>
      <c r="F373" s="167"/>
      <c r="G373" s="168"/>
      <c r="H373" s="168"/>
      <c r="I373" s="168"/>
      <c r="J373" s="168"/>
      <c r="K373" s="168"/>
      <c r="L373" s="168"/>
      <c r="M373" s="168"/>
      <c r="N373" s="168"/>
      <c r="O373" s="169">
        <f>E373</f>
        <v>0</v>
      </c>
      <c r="P373" s="170"/>
    </row>
    <row r="374" spans="1:16" x14ac:dyDescent="0.25">
      <c r="A374" s="22">
        <v>8342</v>
      </c>
      <c r="B374" s="23" t="s">
        <v>364</v>
      </c>
      <c r="C374" s="144">
        <v>473</v>
      </c>
      <c r="D374" s="210">
        <v>0</v>
      </c>
      <c r="E374" s="211">
        <v>0</v>
      </c>
      <c r="F374" s="206">
        <v>0</v>
      </c>
      <c r="G374" s="206">
        <v>0</v>
      </c>
      <c r="H374" s="206">
        <v>0</v>
      </c>
      <c r="I374" s="206">
        <v>0</v>
      </c>
      <c r="J374" s="206">
        <v>0</v>
      </c>
      <c r="K374" s="206">
        <v>0</v>
      </c>
      <c r="L374" s="206">
        <v>0</v>
      </c>
      <c r="M374" s="206">
        <v>0</v>
      </c>
      <c r="N374" s="206">
        <v>0</v>
      </c>
      <c r="O374" s="207">
        <v>0</v>
      </c>
      <c r="P374" s="162"/>
    </row>
    <row r="375" spans="1:16" x14ac:dyDescent="0.25">
      <c r="A375" s="22">
        <v>84</v>
      </c>
      <c r="B375" s="23" t="s">
        <v>1532</v>
      </c>
      <c r="C375" s="144">
        <v>474</v>
      </c>
      <c r="D375" s="163">
        <f t="shared" ref="D375:O375" si="148">D376+D381+D393+D399+D410+D415</f>
        <v>0</v>
      </c>
      <c r="E375" s="164">
        <f t="shared" si="148"/>
        <v>0</v>
      </c>
      <c r="F375" s="165">
        <f t="shared" si="148"/>
        <v>0</v>
      </c>
      <c r="G375" s="165">
        <f t="shared" si="148"/>
        <v>0</v>
      </c>
      <c r="H375" s="165">
        <f t="shared" si="148"/>
        <v>0</v>
      </c>
      <c r="I375" s="165">
        <f t="shared" si="148"/>
        <v>0</v>
      </c>
      <c r="J375" s="165">
        <f t="shared" si="148"/>
        <v>0</v>
      </c>
      <c r="K375" s="165">
        <f t="shared" si="148"/>
        <v>0</v>
      </c>
      <c r="L375" s="165">
        <f t="shared" si="148"/>
        <v>0</v>
      </c>
      <c r="M375" s="165">
        <f t="shared" si="148"/>
        <v>0</v>
      </c>
      <c r="N375" s="165">
        <f t="shared" si="148"/>
        <v>0</v>
      </c>
      <c r="O375" s="166">
        <f t="shared" si="148"/>
        <v>0</v>
      </c>
      <c r="P375" s="162"/>
    </row>
    <row r="376" spans="1:16" ht="24" x14ac:dyDescent="0.25">
      <c r="A376" s="22">
        <v>841</v>
      </c>
      <c r="B376" s="23" t="s">
        <v>1533</v>
      </c>
      <c r="C376" s="144">
        <v>475</v>
      </c>
      <c r="D376" s="163">
        <f t="shared" ref="D376:J376" si="149">SUM(D377:D380)</f>
        <v>0</v>
      </c>
      <c r="E376" s="164">
        <f t="shared" si="149"/>
        <v>0</v>
      </c>
      <c r="F376" s="165">
        <f t="shared" si="149"/>
        <v>0</v>
      </c>
      <c r="G376" s="165">
        <f t="shared" si="149"/>
        <v>0</v>
      </c>
      <c r="H376" s="165">
        <f t="shared" si="149"/>
        <v>0</v>
      </c>
      <c r="I376" s="165">
        <f t="shared" si="149"/>
        <v>0</v>
      </c>
      <c r="J376" s="165">
        <f t="shared" si="149"/>
        <v>0</v>
      </c>
      <c r="K376" s="165">
        <f t="shared" ref="K376:O376" si="150">SUM(K377:K380)</f>
        <v>0</v>
      </c>
      <c r="L376" s="165">
        <f t="shared" si="150"/>
        <v>0</v>
      </c>
      <c r="M376" s="165">
        <f t="shared" si="150"/>
        <v>0</v>
      </c>
      <c r="N376" s="165">
        <f t="shared" si="150"/>
        <v>0</v>
      </c>
      <c r="O376" s="166">
        <f t="shared" si="150"/>
        <v>0</v>
      </c>
      <c r="P376" s="162"/>
    </row>
    <row r="377" spans="1:16" x14ac:dyDescent="0.25">
      <c r="A377" s="22">
        <v>8413</v>
      </c>
      <c r="B377" s="23" t="s">
        <v>1534</v>
      </c>
      <c r="C377" s="144">
        <v>476</v>
      </c>
      <c r="D377" s="210">
        <v>0</v>
      </c>
      <c r="E377" s="211">
        <v>0</v>
      </c>
      <c r="F377" s="206">
        <v>0</v>
      </c>
      <c r="G377" s="206">
        <v>0</v>
      </c>
      <c r="H377" s="206">
        <v>0</v>
      </c>
      <c r="I377" s="206">
        <v>0</v>
      </c>
      <c r="J377" s="206">
        <v>0</v>
      </c>
      <c r="K377" s="206">
        <v>0</v>
      </c>
      <c r="L377" s="206">
        <v>0</v>
      </c>
      <c r="M377" s="206">
        <v>0</v>
      </c>
      <c r="N377" s="206">
        <v>0</v>
      </c>
      <c r="O377" s="207">
        <v>0</v>
      </c>
      <c r="P377" s="162"/>
    </row>
    <row r="378" spans="1:16" x14ac:dyDescent="0.25">
      <c r="A378" s="22">
        <v>8414</v>
      </c>
      <c r="B378" s="23" t="s">
        <v>1535</v>
      </c>
      <c r="C378" s="144">
        <v>477</v>
      </c>
      <c r="D378" s="210">
        <v>0</v>
      </c>
      <c r="E378" s="211">
        <v>0</v>
      </c>
      <c r="F378" s="206">
        <v>0</v>
      </c>
      <c r="G378" s="206">
        <v>0</v>
      </c>
      <c r="H378" s="206">
        <v>0</v>
      </c>
      <c r="I378" s="206">
        <v>0</v>
      </c>
      <c r="J378" s="206">
        <v>0</v>
      </c>
      <c r="K378" s="206">
        <v>0</v>
      </c>
      <c r="L378" s="206">
        <v>0</v>
      </c>
      <c r="M378" s="206">
        <v>0</v>
      </c>
      <c r="N378" s="206">
        <v>0</v>
      </c>
      <c r="O378" s="207">
        <v>0</v>
      </c>
      <c r="P378" s="162"/>
    </row>
    <row r="379" spans="1:16" x14ac:dyDescent="0.25">
      <c r="A379" s="22">
        <v>8415</v>
      </c>
      <c r="B379" s="23" t="s">
        <v>1536</v>
      </c>
      <c r="C379" s="144">
        <v>478</v>
      </c>
      <c r="D379" s="210">
        <v>0</v>
      </c>
      <c r="E379" s="211">
        <v>0</v>
      </c>
      <c r="F379" s="206">
        <v>0</v>
      </c>
      <c r="G379" s="206">
        <v>0</v>
      </c>
      <c r="H379" s="206">
        <v>0</v>
      </c>
      <c r="I379" s="206">
        <v>0</v>
      </c>
      <c r="J379" s="206">
        <v>0</v>
      </c>
      <c r="K379" s="206">
        <v>0</v>
      </c>
      <c r="L379" s="206">
        <v>0</v>
      </c>
      <c r="M379" s="206">
        <v>0</v>
      </c>
      <c r="N379" s="206">
        <v>0</v>
      </c>
      <c r="O379" s="207">
        <v>0</v>
      </c>
      <c r="P379" s="162"/>
    </row>
    <row r="380" spans="1:16" x14ac:dyDescent="0.25">
      <c r="A380" s="22">
        <v>8416</v>
      </c>
      <c r="B380" s="23" t="s">
        <v>1537</v>
      </c>
      <c r="C380" s="144">
        <v>479</v>
      </c>
      <c r="D380" s="210">
        <v>0</v>
      </c>
      <c r="E380" s="211">
        <v>0</v>
      </c>
      <c r="F380" s="206">
        <v>0</v>
      </c>
      <c r="G380" s="206">
        <v>0</v>
      </c>
      <c r="H380" s="206">
        <v>0</v>
      </c>
      <c r="I380" s="206">
        <v>0</v>
      </c>
      <c r="J380" s="206">
        <v>0</v>
      </c>
      <c r="K380" s="206">
        <v>0</v>
      </c>
      <c r="L380" s="206">
        <v>0</v>
      </c>
      <c r="M380" s="206">
        <v>0</v>
      </c>
      <c r="N380" s="206">
        <v>0</v>
      </c>
      <c r="O380" s="207">
        <v>0</v>
      </c>
      <c r="P380" s="162"/>
    </row>
    <row r="381" spans="1:16" ht="24" x14ac:dyDescent="0.25">
      <c r="A381" s="22">
        <v>842</v>
      </c>
      <c r="B381" s="23" t="s">
        <v>1538</v>
      </c>
      <c r="C381" s="144">
        <v>480</v>
      </c>
      <c r="D381" s="163">
        <f>SUM(D382+D387+D388)</f>
        <v>0</v>
      </c>
      <c r="E381" s="164">
        <f t="shared" ref="E381:O381" si="151">SUM(E382+E387+E388)</f>
        <v>0</v>
      </c>
      <c r="F381" s="165">
        <f t="shared" si="151"/>
        <v>0</v>
      </c>
      <c r="G381" s="165">
        <f t="shared" si="151"/>
        <v>0</v>
      </c>
      <c r="H381" s="165">
        <f t="shared" si="151"/>
        <v>0</v>
      </c>
      <c r="I381" s="165">
        <f t="shared" si="151"/>
        <v>0</v>
      </c>
      <c r="J381" s="165">
        <f t="shared" si="151"/>
        <v>0</v>
      </c>
      <c r="K381" s="165">
        <f t="shared" si="151"/>
        <v>0</v>
      </c>
      <c r="L381" s="165">
        <f t="shared" si="151"/>
        <v>0</v>
      </c>
      <c r="M381" s="165">
        <f t="shared" si="151"/>
        <v>0</v>
      </c>
      <c r="N381" s="165">
        <f t="shared" si="151"/>
        <v>0</v>
      </c>
      <c r="O381" s="166">
        <f t="shared" si="151"/>
        <v>0</v>
      </c>
      <c r="P381" s="162"/>
    </row>
    <row r="382" spans="1:16" x14ac:dyDescent="0.25">
      <c r="A382" s="22">
        <v>8422</v>
      </c>
      <c r="B382" s="23" t="s">
        <v>1539</v>
      </c>
      <c r="C382" s="144">
        <v>481</v>
      </c>
      <c r="D382" s="210">
        <f>SUM(D383:D386)</f>
        <v>0</v>
      </c>
      <c r="E382" s="211">
        <f t="shared" ref="E382:O382" si="152">SUM(E383:E386)</f>
        <v>0</v>
      </c>
      <c r="F382" s="206">
        <f t="shared" si="152"/>
        <v>0</v>
      </c>
      <c r="G382" s="206">
        <f t="shared" si="152"/>
        <v>0</v>
      </c>
      <c r="H382" s="206">
        <f t="shared" si="152"/>
        <v>0</v>
      </c>
      <c r="I382" s="206">
        <f t="shared" si="152"/>
        <v>0</v>
      </c>
      <c r="J382" s="206">
        <f t="shared" si="152"/>
        <v>0</v>
      </c>
      <c r="K382" s="206">
        <f t="shared" si="152"/>
        <v>0</v>
      </c>
      <c r="L382" s="206">
        <f t="shared" si="152"/>
        <v>0</v>
      </c>
      <c r="M382" s="206">
        <f t="shared" si="152"/>
        <v>0</v>
      </c>
      <c r="N382" s="206">
        <f t="shared" si="152"/>
        <v>0</v>
      </c>
      <c r="O382" s="207">
        <f t="shared" si="152"/>
        <v>0</v>
      </c>
      <c r="P382" s="162"/>
    </row>
    <row r="383" spans="1:16" x14ac:dyDescent="0.25">
      <c r="A383" s="22">
        <v>84221</v>
      </c>
      <c r="B383" s="23" t="s">
        <v>1540</v>
      </c>
      <c r="C383" s="144"/>
      <c r="D383" s="67"/>
      <c r="E383" s="67"/>
      <c r="F383" s="167"/>
      <c r="G383" s="168"/>
      <c r="H383" s="168"/>
      <c r="I383" s="168"/>
      <c r="J383" s="168"/>
      <c r="K383" s="168"/>
      <c r="L383" s="168"/>
      <c r="M383" s="168"/>
      <c r="N383" s="168"/>
      <c r="O383" s="169">
        <f>E383</f>
        <v>0</v>
      </c>
      <c r="P383" s="170"/>
    </row>
    <row r="384" spans="1:16" x14ac:dyDescent="0.25">
      <c r="A384" s="22">
        <v>84222</v>
      </c>
      <c r="B384" s="23" t="s">
        <v>1541</v>
      </c>
      <c r="C384" s="190"/>
      <c r="D384" s="67"/>
      <c r="E384" s="67"/>
      <c r="F384" s="172"/>
      <c r="G384" s="168"/>
      <c r="H384" s="168"/>
      <c r="I384" s="168"/>
      <c r="J384" s="168"/>
      <c r="K384" s="168"/>
      <c r="L384" s="168"/>
      <c r="M384" s="168"/>
      <c r="N384" s="168"/>
      <c r="O384" s="169">
        <f t="shared" ref="O384:O386" si="153">E384</f>
        <v>0</v>
      </c>
      <c r="P384" s="170"/>
    </row>
    <row r="385" spans="1:16" x14ac:dyDescent="0.25">
      <c r="A385" s="22">
        <v>84223</v>
      </c>
      <c r="B385" s="23" t="s">
        <v>1542</v>
      </c>
      <c r="C385" s="144"/>
      <c r="D385" s="67"/>
      <c r="E385" s="67"/>
      <c r="F385" s="167"/>
      <c r="G385" s="168"/>
      <c r="H385" s="168"/>
      <c r="I385" s="168"/>
      <c r="J385" s="168"/>
      <c r="K385" s="168"/>
      <c r="L385" s="168"/>
      <c r="M385" s="168"/>
      <c r="N385" s="168"/>
      <c r="O385" s="169">
        <f t="shared" si="153"/>
        <v>0</v>
      </c>
      <c r="P385" s="170"/>
    </row>
    <row r="386" spans="1:16" x14ac:dyDescent="0.25">
      <c r="A386" s="22">
        <v>84224</v>
      </c>
      <c r="B386" s="23" t="s">
        <v>1543</v>
      </c>
      <c r="C386" s="144"/>
      <c r="D386" s="67"/>
      <c r="E386" s="67"/>
      <c r="F386" s="167"/>
      <c r="G386" s="168"/>
      <c r="H386" s="168"/>
      <c r="I386" s="168"/>
      <c r="J386" s="168"/>
      <c r="K386" s="168"/>
      <c r="L386" s="168"/>
      <c r="M386" s="168"/>
      <c r="N386" s="168"/>
      <c r="O386" s="169">
        <f t="shared" si="153"/>
        <v>0</v>
      </c>
      <c r="P386" s="170"/>
    </row>
    <row r="387" spans="1:16" x14ac:dyDescent="0.25">
      <c r="A387" s="22">
        <v>8423</v>
      </c>
      <c r="B387" s="23" t="s">
        <v>1544</v>
      </c>
      <c r="C387" s="144">
        <v>482</v>
      </c>
      <c r="D387" s="210">
        <v>0</v>
      </c>
      <c r="E387" s="211">
        <v>0</v>
      </c>
      <c r="F387" s="206">
        <v>0</v>
      </c>
      <c r="G387" s="206">
        <v>0</v>
      </c>
      <c r="H387" s="206">
        <v>0</v>
      </c>
      <c r="I387" s="206">
        <v>0</v>
      </c>
      <c r="J387" s="206">
        <v>0</v>
      </c>
      <c r="K387" s="206">
        <v>0</v>
      </c>
      <c r="L387" s="206">
        <v>0</v>
      </c>
      <c r="M387" s="206">
        <v>0</v>
      </c>
      <c r="N387" s="206">
        <v>0</v>
      </c>
      <c r="O387" s="207">
        <v>0</v>
      </c>
      <c r="P387" s="162"/>
    </row>
    <row r="388" spans="1:16" x14ac:dyDescent="0.25">
      <c r="A388" s="22">
        <v>8424</v>
      </c>
      <c r="B388" s="23" t="s">
        <v>1545</v>
      </c>
      <c r="C388" s="144">
        <v>483</v>
      </c>
      <c r="D388" s="210">
        <f>SUM(D389:D392)</f>
        <v>0</v>
      </c>
      <c r="E388" s="211">
        <f t="shared" ref="E388:O388" si="154">SUM(E389:E392)</f>
        <v>0</v>
      </c>
      <c r="F388" s="206">
        <f t="shared" si="154"/>
        <v>0</v>
      </c>
      <c r="G388" s="206">
        <f t="shared" si="154"/>
        <v>0</v>
      </c>
      <c r="H388" s="206">
        <f t="shared" si="154"/>
        <v>0</v>
      </c>
      <c r="I388" s="206">
        <f t="shared" si="154"/>
        <v>0</v>
      </c>
      <c r="J388" s="206">
        <f t="shared" si="154"/>
        <v>0</v>
      </c>
      <c r="K388" s="206">
        <f t="shared" si="154"/>
        <v>0</v>
      </c>
      <c r="L388" s="206">
        <f t="shared" si="154"/>
        <v>0</v>
      </c>
      <c r="M388" s="206">
        <f t="shared" si="154"/>
        <v>0</v>
      </c>
      <c r="N388" s="206">
        <f t="shared" si="154"/>
        <v>0</v>
      </c>
      <c r="O388" s="207">
        <f t="shared" si="154"/>
        <v>0</v>
      </c>
      <c r="P388" s="162"/>
    </row>
    <row r="389" spans="1:16" x14ac:dyDescent="0.25">
      <c r="A389" s="22">
        <v>84241</v>
      </c>
      <c r="B389" s="23" t="s">
        <v>1546</v>
      </c>
      <c r="C389" s="144"/>
      <c r="D389" s="67"/>
      <c r="E389" s="67"/>
      <c r="F389" s="167"/>
      <c r="G389" s="168"/>
      <c r="H389" s="168"/>
      <c r="I389" s="168"/>
      <c r="J389" s="168"/>
      <c r="K389" s="168"/>
      <c r="L389" s="168"/>
      <c r="M389" s="168"/>
      <c r="N389" s="168"/>
      <c r="O389" s="169">
        <f>E389</f>
        <v>0</v>
      </c>
      <c r="P389" s="170"/>
    </row>
    <row r="390" spans="1:16" x14ac:dyDescent="0.25">
      <c r="A390" s="22">
        <v>84242</v>
      </c>
      <c r="B390" s="23" t="s">
        <v>1547</v>
      </c>
      <c r="C390" s="144"/>
      <c r="D390" s="67"/>
      <c r="E390" s="67"/>
      <c r="F390" s="167"/>
      <c r="G390" s="168"/>
      <c r="H390" s="168"/>
      <c r="I390" s="168"/>
      <c r="J390" s="168"/>
      <c r="K390" s="168"/>
      <c r="L390" s="168"/>
      <c r="M390" s="168"/>
      <c r="N390" s="168"/>
      <c r="O390" s="169">
        <f t="shared" ref="O390:O392" si="155">E390</f>
        <v>0</v>
      </c>
      <c r="P390" s="170"/>
    </row>
    <row r="391" spans="1:16" x14ac:dyDescent="0.25">
      <c r="A391" s="22">
        <v>84243</v>
      </c>
      <c r="B391" s="23" t="s">
        <v>1548</v>
      </c>
      <c r="C391" s="144"/>
      <c r="D391" s="67"/>
      <c r="E391" s="67"/>
      <c r="F391" s="167"/>
      <c r="G391" s="168"/>
      <c r="H391" s="168"/>
      <c r="I391" s="168"/>
      <c r="J391" s="168"/>
      <c r="K391" s="168"/>
      <c r="L391" s="168"/>
      <c r="M391" s="168"/>
      <c r="N391" s="168"/>
      <c r="O391" s="169">
        <f t="shared" si="155"/>
        <v>0</v>
      </c>
      <c r="P391" s="170"/>
    </row>
    <row r="392" spans="1:16" x14ac:dyDescent="0.25">
      <c r="A392" s="22">
        <v>84244</v>
      </c>
      <c r="B392" s="23" t="s">
        <v>1549</v>
      </c>
      <c r="C392" s="144"/>
      <c r="D392" s="67"/>
      <c r="E392" s="67"/>
      <c r="F392" s="167"/>
      <c r="G392" s="168"/>
      <c r="H392" s="168"/>
      <c r="I392" s="168"/>
      <c r="J392" s="168"/>
      <c r="K392" s="168"/>
      <c r="L392" s="168"/>
      <c r="M392" s="168"/>
      <c r="N392" s="168"/>
      <c r="O392" s="169">
        <f t="shared" si="155"/>
        <v>0</v>
      </c>
      <c r="P392" s="170"/>
    </row>
    <row r="393" spans="1:16" x14ac:dyDescent="0.25">
      <c r="A393" s="22">
        <v>843</v>
      </c>
      <c r="B393" s="23" t="s">
        <v>1550</v>
      </c>
      <c r="C393" s="144">
        <v>484</v>
      </c>
      <c r="D393" s="163">
        <f>D394</f>
        <v>0</v>
      </c>
      <c r="E393" s="164">
        <f t="shared" ref="E393:O393" si="156">E394</f>
        <v>0</v>
      </c>
      <c r="F393" s="165">
        <f t="shared" si="156"/>
        <v>0</v>
      </c>
      <c r="G393" s="165">
        <f t="shared" si="156"/>
        <v>0</v>
      </c>
      <c r="H393" s="165">
        <f t="shared" si="156"/>
        <v>0</v>
      </c>
      <c r="I393" s="165">
        <f t="shared" si="156"/>
        <v>0</v>
      </c>
      <c r="J393" s="165">
        <f t="shared" si="156"/>
        <v>0</v>
      </c>
      <c r="K393" s="165">
        <f t="shared" si="156"/>
        <v>0</v>
      </c>
      <c r="L393" s="165">
        <f t="shared" si="156"/>
        <v>0</v>
      </c>
      <c r="M393" s="165">
        <f t="shared" si="156"/>
        <v>0</v>
      </c>
      <c r="N393" s="165">
        <f t="shared" si="156"/>
        <v>0</v>
      </c>
      <c r="O393" s="166">
        <f t="shared" si="156"/>
        <v>0</v>
      </c>
      <c r="P393" s="162"/>
    </row>
    <row r="394" spans="1:16" x14ac:dyDescent="0.25">
      <c r="A394" s="22">
        <v>8431</v>
      </c>
      <c r="B394" s="23" t="s">
        <v>1551</v>
      </c>
      <c r="C394" s="144">
        <v>485</v>
      </c>
      <c r="D394" s="210">
        <f>SUM(D395:D398)</f>
        <v>0</v>
      </c>
      <c r="E394" s="211">
        <f t="shared" ref="E394:O394" si="157">SUM(E395:E398)</f>
        <v>0</v>
      </c>
      <c r="F394" s="206">
        <f t="shared" si="157"/>
        <v>0</v>
      </c>
      <c r="G394" s="206">
        <f t="shared" si="157"/>
        <v>0</v>
      </c>
      <c r="H394" s="206">
        <f t="shared" si="157"/>
        <v>0</v>
      </c>
      <c r="I394" s="206">
        <f t="shared" si="157"/>
        <v>0</v>
      </c>
      <c r="J394" s="206">
        <f t="shared" si="157"/>
        <v>0</v>
      </c>
      <c r="K394" s="206">
        <f t="shared" si="157"/>
        <v>0</v>
      </c>
      <c r="L394" s="206">
        <f t="shared" si="157"/>
        <v>0</v>
      </c>
      <c r="M394" s="206">
        <f t="shared" si="157"/>
        <v>0</v>
      </c>
      <c r="N394" s="206">
        <f t="shared" si="157"/>
        <v>0</v>
      </c>
      <c r="O394" s="207">
        <f t="shared" si="157"/>
        <v>0</v>
      </c>
      <c r="P394" s="162"/>
    </row>
    <row r="395" spans="1:16" x14ac:dyDescent="0.25">
      <c r="A395" s="22" t="s">
        <v>1552</v>
      </c>
      <c r="B395" s="23" t="s">
        <v>1553</v>
      </c>
      <c r="C395" s="144"/>
      <c r="D395" s="67"/>
      <c r="E395" s="67"/>
      <c r="F395" s="167"/>
      <c r="G395" s="168"/>
      <c r="H395" s="168"/>
      <c r="I395" s="168"/>
      <c r="J395" s="168"/>
      <c r="K395" s="168"/>
      <c r="L395" s="168"/>
      <c r="M395" s="168"/>
      <c r="N395" s="168"/>
      <c r="O395" s="169">
        <f>E395</f>
        <v>0</v>
      </c>
      <c r="P395" s="170"/>
    </row>
    <row r="396" spans="1:16" x14ac:dyDescent="0.25">
      <c r="A396" s="22" t="s">
        <v>1554</v>
      </c>
      <c r="B396" s="23" t="s">
        <v>1555</v>
      </c>
      <c r="C396" s="144"/>
      <c r="D396" s="67"/>
      <c r="E396" s="67"/>
      <c r="F396" s="167"/>
      <c r="G396" s="168"/>
      <c r="H396" s="168"/>
      <c r="I396" s="168"/>
      <c r="J396" s="168"/>
      <c r="K396" s="168"/>
      <c r="L396" s="168"/>
      <c r="M396" s="168"/>
      <c r="N396" s="168"/>
      <c r="O396" s="169">
        <f t="shared" ref="O396:O398" si="158">E396</f>
        <v>0</v>
      </c>
      <c r="P396" s="170"/>
    </row>
    <row r="397" spans="1:16" x14ac:dyDescent="0.25">
      <c r="A397" s="22">
        <v>84313</v>
      </c>
      <c r="B397" s="23" t="s">
        <v>1556</v>
      </c>
      <c r="C397" s="144"/>
      <c r="D397" s="67"/>
      <c r="E397" s="67"/>
      <c r="F397" s="167"/>
      <c r="G397" s="168"/>
      <c r="H397" s="168"/>
      <c r="I397" s="168"/>
      <c r="J397" s="168"/>
      <c r="K397" s="168"/>
      <c r="L397" s="168"/>
      <c r="M397" s="168"/>
      <c r="N397" s="168"/>
      <c r="O397" s="169">
        <f t="shared" si="158"/>
        <v>0</v>
      </c>
      <c r="P397" s="170"/>
    </row>
    <row r="398" spans="1:16" x14ac:dyDescent="0.25">
      <c r="A398" s="22">
        <v>84314</v>
      </c>
      <c r="B398" s="23" t="s">
        <v>1557</v>
      </c>
      <c r="C398" s="144"/>
      <c r="D398" s="67"/>
      <c r="E398" s="67"/>
      <c r="F398" s="167"/>
      <c r="G398" s="168"/>
      <c r="H398" s="168"/>
      <c r="I398" s="168"/>
      <c r="J398" s="168"/>
      <c r="K398" s="168"/>
      <c r="L398" s="168"/>
      <c r="M398" s="168"/>
      <c r="N398" s="168"/>
      <c r="O398" s="169">
        <f t="shared" si="158"/>
        <v>0</v>
      </c>
      <c r="P398" s="170"/>
    </row>
    <row r="399" spans="1:16" ht="24" x14ac:dyDescent="0.25">
      <c r="A399" s="22">
        <v>844</v>
      </c>
      <c r="B399" s="23" t="s">
        <v>1558</v>
      </c>
      <c r="C399" s="144">
        <v>486</v>
      </c>
      <c r="D399" s="163">
        <f>SUM(D400+D405+D406+D407+D408+D409)</f>
        <v>0</v>
      </c>
      <c r="E399" s="164">
        <f t="shared" ref="E399:O399" si="159">SUM(E400+E405+E406+E407+E408+E409)</f>
        <v>0</v>
      </c>
      <c r="F399" s="165">
        <f t="shared" si="159"/>
        <v>0</v>
      </c>
      <c r="G399" s="165">
        <f t="shared" si="159"/>
        <v>0</v>
      </c>
      <c r="H399" s="165">
        <f t="shared" si="159"/>
        <v>0</v>
      </c>
      <c r="I399" s="165">
        <f t="shared" si="159"/>
        <v>0</v>
      </c>
      <c r="J399" s="165">
        <f t="shared" si="159"/>
        <v>0</v>
      </c>
      <c r="K399" s="165">
        <f t="shared" si="159"/>
        <v>0</v>
      </c>
      <c r="L399" s="165">
        <f t="shared" si="159"/>
        <v>0</v>
      </c>
      <c r="M399" s="165">
        <f t="shared" si="159"/>
        <v>0</v>
      </c>
      <c r="N399" s="165">
        <f t="shared" si="159"/>
        <v>0</v>
      </c>
      <c r="O399" s="166">
        <f t="shared" si="159"/>
        <v>0</v>
      </c>
      <c r="P399" s="162"/>
    </row>
    <row r="400" spans="1:16" x14ac:dyDescent="0.25">
      <c r="A400" s="22">
        <v>8443</v>
      </c>
      <c r="B400" s="23" t="s">
        <v>1559</v>
      </c>
      <c r="C400" s="144">
        <v>487</v>
      </c>
      <c r="D400" s="210">
        <f>SUM(D401:D404)</f>
        <v>0</v>
      </c>
      <c r="E400" s="211">
        <f t="shared" ref="E400:O400" si="160">SUM(E401:E404)</f>
        <v>0</v>
      </c>
      <c r="F400" s="206">
        <f t="shared" si="160"/>
        <v>0</v>
      </c>
      <c r="G400" s="206">
        <f t="shared" si="160"/>
        <v>0</v>
      </c>
      <c r="H400" s="206">
        <f t="shared" si="160"/>
        <v>0</v>
      </c>
      <c r="I400" s="206">
        <f t="shared" si="160"/>
        <v>0</v>
      </c>
      <c r="J400" s="206">
        <f t="shared" si="160"/>
        <v>0</v>
      </c>
      <c r="K400" s="206">
        <f t="shared" si="160"/>
        <v>0</v>
      </c>
      <c r="L400" s="206">
        <f t="shared" si="160"/>
        <v>0</v>
      </c>
      <c r="M400" s="206">
        <f t="shared" si="160"/>
        <v>0</v>
      </c>
      <c r="N400" s="206">
        <f t="shared" si="160"/>
        <v>0</v>
      </c>
      <c r="O400" s="207">
        <f t="shared" si="160"/>
        <v>0</v>
      </c>
      <c r="P400" s="162"/>
    </row>
    <row r="401" spans="1:16" x14ac:dyDescent="0.25">
      <c r="A401" s="22">
        <v>84431</v>
      </c>
      <c r="B401" s="23" t="s">
        <v>1560</v>
      </c>
      <c r="C401" s="144"/>
      <c r="D401" s="67"/>
      <c r="E401" s="67"/>
      <c r="F401" s="167"/>
      <c r="G401" s="168"/>
      <c r="H401" s="168"/>
      <c r="I401" s="168"/>
      <c r="J401" s="168"/>
      <c r="K401" s="168"/>
      <c r="L401" s="168"/>
      <c r="M401" s="168"/>
      <c r="N401" s="168"/>
      <c r="O401" s="169">
        <f>E401</f>
        <v>0</v>
      </c>
      <c r="P401" s="170"/>
    </row>
    <row r="402" spans="1:16" x14ac:dyDescent="0.25">
      <c r="A402" s="22">
        <v>84432</v>
      </c>
      <c r="B402" s="23" t="s">
        <v>1561</v>
      </c>
      <c r="C402" s="190"/>
      <c r="D402" s="67"/>
      <c r="E402" s="67"/>
      <c r="F402" s="172"/>
      <c r="G402" s="168"/>
      <c r="H402" s="168"/>
      <c r="I402" s="168"/>
      <c r="J402" s="168"/>
      <c r="K402" s="168"/>
      <c r="L402" s="168"/>
      <c r="M402" s="168"/>
      <c r="N402" s="168"/>
      <c r="O402" s="169">
        <f t="shared" ref="O402:O404" si="161">E402</f>
        <v>0</v>
      </c>
      <c r="P402" s="170"/>
    </row>
    <row r="403" spans="1:16" x14ac:dyDescent="0.25">
      <c r="A403" s="22">
        <v>84433</v>
      </c>
      <c r="B403" s="23" t="s">
        <v>1562</v>
      </c>
      <c r="C403" s="190"/>
      <c r="D403" s="67"/>
      <c r="E403" s="67"/>
      <c r="F403" s="172"/>
      <c r="G403" s="168"/>
      <c r="H403" s="168"/>
      <c r="I403" s="168"/>
      <c r="J403" s="168"/>
      <c r="K403" s="168"/>
      <c r="L403" s="168"/>
      <c r="M403" s="168"/>
      <c r="N403" s="168"/>
      <c r="O403" s="169">
        <f t="shared" si="161"/>
        <v>0</v>
      </c>
      <c r="P403" s="170"/>
    </row>
    <row r="404" spans="1:16" ht="24" x14ac:dyDescent="0.25">
      <c r="A404" s="22">
        <v>84434</v>
      </c>
      <c r="B404" s="23" t="s">
        <v>1563</v>
      </c>
      <c r="C404" s="144"/>
      <c r="D404" s="67"/>
      <c r="E404" s="67"/>
      <c r="F404" s="167"/>
      <c r="G404" s="168"/>
      <c r="H404" s="168"/>
      <c r="I404" s="168"/>
      <c r="J404" s="168"/>
      <c r="K404" s="168"/>
      <c r="L404" s="168"/>
      <c r="M404" s="168"/>
      <c r="N404" s="168"/>
      <c r="O404" s="169">
        <f t="shared" si="161"/>
        <v>0</v>
      </c>
      <c r="P404" s="170"/>
    </row>
    <row r="405" spans="1:16" x14ac:dyDescent="0.25">
      <c r="A405" s="22">
        <v>8444</v>
      </c>
      <c r="B405" s="23" t="s">
        <v>1564</v>
      </c>
      <c r="C405" s="144">
        <v>488</v>
      </c>
      <c r="D405" s="210">
        <v>0</v>
      </c>
      <c r="E405" s="211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0</v>
      </c>
      <c r="K405" s="206">
        <v>0</v>
      </c>
      <c r="L405" s="206">
        <v>0</v>
      </c>
      <c r="M405" s="206">
        <v>0</v>
      </c>
      <c r="N405" s="206">
        <v>0</v>
      </c>
      <c r="O405" s="207">
        <v>0</v>
      </c>
      <c r="P405" s="162"/>
    </row>
    <row r="406" spans="1:16" x14ac:dyDescent="0.25">
      <c r="A406" s="22">
        <v>8445</v>
      </c>
      <c r="B406" s="23" t="s">
        <v>1565</v>
      </c>
      <c r="C406" s="144">
        <v>489</v>
      </c>
      <c r="D406" s="210">
        <v>0</v>
      </c>
      <c r="E406" s="211">
        <v>0</v>
      </c>
      <c r="F406" s="206">
        <v>0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7">
        <v>0</v>
      </c>
      <c r="P406" s="162"/>
    </row>
    <row r="407" spans="1:16" x14ac:dyDescent="0.25">
      <c r="A407" s="22">
        <v>8446</v>
      </c>
      <c r="B407" s="23" t="s">
        <v>1566</v>
      </c>
      <c r="C407" s="144">
        <v>490</v>
      </c>
      <c r="D407" s="210">
        <v>0</v>
      </c>
      <c r="E407" s="211">
        <v>0</v>
      </c>
      <c r="F407" s="206">
        <v>0</v>
      </c>
      <c r="G407" s="206">
        <v>0</v>
      </c>
      <c r="H407" s="206">
        <v>0</v>
      </c>
      <c r="I407" s="206">
        <v>0</v>
      </c>
      <c r="J407" s="206">
        <v>0</v>
      </c>
      <c r="K407" s="206">
        <v>0</v>
      </c>
      <c r="L407" s="206">
        <v>0</v>
      </c>
      <c r="M407" s="206">
        <v>0</v>
      </c>
      <c r="N407" s="206">
        <v>0</v>
      </c>
      <c r="O407" s="207">
        <v>0</v>
      </c>
      <c r="P407" s="162"/>
    </row>
    <row r="408" spans="1:16" x14ac:dyDescent="0.25">
      <c r="A408" s="22">
        <v>8447</v>
      </c>
      <c r="B408" s="23" t="s">
        <v>1567</v>
      </c>
      <c r="C408" s="144">
        <v>491</v>
      </c>
      <c r="D408" s="210">
        <v>0</v>
      </c>
      <c r="E408" s="211">
        <v>0</v>
      </c>
      <c r="F408" s="206">
        <v>0</v>
      </c>
      <c r="G408" s="206">
        <v>0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7">
        <v>0</v>
      </c>
      <c r="P408" s="162"/>
    </row>
    <row r="409" spans="1:16" x14ac:dyDescent="0.25">
      <c r="A409" s="22">
        <v>8448</v>
      </c>
      <c r="B409" s="23" t="s">
        <v>1568</v>
      </c>
      <c r="C409" s="144">
        <v>492</v>
      </c>
      <c r="D409" s="210">
        <v>0</v>
      </c>
      <c r="E409" s="211">
        <v>0</v>
      </c>
      <c r="F409" s="206">
        <v>0</v>
      </c>
      <c r="G409" s="206">
        <v>0</v>
      </c>
      <c r="H409" s="206">
        <v>0</v>
      </c>
      <c r="I409" s="206">
        <v>0</v>
      </c>
      <c r="J409" s="206">
        <v>0</v>
      </c>
      <c r="K409" s="206">
        <v>0</v>
      </c>
      <c r="L409" s="206">
        <v>0</v>
      </c>
      <c r="M409" s="206">
        <v>0</v>
      </c>
      <c r="N409" s="206">
        <v>0</v>
      </c>
      <c r="O409" s="207">
        <v>0</v>
      </c>
      <c r="P409" s="162"/>
    </row>
    <row r="410" spans="1:16" ht="24" x14ac:dyDescent="0.25">
      <c r="A410" s="22">
        <v>845</v>
      </c>
      <c r="B410" s="23" t="s">
        <v>1569</v>
      </c>
      <c r="C410" s="144">
        <v>493</v>
      </c>
      <c r="D410" s="163">
        <f t="shared" ref="D410:O410" si="162">SUM(D411:D414)</f>
        <v>0</v>
      </c>
      <c r="E410" s="164">
        <f t="shared" si="162"/>
        <v>0</v>
      </c>
      <c r="F410" s="165">
        <f t="shared" si="162"/>
        <v>0</v>
      </c>
      <c r="G410" s="165">
        <f t="shared" si="162"/>
        <v>0</v>
      </c>
      <c r="H410" s="165">
        <f t="shared" si="162"/>
        <v>0</v>
      </c>
      <c r="I410" s="165">
        <f t="shared" si="162"/>
        <v>0</v>
      </c>
      <c r="J410" s="165">
        <f t="shared" si="162"/>
        <v>0</v>
      </c>
      <c r="K410" s="165">
        <f t="shared" si="162"/>
        <v>0</v>
      </c>
      <c r="L410" s="165">
        <f t="shared" si="162"/>
        <v>0</v>
      </c>
      <c r="M410" s="165">
        <f t="shared" si="162"/>
        <v>0</v>
      </c>
      <c r="N410" s="165">
        <f t="shared" si="162"/>
        <v>0</v>
      </c>
      <c r="O410" s="166">
        <f t="shared" si="162"/>
        <v>0</v>
      </c>
      <c r="P410" s="162"/>
    </row>
    <row r="411" spans="1:16" x14ac:dyDescent="0.25">
      <c r="A411" s="22">
        <v>8453</v>
      </c>
      <c r="B411" s="23" t="s">
        <v>1570</v>
      </c>
      <c r="C411" s="144">
        <v>494</v>
      </c>
      <c r="D411" s="210">
        <v>0</v>
      </c>
      <c r="E411" s="211">
        <v>0</v>
      </c>
      <c r="F411" s="206">
        <v>0</v>
      </c>
      <c r="G411" s="206">
        <v>0</v>
      </c>
      <c r="H411" s="206">
        <v>0</v>
      </c>
      <c r="I411" s="206">
        <v>0</v>
      </c>
      <c r="J411" s="206">
        <v>0</v>
      </c>
      <c r="K411" s="206">
        <v>0</v>
      </c>
      <c r="L411" s="206">
        <v>0</v>
      </c>
      <c r="M411" s="206">
        <v>0</v>
      </c>
      <c r="N411" s="206">
        <v>0</v>
      </c>
      <c r="O411" s="207">
        <v>0</v>
      </c>
      <c r="P411" s="162"/>
    </row>
    <row r="412" spans="1:16" x14ac:dyDescent="0.25">
      <c r="A412" s="22">
        <v>8454</v>
      </c>
      <c r="B412" s="23" t="s">
        <v>1571</v>
      </c>
      <c r="C412" s="144">
        <v>495</v>
      </c>
      <c r="D412" s="210">
        <v>0</v>
      </c>
      <c r="E412" s="211">
        <v>0</v>
      </c>
      <c r="F412" s="206">
        <v>0</v>
      </c>
      <c r="G412" s="206">
        <v>0</v>
      </c>
      <c r="H412" s="206">
        <v>0</v>
      </c>
      <c r="I412" s="206">
        <v>0</v>
      </c>
      <c r="J412" s="206">
        <v>0</v>
      </c>
      <c r="K412" s="206">
        <v>0</v>
      </c>
      <c r="L412" s="206">
        <v>0</v>
      </c>
      <c r="M412" s="206">
        <v>0</v>
      </c>
      <c r="N412" s="206">
        <v>0</v>
      </c>
      <c r="O412" s="207">
        <v>0</v>
      </c>
      <c r="P412" s="162"/>
    </row>
    <row r="413" spans="1:16" x14ac:dyDescent="0.25">
      <c r="A413" s="22">
        <v>8455</v>
      </c>
      <c r="B413" s="23" t="s">
        <v>1572</v>
      </c>
      <c r="C413" s="144">
        <v>496</v>
      </c>
      <c r="D413" s="210">
        <v>0</v>
      </c>
      <c r="E413" s="211">
        <v>0</v>
      </c>
      <c r="F413" s="206">
        <v>0</v>
      </c>
      <c r="G413" s="206">
        <v>0</v>
      </c>
      <c r="H413" s="206">
        <v>0</v>
      </c>
      <c r="I413" s="206">
        <v>0</v>
      </c>
      <c r="J413" s="206">
        <v>0</v>
      </c>
      <c r="K413" s="206">
        <v>0</v>
      </c>
      <c r="L413" s="206">
        <v>0</v>
      </c>
      <c r="M413" s="206">
        <v>0</v>
      </c>
      <c r="N413" s="206">
        <v>0</v>
      </c>
      <c r="O413" s="207">
        <v>0</v>
      </c>
      <c r="P413" s="162"/>
    </row>
    <row r="414" spans="1:16" x14ac:dyDescent="0.25">
      <c r="A414" s="22">
        <v>8456</v>
      </c>
      <c r="B414" s="23" t="s">
        <v>1573</v>
      </c>
      <c r="C414" s="144">
        <v>497</v>
      </c>
      <c r="D414" s="210">
        <v>0</v>
      </c>
      <c r="E414" s="211">
        <v>0</v>
      </c>
      <c r="F414" s="206">
        <v>0</v>
      </c>
      <c r="G414" s="206">
        <v>0</v>
      </c>
      <c r="H414" s="206">
        <v>0</v>
      </c>
      <c r="I414" s="206">
        <v>0</v>
      </c>
      <c r="J414" s="206">
        <v>0</v>
      </c>
      <c r="K414" s="206">
        <v>0</v>
      </c>
      <c r="L414" s="206">
        <v>0</v>
      </c>
      <c r="M414" s="206">
        <v>0</v>
      </c>
      <c r="N414" s="206">
        <v>0</v>
      </c>
      <c r="O414" s="207">
        <v>0</v>
      </c>
      <c r="P414" s="162"/>
    </row>
    <row r="415" spans="1:16" x14ac:dyDescent="0.25">
      <c r="A415" s="22">
        <v>847</v>
      </c>
      <c r="B415" s="23" t="s">
        <v>1574</v>
      </c>
      <c r="C415" s="144">
        <v>498</v>
      </c>
      <c r="D415" s="163">
        <f t="shared" ref="D415:O415" si="163">SUM(D416:D422)</f>
        <v>0</v>
      </c>
      <c r="E415" s="164">
        <f t="shared" si="163"/>
        <v>0</v>
      </c>
      <c r="F415" s="165">
        <f t="shared" si="163"/>
        <v>0</v>
      </c>
      <c r="G415" s="165">
        <f t="shared" si="163"/>
        <v>0</v>
      </c>
      <c r="H415" s="165">
        <f t="shared" si="163"/>
        <v>0</v>
      </c>
      <c r="I415" s="165">
        <f t="shared" si="163"/>
        <v>0</v>
      </c>
      <c r="J415" s="165">
        <f t="shared" si="163"/>
        <v>0</v>
      </c>
      <c r="K415" s="165">
        <f t="shared" si="163"/>
        <v>0</v>
      </c>
      <c r="L415" s="165">
        <f t="shared" si="163"/>
        <v>0</v>
      </c>
      <c r="M415" s="165">
        <f t="shared" si="163"/>
        <v>0</v>
      </c>
      <c r="N415" s="165">
        <f t="shared" si="163"/>
        <v>0</v>
      </c>
      <c r="O415" s="166">
        <f t="shared" si="163"/>
        <v>0</v>
      </c>
      <c r="P415" s="162"/>
    </row>
    <row r="416" spans="1:16" x14ac:dyDescent="0.25">
      <c r="A416" s="22">
        <v>8471</v>
      </c>
      <c r="B416" s="23" t="s">
        <v>1575</v>
      </c>
      <c r="C416" s="144">
        <v>499</v>
      </c>
      <c r="D416" s="210">
        <v>0</v>
      </c>
      <c r="E416" s="211">
        <v>0</v>
      </c>
      <c r="F416" s="206">
        <v>0</v>
      </c>
      <c r="G416" s="206">
        <v>0</v>
      </c>
      <c r="H416" s="206">
        <v>0</v>
      </c>
      <c r="I416" s="206">
        <v>0</v>
      </c>
      <c r="J416" s="206">
        <v>0</v>
      </c>
      <c r="K416" s="206">
        <v>0</v>
      </c>
      <c r="L416" s="206">
        <v>0</v>
      </c>
      <c r="M416" s="206">
        <v>0</v>
      </c>
      <c r="N416" s="206">
        <v>0</v>
      </c>
      <c r="O416" s="207">
        <v>0</v>
      </c>
      <c r="P416" s="162"/>
    </row>
    <row r="417" spans="1:16" x14ac:dyDescent="0.25">
      <c r="A417" s="22">
        <v>8472</v>
      </c>
      <c r="B417" s="23" t="s">
        <v>1576</v>
      </c>
      <c r="C417" s="144">
        <v>500</v>
      </c>
      <c r="D417" s="210">
        <v>0</v>
      </c>
      <c r="E417" s="211">
        <v>0</v>
      </c>
      <c r="F417" s="206">
        <v>0</v>
      </c>
      <c r="G417" s="206">
        <v>0</v>
      </c>
      <c r="H417" s="206">
        <v>0</v>
      </c>
      <c r="I417" s="206">
        <v>0</v>
      </c>
      <c r="J417" s="206">
        <v>0</v>
      </c>
      <c r="K417" s="206">
        <v>0</v>
      </c>
      <c r="L417" s="206">
        <v>0</v>
      </c>
      <c r="M417" s="206">
        <v>0</v>
      </c>
      <c r="N417" s="206">
        <v>0</v>
      </c>
      <c r="O417" s="207">
        <v>0</v>
      </c>
      <c r="P417" s="162"/>
    </row>
    <row r="418" spans="1:16" x14ac:dyDescent="0.25">
      <c r="A418" s="22">
        <v>8473</v>
      </c>
      <c r="B418" s="23" t="s">
        <v>1577</v>
      </c>
      <c r="C418" s="144">
        <v>501</v>
      </c>
      <c r="D418" s="210">
        <v>0</v>
      </c>
      <c r="E418" s="211">
        <v>0</v>
      </c>
      <c r="F418" s="206">
        <v>0</v>
      </c>
      <c r="G418" s="206">
        <v>0</v>
      </c>
      <c r="H418" s="206">
        <v>0</v>
      </c>
      <c r="I418" s="206">
        <v>0</v>
      </c>
      <c r="J418" s="206">
        <v>0</v>
      </c>
      <c r="K418" s="206">
        <v>0</v>
      </c>
      <c r="L418" s="206">
        <v>0</v>
      </c>
      <c r="M418" s="206">
        <v>0</v>
      </c>
      <c r="N418" s="206">
        <v>0</v>
      </c>
      <c r="O418" s="207">
        <v>0</v>
      </c>
      <c r="P418" s="162"/>
    </row>
    <row r="419" spans="1:16" x14ac:dyDescent="0.25">
      <c r="A419" s="22">
        <v>8474</v>
      </c>
      <c r="B419" s="23" t="s">
        <v>1578</v>
      </c>
      <c r="C419" s="144">
        <v>502</v>
      </c>
      <c r="D419" s="210">
        <v>0</v>
      </c>
      <c r="E419" s="211">
        <v>0</v>
      </c>
      <c r="F419" s="206">
        <v>0</v>
      </c>
      <c r="G419" s="206">
        <v>0</v>
      </c>
      <c r="H419" s="206">
        <v>0</v>
      </c>
      <c r="I419" s="206">
        <v>0</v>
      </c>
      <c r="J419" s="206">
        <v>0</v>
      </c>
      <c r="K419" s="206">
        <v>0</v>
      </c>
      <c r="L419" s="206">
        <v>0</v>
      </c>
      <c r="M419" s="206">
        <v>0</v>
      </c>
      <c r="N419" s="206">
        <v>0</v>
      </c>
      <c r="O419" s="207">
        <v>0</v>
      </c>
      <c r="P419" s="162"/>
    </row>
    <row r="420" spans="1:16" x14ac:dyDescent="0.25">
      <c r="A420" s="22">
        <v>8475</v>
      </c>
      <c r="B420" s="23" t="s">
        <v>1579</v>
      </c>
      <c r="C420" s="144">
        <v>503</v>
      </c>
      <c r="D420" s="210">
        <v>0</v>
      </c>
      <c r="E420" s="211">
        <v>0</v>
      </c>
      <c r="F420" s="206">
        <v>0</v>
      </c>
      <c r="G420" s="206">
        <v>0</v>
      </c>
      <c r="H420" s="206">
        <v>0</v>
      </c>
      <c r="I420" s="206">
        <v>0</v>
      </c>
      <c r="J420" s="206">
        <v>0</v>
      </c>
      <c r="K420" s="206">
        <v>0</v>
      </c>
      <c r="L420" s="206">
        <v>0</v>
      </c>
      <c r="M420" s="206">
        <v>0</v>
      </c>
      <c r="N420" s="206">
        <v>0</v>
      </c>
      <c r="O420" s="207">
        <v>0</v>
      </c>
      <c r="P420" s="162"/>
    </row>
    <row r="421" spans="1:16" x14ac:dyDescent="0.25">
      <c r="A421" s="22">
        <v>8476</v>
      </c>
      <c r="B421" s="23" t="s">
        <v>1580</v>
      </c>
      <c r="C421" s="144">
        <v>504</v>
      </c>
      <c r="D421" s="210">
        <v>0</v>
      </c>
      <c r="E421" s="211">
        <v>0</v>
      </c>
      <c r="F421" s="206">
        <v>0</v>
      </c>
      <c r="G421" s="206">
        <v>0</v>
      </c>
      <c r="H421" s="206">
        <v>0</v>
      </c>
      <c r="I421" s="206">
        <v>0</v>
      </c>
      <c r="J421" s="206">
        <v>0</v>
      </c>
      <c r="K421" s="206">
        <v>0</v>
      </c>
      <c r="L421" s="206">
        <v>0</v>
      </c>
      <c r="M421" s="206">
        <v>0</v>
      </c>
      <c r="N421" s="206">
        <v>0</v>
      </c>
      <c r="O421" s="207">
        <v>0</v>
      </c>
      <c r="P421" s="162"/>
    </row>
    <row r="422" spans="1:16" ht="24" x14ac:dyDescent="0.25">
      <c r="A422" s="22" t="s">
        <v>1581</v>
      </c>
      <c r="B422" s="23" t="s">
        <v>1582</v>
      </c>
      <c r="C422" s="144">
        <v>505</v>
      </c>
      <c r="D422" s="210">
        <v>0</v>
      </c>
      <c r="E422" s="211">
        <v>0</v>
      </c>
      <c r="F422" s="206">
        <v>0</v>
      </c>
      <c r="G422" s="206">
        <v>0</v>
      </c>
      <c r="H422" s="206">
        <v>0</v>
      </c>
      <c r="I422" s="206">
        <v>0</v>
      </c>
      <c r="J422" s="206">
        <v>0</v>
      </c>
      <c r="K422" s="206">
        <v>0</v>
      </c>
      <c r="L422" s="206">
        <v>0</v>
      </c>
      <c r="M422" s="206">
        <v>0</v>
      </c>
      <c r="N422" s="206">
        <v>0</v>
      </c>
      <c r="O422" s="207">
        <v>0</v>
      </c>
      <c r="P422" s="162"/>
    </row>
    <row r="423" spans="1:16" x14ac:dyDescent="0.25">
      <c r="A423" s="22">
        <v>85</v>
      </c>
      <c r="B423" s="23" t="s">
        <v>1583</v>
      </c>
      <c r="C423" s="144">
        <v>506</v>
      </c>
      <c r="D423" s="163">
        <f t="shared" ref="D423:O423" si="164">D424+D427+D430+D433</f>
        <v>0</v>
      </c>
      <c r="E423" s="164">
        <f t="shared" si="164"/>
        <v>0</v>
      </c>
      <c r="F423" s="165">
        <f t="shared" si="164"/>
        <v>0</v>
      </c>
      <c r="G423" s="165">
        <f t="shared" si="164"/>
        <v>0</v>
      </c>
      <c r="H423" s="165">
        <f t="shared" si="164"/>
        <v>0</v>
      </c>
      <c r="I423" s="165">
        <f t="shared" si="164"/>
        <v>0</v>
      </c>
      <c r="J423" s="165">
        <f t="shared" si="164"/>
        <v>0</v>
      </c>
      <c r="K423" s="165">
        <f t="shared" si="164"/>
        <v>0</v>
      </c>
      <c r="L423" s="165">
        <f t="shared" si="164"/>
        <v>0</v>
      </c>
      <c r="M423" s="165">
        <f t="shared" si="164"/>
        <v>0</v>
      </c>
      <c r="N423" s="165">
        <f t="shared" si="164"/>
        <v>0</v>
      </c>
      <c r="O423" s="166">
        <f t="shared" si="164"/>
        <v>0</v>
      </c>
      <c r="P423" s="162"/>
    </row>
    <row r="424" spans="1:16" x14ac:dyDescent="0.25">
      <c r="A424" s="22">
        <v>851</v>
      </c>
      <c r="B424" s="23" t="s">
        <v>1584</v>
      </c>
      <c r="C424" s="144">
        <v>507</v>
      </c>
      <c r="D424" s="163">
        <f t="shared" ref="D424:J424" si="165">SUM(D425:D426)</f>
        <v>0</v>
      </c>
      <c r="E424" s="164">
        <f t="shared" si="165"/>
        <v>0</v>
      </c>
      <c r="F424" s="165">
        <f t="shared" si="165"/>
        <v>0</v>
      </c>
      <c r="G424" s="165">
        <f t="shared" si="165"/>
        <v>0</v>
      </c>
      <c r="H424" s="165">
        <f t="shared" si="165"/>
        <v>0</v>
      </c>
      <c r="I424" s="165">
        <f t="shared" si="165"/>
        <v>0</v>
      </c>
      <c r="J424" s="165">
        <f t="shared" si="165"/>
        <v>0</v>
      </c>
      <c r="K424" s="165">
        <f t="shared" ref="K424:O424" si="166">SUM(K425:K426)</f>
        <v>0</v>
      </c>
      <c r="L424" s="165">
        <f t="shared" si="166"/>
        <v>0</v>
      </c>
      <c r="M424" s="165">
        <f t="shared" si="166"/>
        <v>0</v>
      </c>
      <c r="N424" s="165">
        <f t="shared" si="166"/>
        <v>0</v>
      </c>
      <c r="O424" s="166">
        <f t="shared" si="166"/>
        <v>0</v>
      </c>
      <c r="P424" s="162"/>
    </row>
    <row r="425" spans="1:16" x14ac:dyDescent="0.25">
      <c r="A425" s="22">
        <v>8511</v>
      </c>
      <c r="B425" s="23" t="s">
        <v>1585</v>
      </c>
      <c r="C425" s="144">
        <v>508</v>
      </c>
      <c r="D425" s="210">
        <v>0</v>
      </c>
      <c r="E425" s="211">
        <v>0</v>
      </c>
      <c r="F425" s="206">
        <v>0</v>
      </c>
      <c r="G425" s="206">
        <v>0</v>
      </c>
      <c r="H425" s="206">
        <v>0</v>
      </c>
      <c r="I425" s="206">
        <v>0</v>
      </c>
      <c r="J425" s="206">
        <v>0</v>
      </c>
      <c r="K425" s="206">
        <v>0</v>
      </c>
      <c r="L425" s="206">
        <v>0</v>
      </c>
      <c r="M425" s="206">
        <v>0</v>
      </c>
      <c r="N425" s="206">
        <v>0</v>
      </c>
      <c r="O425" s="207">
        <v>0</v>
      </c>
      <c r="P425" s="162"/>
    </row>
    <row r="426" spans="1:16" x14ac:dyDescent="0.25">
      <c r="A426" s="22">
        <v>8512</v>
      </c>
      <c r="B426" s="23" t="s">
        <v>1586</v>
      </c>
      <c r="C426" s="144">
        <v>509</v>
      </c>
      <c r="D426" s="210">
        <v>0</v>
      </c>
      <c r="E426" s="211">
        <v>0</v>
      </c>
      <c r="F426" s="206">
        <v>0</v>
      </c>
      <c r="G426" s="206">
        <v>0</v>
      </c>
      <c r="H426" s="206">
        <v>0</v>
      </c>
      <c r="I426" s="206">
        <v>0</v>
      </c>
      <c r="J426" s="206">
        <v>0</v>
      </c>
      <c r="K426" s="206">
        <v>0</v>
      </c>
      <c r="L426" s="206">
        <v>0</v>
      </c>
      <c r="M426" s="206">
        <v>0</v>
      </c>
      <c r="N426" s="206">
        <v>0</v>
      </c>
      <c r="O426" s="207">
        <v>0</v>
      </c>
      <c r="P426" s="162"/>
    </row>
    <row r="427" spans="1:16" x14ac:dyDescent="0.25">
      <c r="A427" s="22">
        <v>852</v>
      </c>
      <c r="B427" s="23" t="s">
        <v>1587</v>
      </c>
      <c r="C427" s="144">
        <v>510</v>
      </c>
      <c r="D427" s="163">
        <f t="shared" ref="D427:O427" si="167">SUM(D428:D429)</f>
        <v>0</v>
      </c>
      <c r="E427" s="164">
        <f t="shared" si="167"/>
        <v>0</v>
      </c>
      <c r="F427" s="165">
        <f t="shared" si="167"/>
        <v>0</v>
      </c>
      <c r="G427" s="165">
        <f t="shared" si="167"/>
        <v>0</v>
      </c>
      <c r="H427" s="165">
        <f t="shared" si="167"/>
        <v>0</v>
      </c>
      <c r="I427" s="165">
        <f t="shared" si="167"/>
        <v>0</v>
      </c>
      <c r="J427" s="165">
        <f t="shared" si="167"/>
        <v>0</v>
      </c>
      <c r="K427" s="165">
        <f t="shared" si="167"/>
        <v>0</v>
      </c>
      <c r="L427" s="165">
        <f t="shared" si="167"/>
        <v>0</v>
      </c>
      <c r="M427" s="165">
        <f t="shared" si="167"/>
        <v>0</v>
      </c>
      <c r="N427" s="165">
        <f t="shared" si="167"/>
        <v>0</v>
      </c>
      <c r="O427" s="166">
        <f t="shared" si="167"/>
        <v>0</v>
      </c>
      <c r="P427" s="162"/>
    </row>
    <row r="428" spans="1:16" x14ac:dyDescent="0.25">
      <c r="A428" s="22">
        <v>8521</v>
      </c>
      <c r="B428" s="23" t="s">
        <v>1588</v>
      </c>
      <c r="C428" s="144">
        <v>511</v>
      </c>
      <c r="D428" s="210">
        <v>0</v>
      </c>
      <c r="E428" s="211">
        <v>0</v>
      </c>
      <c r="F428" s="206">
        <v>0</v>
      </c>
      <c r="G428" s="206">
        <v>0</v>
      </c>
      <c r="H428" s="206">
        <v>0</v>
      </c>
      <c r="I428" s="206">
        <v>0</v>
      </c>
      <c r="J428" s="206">
        <v>0</v>
      </c>
      <c r="K428" s="206">
        <v>0</v>
      </c>
      <c r="L428" s="206">
        <v>0</v>
      </c>
      <c r="M428" s="206">
        <v>0</v>
      </c>
      <c r="N428" s="206">
        <v>0</v>
      </c>
      <c r="O428" s="207">
        <v>0</v>
      </c>
      <c r="P428" s="162"/>
    </row>
    <row r="429" spans="1:16" x14ac:dyDescent="0.25">
      <c r="A429" s="22">
        <v>8522</v>
      </c>
      <c r="B429" s="23" t="s">
        <v>1589</v>
      </c>
      <c r="C429" s="144">
        <v>512</v>
      </c>
      <c r="D429" s="210">
        <v>0</v>
      </c>
      <c r="E429" s="211">
        <v>0</v>
      </c>
      <c r="F429" s="206">
        <v>0</v>
      </c>
      <c r="G429" s="206">
        <v>0</v>
      </c>
      <c r="H429" s="206">
        <v>0</v>
      </c>
      <c r="I429" s="206">
        <v>0</v>
      </c>
      <c r="J429" s="206">
        <v>0</v>
      </c>
      <c r="K429" s="206">
        <v>0</v>
      </c>
      <c r="L429" s="206">
        <v>0</v>
      </c>
      <c r="M429" s="206">
        <v>0</v>
      </c>
      <c r="N429" s="206">
        <v>0</v>
      </c>
      <c r="O429" s="207">
        <v>0</v>
      </c>
      <c r="P429" s="162"/>
    </row>
    <row r="430" spans="1:16" x14ac:dyDescent="0.25">
      <c r="A430" s="22">
        <v>853</v>
      </c>
      <c r="B430" s="23" t="s">
        <v>1590</v>
      </c>
      <c r="C430" s="144">
        <v>513</v>
      </c>
      <c r="D430" s="163">
        <f t="shared" ref="D430:O430" si="168">SUM(D431:D432)</f>
        <v>0</v>
      </c>
      <c r="E430" s="164">
        <f t="shared" si="168"/>
        <v>0</v>
      </c>
      <c r="F430" s="165">
        <f t="shared" si="168"/>
        <v>0</v>
      </c>
      <c r="G430" s="165">
        <f t="shared" si="168"/>
        <v>0</v>
      </c>
      <c r="H430" s="165">
        <f t="shared" si="168"/>
        <v>0</v>
      </c>
      <c r="I430" s="165">
        <f t="shared" si="168"/>
        <v>0</v>
      </c>
      <c r="J430" s="165">
        <f t="shared" si="168"/>
        <v>0</v>
      </c>
      <c r="K430" s="165">
        <f t="shared" si="168"/>
        <v>0</v>
      </c>
      <c r="L430" s="165">
        <f t="shared" si="168"/>
        <v>0</v>
      </c>
      <c r="M430" s="165">
        <f t="shared" si="168"/>
        <v>0</v>
      </c>
      <c r="N430" s="165">
        <f t="shared" si="168"/>
        <v>0</v>
      </c>
      <c r="O430" s="166">
        <f t="shared" si="168"/>
        <v>0</v>
      </c>
      <c r="P430" s="162"/>
    </row>
    <row r="431" spans="1:16" x14ac:dyDescent="0.25">
      <c r="A431" s="22">
        <v>8531</v>
      </c>
      <c r="B431" s="23" t="s">
        <v>1591</v>
      </c>
      <c r="C431" s="144">
        <v>514</v>
      </c>
      <c r="D431" s="210">
        <v>0</v>
      </c>
      <c r="E431" s="211">
        <v>0</v>
      </c>
      <c r="F431" s="206">
        <v>0</v>
      </c>
      <c r="G431" s="206">
        <v>0</v>
      </c>
      <c r="H431" s="206">
        <v>0</v>
      </c>
      <c r="I431" s="206">
        <v>0</v>
      </c>
      <c r="J431" s="206">
        <v>0</v>
      </c>
      <c r="K431" s="206">
        <v>0</v>
      </c>
      <c r="L431" s="206">
        <v>0</v>
      </c>
      <c r="M431" s="206">
        <v>0</v>
      </c>
      <c r="N431" s="206">
        <v>0</v>
      </c>
      <c r="O431" s="207">
        <v>0</v>
      </c>
      <c r="P431" s="162"/>
    </row>
    <row r="432" spans="1:16" x14ac:dyDescent="0.25">
      <c r="A432" s="22">
        <v>8532</v>
      </c>
      <c r="B432" s="23" t="s">
        <v>1592</v>
      </c>
      <c r="C432" s="144">
        <v>515</v>
      </c>
      <c r="D432" s="210">
        <v>0</v>
      </c>
      <c r="E432" s="211">
        <v>0</v>
      </c>
      <c r="F432" s="206">
        <v>0</v>
      </c>
      <c r="G432" s="206">
        <v>0</v>
      </c>
      <c r="H432" s="206">
        <v>0</v>
      </c>
      <c r="I432" s="206">
        <v>0</v>
      </c>
      <c r="J432" s="206">
        <v>0</v>
      </c>
      <c r="K432" s="206">
        <v>0</v>
      </c>
      <c r="L432" s="206">
        <v>0</v>
      </c>
      <c r="M432" s="206">
        <v>0</v>
      </c>
      <c r="N432" s="206">
        <v>0</v>
      </c>
      <c r="O432" s="207">
        <v>0</v>
      </c>
      <c r="P432" s="162"/>
    </row>
    <row r="433" spans="1:16" x14ac:dyDescent="0.25">
      <c r="A433" s="22">
        <v>854</v>
      </c>
      <c r="B433" s="23" t="s">
        <v>1593</v>
      </c>
      <c r="C433" s="144">
        <v>516</v>
      </c>
      <c r="D433" s="163">
        <f t="shared" ref="D433:O433" si="169">SUM(D434:D435)</f>
        <v>0</v>
      </c>
      <c r="E433" s="164">
        <f t="shared" si="169"/>
        <v>0</v>
      </c>
      <c r="F433" s="165">
        <f t="shared" si="169"/>
        <v>0</v>
      </c>
      <c r="G433" s="165">
        <f t="shared" si="169"/>
        <v>0</v>
      </c>
      <c r="H433" s="165">
        <f t="shared" si="169"/>
        <v>0</v>
      </c>
      <c r="I433" s="165">
        <f t="shared" si="169"/>
        <v>0</v>
      </c>
      <c r="J433" s="165">
        <f t="shared" si="169"/>
        <v>0</v>
      </c>
      <c r="K433" s="165">
        <f t="shared" si="169"/>
        <v>0</v>
      </c>
      <c r="L433" s="165">
        <f t="shared" si="169"/>
        <v>0</v>
      </c>
      <c r="M433" s="165">
        <f t="shared" si="169"/>
        <v>0</v>
      </c>
      <c r="N433" s="165">
        <f t="shared" si="169"/>
        <v>0</v>
      </c>
      <c r="O433" s="166">
        <f t="shared" si="169"/>
        <v>0</v>
      </c>
      <c r="P433" s="162"/>
    </row>
    <row r="434" spans="1:16" x14ac:dyDescent="0.25">
      <c r="A434" s="22">
        <v>8541</v>
      </c>
      <c r="B434" s="23" t="s">
        <v>1594</v>
      </c>
      <c r="C434" s="144">
        <v>517</v>
      </c>
      <c r="D434" s="210">
        <v>0</v>
      </c>
      <c r="E434" s="211">
        <v>0</v>
      </c>
      <c r="F434" s="206">
        <v>0</v>
      </c>
      <c r="G434" s="206">
        <v>0</v>
      </c>
      <c r="H434" s="206">
        <v>0</v>
      </c>
      <c r="I434" s="206">
        <v>0</v>
      </c>
      <c r="J434" s="206">
        <v>0</v>
      </c>
      <c r="K434" s="206">
        <v>0</v>
      </c>
      <c r="L434" s="206">
        <v>0</v>
      </c>
      <c r="M434" s="206">
        <v>0</v>
      </c>
      <c r="N434" s="206">
        <v>0</v>
      </c>
      <c r="O434" s="207">
        <v>0</v>
      </c>
      <c r="P434" s="162"/>
    </row>
    <row r="435" spans="1:16" x14ac:dyDescent="0.25">
      <c r="A435" s="22">
        <v>8542</v>
      </c>
      <c r="B435" s="23" t="s">
        <v>365</v>
      </c>
      <c r="C435" s="144">
        <v>518</v>
      </c>
      <c r="D435" s="210">
        <v>0</v>
      </c>
      <c r="E435" s="211">
        <v>0</v>
      </c>
      <c r="F435" s="206">
        <v>0</v>
      </c>
      <c r="G435" s="206">
        <v>0</v>
      </c>
      <c r="H435" s="206">
        <v>0</v>
      </c>
      <c r="I435" s="206">
        <v>0</v>
      </c>
      <c r="J435" s="206">
        <v>0</v>
      </c>
      <c r="K435" s="206">
        <v>0</v>
      </c>
      <c r="L435" s="206">
        <v>0</v>
      </c>
      <c r="M435" s="206">
        <v>0</v>
      </c>
      <c r="N435" s="206">
        <v>0</v>
      </c>
      <c r="O435" s="207">
        <v>0</v>
      </c>
      <c r="P435" s="162"/>
    </row>
    <row r="436" spans="1:16" x14ac:dyDescent="0.25">
      <c r="A436" s="33" t="s">
        <v>366</v>
      </c>
      <c r="B436" s="26" t="s">
        <v>367</v>
      </c>
      <c r="C436" s="190">
        <v>631</v>
      </c>
      <c r="D436" s="63">
        <f>D14+D231+D305</f>
        <v>0</v>
      </c>
      <c r="E436" s="63">
        <f>E14+E231+E305</f>
        <v>43907637</v>
      </c>
      <c r="F436" s="63">
        <f>F14+F231</f>
        <v>38459802</v>
      </c>
      <c r="G436" s="63">
        <f t="shared" ref="G436:N436" si="170">G14+G231</f>
        <v>3575450</v>
      </c>
      <c r="H436" s="63">
        <f t="shared" si="170"/>
        <v>1519495</v>
      </c>
      <c r="I436" s="63">
        <f t="shared" si="170"/>
        <v>332488</v>
      </c>
      <c r="J436" s="63">
        <f t="shared" si="170"/>
        <v>20402</v>
      </c>
      <c r="K436" s="63">
        <f t="shared" si="170"/>
        <v>0</v>
      </c>
      <c r="L436" s="63">
        <f t="shared" si="170"/>
        <v>0</v>
      </c>
      <c r="M436" s="63">
        <f t="shared" si="170"/>
        <v>0</v>
      </c>
      <c r="N436" s="63">
        <f t="shared" si="170"/>
        <v>0</v>
      </c>
      <c r="O436" s="63">
        <f>O305</f>
        <v>0</v>
      </c>
      <c r="P436" s="64"/>
    </row>
    <row r="437" spans="1:16" x14ac:dyDescent="0.25">
      <c r="A437" s="33" t="s">
        <v>368</v>
      </c>
      <c r="B437" s="26" t="s">
        <v>1604</v>
      </c>
      <c r="C437" s="190"/>
      <c r="D437" s="63">
        <f>D14+D231+D305</f>
        <v>0</v>
      </c>
      <c r="E437" s="78"/>
      <c r="F437" s="63">
        <f>D210+D212</f>
        <v>0</v>
      </c>
      <c r="G437" s="63">
        <f>D130+D132+D133+D135+D137+D139+D148+D150+D192+D193+D195</f>
        <v>0</v>
      </c>
      <c r="H437" s="63">
        <f>D141+D172+D175+D180+D181+D182+D215+D227+D230</f>
        <v>0</v>
      </c>
      <c r="I437" s="63">
        <f>D76+D77+D78+D79+D83+D84+D85+D111+D112+D113+D115+D116+D117+D124+D126+D110</f>
        <v>0</v>
      </c>
      <c r="J437" s="63">
        <f>D63+D64+D66+D67+D70+D72+D91+D92+D93+D95+D96+D97+D103+D104+D106+D107+D120+D122</f>
        <v>0</v>
      </c>
      <c r="K437" s="63">
        <f>D74+D81</f>
        <v>0</v>
      </c>
      <c r="L437" s="63">
        <f>D75+D82</f>
        <v>0</v>
      </c>
      <c r="M437" s="63">
        <f>D198+D199+D200+D201+D203+D205+D204+D206</f>
        <v>0</v>
      </c>
      <c r="N437" s="63">
        <f>D235+D236+D244+D245+D251+D252+D254+D255+D260+D261+D262+D268+D270+D274+D275+D276+D277+D280+D281+D291</f>
        <v>0</v>
      </c>
      <c r="O437" s="63">
        <f>D314+D315+D344+D345+D346+D367+D373+D383+D384+D385+D386+D389+D390+D391+D392+D395+D396+D398+D397+D401+D402+D403+D404</f>
        <v>0</v>
      </c>
      <c r="P437" s="64"/>
    </row>
    <row r="438" spans="1:16" x14ac:dyDescent="0.25">
      <c r="A438" s="33" t="s">
        <v>369</v>
      </c>
      <c r="B438" s="26" t="s">
        <v>370</v>
      </c>
      <c r="C438" s="144">
        <v>632</v>
      </c>
      <c r="D438" s="175"/>
      <c r="E438" s="175">
        <f>+'BAZNA rashodi i izdaci'!D779</f>
        <v>0</v>
      </c>
      <c r="F438" s="175">
        <f>'BAZNA rashodi i izdaci'!E779+'BAZNA rashodi i izdaci'!L779+'BAZNA rashodi i izdaci'!T779</f>
        <v>0</v>
      </c>
      <c r="G438" s="175">
        <f>'BAZNA rashodi i izdaci'!F779+'BAZNA rashodi i izdaci'!M779+'BAZNA rashodi i izdaci'!U779</f>
        <v>0</v>
      </c>
      <c r="H438" s="175">
        <f>'BAZNA rashodi i izdaci'!G779+'BAZNA rashodi i izdaci'!N779+'BAZNA rashodi i izdaci'!V779</f>
        <v>0</v>
      </c>
      <c r="I438" s="175">
        <f>'BAZNA rashodi i izdaci'!W779</f>
        <v>0</v>
      </c>
      <c r="J438" s="175">
        <f>'BAZNA rashodi i izdaci'!H779+'BAZNA rashodi i izdaci'!O779+'BAZNA rashodi i izdaci'!X779</f>
        <v>0</v>
      </c>
      <c r="K438" s="175">
        <f>'BAZNA rashodi i izdaci'!P779+'BAZNA rashodi i izdaci'!Y779</f>
        <v>0</v>
      </c>
      <c r="L438" s="175">
        <f>'BAZNA rashodi i izdaci'!Q779+'BAZNA rashodi i izdaci'!Z779</f>
        <v>0</v>
      </c>
      <c r="M438" s="175">
        <f>'BAZNA rashodi i izdaci'!I779+'BAZNA rashodi i izdaci'!R779+'BAZNA rashodi i izdaci'!AA779</f>
        <v>0</v>
      </c>
      <c r="N438" s="175">
        <f>'BAZNA rashodi i izdaci'!J779+'BAZNA rashodi i izdaci'!S779</f>
        <v>0</v>
      </c>
      <c r="O438" s="175">
        <f>'BAZNA rashodi i izdaci'!K779</f>
        <v>0</v>
      </c>
      <c r="P438" s="176"/>
    </row>
    <row r="439" spans="1:16" x14ac:dyDescent="0.25">
      <c r="A439" s="33" t="s">
        <v>371</v>
      </c>
      <c r="B439" s="26" t="s">
        <v>372</v>
      </c>
      <c r="C439" s="144"/>
      <c r="D439" s="177"/>
      <c r="E439" s="177">
        <f t="shared" ref="E439" si="171">+E436-E438</f>
        <v>43907637</v>
      </c>
      <c r="F439" s="177">
        <f>+F436-F438</f>
        <v>38459802</v>
      </c>
      <c r="G439" s="177">
        <f t="shared" ref="G439:O439" si="172">+G436-G438</f>
        <v>3575450</v>
      </c>
      <c r="H439" s="177">
        <f t="shared" si="172"/>
        <v>1519495</v>
      </c>
      <c r="I439" s="177">
        <f t="shared" si="172"/>
        <v>332488</v>
      </c>
      <c r="J439" s="177">
        <f t="shared" si="172"/>
        <v>20402</v>
      </c>
      <c r="K439" s="177">
        <f t="shared" si="172"/>
        <v>0</v>
      </c>
      <c r="L439" s="177">
        <f t="shared" si="172"/>
        <v>0</v>
      </c>
      <c r="M439" s="177">
        <f t="shared" si="172"/>
        <v>0</v>
      </c>
      <c r="N439" s="177">
        <f t="shared" si="172"/>
        <v>0</v>
      </c>
      <c r="O439" s="177">
        <f t="shared" si="172"/>
        <v>0</v>
      </c>
      <c r="P439" s="178"/>
    </row>
    <row r="442" spans="1:16" s="34" customFormat="1" x14ac:dyDescent="0.25">
      <c r="P442" s="35"/>
    </row>
    <row r="443" spans="1:16" s="34" customFormat="1" ht="15.75" customHeight="1" thickBot="1" x14ac:dyDescent="0.3">
      <c r="B443" s="36" t="s">
        <v>1361</v>
      </c>
      <c r="P443" s="35"/>
    </row>
    <row r="444" spans="1:16" s="34" customFormat="1" x14ac:dyDescent="0.25">
      <c r="P444" s="35"/>
    </row>
    <row r="445" spans="1:16" s="34" customFormat="1" ht="15.75" customHeight="1" thickBot="1" x14ac:dyDescent="0.3">
      <c r="B445" s="36" t="s">
        <v>1360</v>
      </c>
      <c r="E445" s="34" t="s">
        <v>373</v>
      </c>
      <c r="P445" s="35"/>
    </row>
    <row r="446" spans="1:16" s="34" customFormat="1" x14ac:dyDescent="0.25">
      <c r="P446" s="35"/>
    </row>
    <row r="447" spans="1:16" s="34" customFormat="1" ht="15.75" customHeight="1" thickBot="1" x14ac:dyDescent="0.3">
      <c r="B447" s="36" t="s">
        <v>1362</v>
      </c>
      <c r="D447" s="36"/>
      <c r="E447" s="36"/>
      <c r="F447" s="36"/>
      <c r="G447" s="36"/>
      <c r="P447" s="35"/>
    </row>
    <row r="448" spans="1:16" s="34" customFormat="1" x14ac:dyDescent="0.25">
      <c r="P448" s="35"/>
    </row>
    <row r="449" spans="2:16" s="34" customFormat="1" ht="15.75" customHeight="1" thickBot="1" x14ac:dyDescent="0.3">
      <c r="B449" s="36" t="s">
        <v>1363</v>
      </c>
      <c r="E449" s="37" t="s">
        <v>374</v>
      </c>
      <c r="F449" s="34" t="s">
        <v>375</v>
      </c>
      <c r="P449" s="35"/>
    </row>
    <row r="450" spans="2:16" s="34" customFormat="1" x14ac:dyDescent="0.25">
      <c r="P450" s="35"/>
    </row>
    <row r="451" spans="2:16" s="34" customFormat="1" x14ac:dyDescent="0.25">
      <c r="P451" s="35"/>
    </row>
    <row r="452" spans="2:16" s="34" customFormat="1" x14ac:dyDescent="0.25">
      <c r="P452" s="35"/>
    </row>
    <row r="453" spans="2:16" s="34" customFormat="1" x14ac:dyDescent="0.25">
      <c r="P453" s="35"/>
    </row>
    <row r="454" spans="2:16" s="34" customFormat="1" x14ac:dyDescent="0.25">
      <c r="P454" s="35"/>
    </row>
    <row r="455" spans="2:16" s="34" customFormat="1" x14ac:dyDescent="0.25">
      <c r="P455" s="35"/>
    </row>
    <row r="456" spans="2:16" s="34" customFormat="1" x14ac:dyDescent="0.25">
      <c r="P456" s="35"/>
    </row>
    <row r="457" spans="2:16" s="34" customFormat="1" x14ac:dyDescent="0.25">
      <c r="P457" s="35"/>
    </row>
  </sheetData>
  <sheetProtection algorithmName="SHA-512" hashValue="I3lHGEEPXV/1I1HcM+8czzdPEHseY5gZH+4//sJFMU5wqPDnsycpy5YB4PNO+7iYoODl7zwyAzBwEvstjzxooQ==" saltValue="/wMFfCuK7y0HHmINryQLU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1">
    <mergeCell ref="A1:E1"/>
  </mergeCells>
  <dataValidations count="2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F176:F179 F173:F174 F151:F171 F102:O102 F86:F90 F68:F69 F94 I14:O72 F149 G139:O139 F271:F273 F194 F202 F71 F131 F136 F183:F191 F237:F243 F246:F250 F256:F259 F278:F279 F282:F290 G148:O225 F269 F263:F267 F253 F226:O226 P65 P68:P69 P71 P86:P90 P94 P98:P103 P108:P112 F227:F234 P142:P147 P149 P151:P171 P173:P180 P202 P387:P388 P393:P394 F65 F127 P14:P62 F196:F197 G74:O79 G130:O133 P399:P400 F134:O134 F138:O138 G135:O137 P127:P138 F128:O129 G106:O107 F80:P80 G126:O127 P183:P197 G81:O101 G103:O104 F98:F101 F103 F73:P73 F60:F62 G60:H72 F14:H59 P114 F147:O147 D60:E60 G120:O120 G122:O122 G124:O124 G141:O146 G227:O303 F142:F146 F292:F303 P405:P435 F427:O435 G313:O316 G400:O409 F322:F366 F405:F409 F393:F394 F387:F388 F382 F316 F313 F400 F105:P105 F368:F380 F207:F225 F416:F424 F436:P439 F305:O312 F317:O321 F381:O381 G416:O426 F399:O399 F410:O415 G382:O398 G322:O380 F140:P140 P207:P313 P316:P366 P368:P372 P374:P382 G117:O117">
      <formula1>9999999999</formula1>
    </dataValidation>
    <dataValidation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D108:O116"/>
  </dataValidations>
  <pageMargins left="0.38" right="0.23" top="0.35433070866142002" bottom="0.35433070866142002" header="0.31496062992126" footer="0.31496062992126"/>
  <pageSetup paperSize="9" scale="52" fitToHeight="0" orientation="landscape" r:id="rId1"/>
  <headerFooter alignWithMargins="0">
    <oddFooter>Stranica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751" activePane="bottomRight" state="frozen"/>
      <selection pane="topRight" activeCell="D1" sqref="D1"/>
      <selection pane="bottomLeft" activeCell="A5" sqref="A5"/>
      <selection pane="bottomRight" activeCell="Y756" sqref="Y756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1" customWidth="1"/>
    <col min="8" max="10" width="12.140625" style="1" customWidth="1"/>
    <col min="11" max="11" width="12.140625" style="3" customWidth="1"/>
    <col min="12" max="12" width="12" style="1" customWidth="1"/>
    <col min="13" max="13" width="11.85546875" style="1" customWidth="1"/>
    <col min="14" max="14" width="12" style="1" customWidth="1"/>
    <col min="15" max="15" width="12.140625" style="1" customWidth="1"/>
    <col min="16" max="16" width="12" style="3" customWidth="1"/>
    <col min="17" max="17" width="11.85546875" style="3" customWidth="1"/>
    <col min="18" max="18" width="12" style="1" customWidth="1"/>
    <col min="19" max="19" width="12.5703125" style="1" customWidth="1"/>
    <col min="20" max="20" width="12.85546875" style="1" customWidth="1"/>
    <col min="21" max="21" width="12" style="1" customWidth="1"/>
    <col min="22" max="22" width="12.42578125" style="1" customWidth="1"/>
    <col min="23" max="23" width="12.28515625" style="1" customWidth="1"/>
    <col min="24" max="24" width="12.140625" style="1" customWidth="1"/>
    <col min="25" max="25" width="12" style="3" customWidth="1"/>
    <col min="26" max="26" width="11.85546875" style="3" customWidth="1"/>
    <col min="27" max="27" width="12" style="1" customWidth="1"/>
    <col min="28" max="28" width="38.28515625" style="3" customWidth="1"/>
    <col min="29" max="29" width="9.140625" style="1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0</v>
      </c>
      <c r="E5" s="96">
        <f t="shared" ref="E5:AA5" si="0">E6+E43+E190+E254+E276+E350+E397</f>
        <v>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ref="K5" si="1">K6+K43+K190+K254+K276+K350+K397</f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ref="P5:Q5" si="2">P6+P43+P190+P254+P276+P350+P397</f>
        <v>0</v>
      </c>
      <c r="Q5" s="84">
        <f t="shared" si="2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0</v>
      </c>
      <c r="E6" s="97">
        <f t="shared" ref="E6:AA6" si="3">E7+E24+E33</f>
        <v>0</v>
      </c>
      <c r="F6" s="40">
        <f t="shared" si="3"/>
        <v>0</v>
      </c>
      <c r="G6" s="41">
        <f t="shared" si="3"/>
        <v>0</v>
      </c>
      <c r="H6" s="43">
        <f t="shared" si="3"/>
        <v>0</v>
      </c>
      <c r="I6" s="44">
        <f t="shared" si="3"/>
        <v>0</v>
      </c>
      <c r="J6" s="41">
        <f t="shared" si="3"/>
        <v>0</v>
      </c>
      <c r="K6" s="41">
        <f t="shared" ref="K6" si="4">K7+K24+K33</f>
        <v>0</v>
      </c>
      <c r="L6" s="97">
        <f t="shared" si="3"/>
        <v>0</v>
      </c>
      <c r="M6" s="41">
        <f t="shared" si="3"/>
        <v>0</v>
      </c>
      <c r="N6" s="41">
        <f t="shared" si="3"/>
        <v>0</v>
      </c>
      <c r="O6" s="41">
        <f t="shared" si="3"/>
        <v>0</v>
      </c>
      <c r="P6" s="40">
        <f t="shared" si="3"/>
        <v>0</v>
      </c>
      <c r="Q6" s="40">
        <f t="shared" si="3"/>
        <v>0</v>
      </c>
      <c r="R6" s="40">
        <f t="shared" si="3"/>
        <v>0</v>
      </c>
      <c r="S6" s="103">
        <f t="shared" si="3"/>
        <v>0</v>
      </c>
      <c r="T6" s="97">
        <f t="shared" si="3"/>
        <v>0</v>
      </c>
      <c r="U6" s="40">
        <f t="shared" si="3"/>
        <v>0</v>
      </c>
      <c r="V6" s="40">
        <f t="shared" si="3"/>
        <v>0</v>
      </c>
      <c r="W6" s="42">
        <f t="shared" si="3"/>
        <v>0</v>
      </c>
      <c r="X6" s="44">
        <f t="shared" si="3"/>
        <v>0</v>
      </c>
      <c r="Y6" s="40">
        <f t="shared" ref="Y6:Z6" si="5">Y7+Y24+Y33</f>
        <v>0</v>
      </c>
      <c r="Z6" s="40">
        <f t="shared" si="5"/>
        <v>0</v>
      </c>
      <c r="AA6" s="40">
        <f t="shared" si="3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0</v>
      </c>
      <c r="E7" s="97">
        <f t="shared" ref="E7:AA7" si="6">SUM(E8+E12+E20+E22)</f>
        <v>0</v>
      </c>
      <c r="F7" s="40">
        <f t="shared" si="6"/>
        <v>0</v>
      </c>
      <c r="G7" s="41">
        <f t="shared" si="6"/>
        <v>0</v>
      </c>
      <c r="H7" s="43">
        <f t="shared" si="6"/>
        <v>0</v>
      </c>
      <c r="I7" s="44">
        <f t="shared" si="6"/>
        <v>0</v>
      </c>
      <c r="J7" s="41">
        <f t="shared" si="6"/>
        <v>0</v>
      </c>
      <c r="K7" s="41">
        <f t="shared" ref="K7" si="7">SUM(K8+K12+K20+K22)</f>
        <v>0</v>
      </c>
      <c r="L7" s="97">
        <f t="shared" si="6"/>
        <v>0</v>
      </c>
      <c r="M7" s="41">
        <f t="shared" si="6"/>
        <v>0</v>
      </c>
      <c r="N7" s="41">
        <f t="shared" si="6"/>
        <v>0</v>
      </c>
      <c r="O7" s="41">
        <f t="shared" si="6"/>
        <v>0</v>
      </c>
      <c r="P7" s="40">
        <f t="shared" si="6"/>
        <v>0</v>
      </c>
      <c r="Q7" s="40">
        <f t="shared" si="6"/>
        <v>0</v>
      </c>
      <c r="R7" s="40">
        <f t="shared" si="6"/>
        <v>0</v>
      </c>
      <c r="S7" s="103">
        <f t="shared" si="6"/>
        <v>0</v>
      </c>
      <c r="T7" s="97">
        <f t="shared" si="6"/>
        <v>0</v>
      </c>
      <c r="U7" s="40">
        <f t="shared" si="6"/>
        <v>0</v>
      </c>
      <c r="V7" s="40">
        <f t="shared" si="6"/>
        <v>0</v>
      </c>
      <c r="W7" s="42">
        <f t="shared" si="6"/>
        <v>0</v>
      </c>
      <c r="X7" s="44">
        <f t="shared" si="6"/>
        <v>0</v>
      </c>
      <c r="Y7" s="40">
        <f t="shared" ref="Y7:Z7" si="8">SUM(Y8+Y12+Y20+Y22)</f>
        <v>0</v>
      </c>
      <c r="Z7" s="40">
        <f t="shared" si="8"/>
        <v>0</v>
      </c>
      <c r="AA7" s="40">
        <f t="shared" si="6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0</v>
      </c>
      <c r="E8" s="149">
        <f>SUM(E9:E11)</f>
        <v>0</v>
      </c>
      <c r="F8" s="150">
        <f t="shared" ref="F8:AA8" si="9">SUM(F9:F11)</f>
        <v>0</v>
      </c>
      <c r="G8" s="151">
        <f t="shared" si="9"/>
        <v>0</v>
      </c>
      <c r="H8" s="152">
        <f t="shared" si="9"/>
        <v>0</v>
      </c>
      <c r="I8" s="151">
        <f t="shared" si="9"/>
        <v>0</v>
      </c>
      <c r="J8" s="151">
        <f t="shared" si="9"/>
        <v>0</v>
      </c>
      <c r="K8" s="151">
        <f t="shared" ref="K8" si="10">SUM(K9:K11)</f>
        <v>0</v>
      </c>
      <c r="L8" s="149">
        <f t="shared" si="9"/>
        <v>0</v>
      </c>
      <c r="M8" s="151">
        <f t="shared" si="9"/>
        <v>0</v>
      </c>
      <c r="N8" s="151">
        <f t="shared" si="9"/>
        <v>0</v>
      </c>
      <c r="O8" s="151">
        <f t="shared" si="9"/>
        <v>0</v>
      </c>
      <c r="P8" s="150">
        <f t="shared" si="9"/>
        <v>0</v>
      </c>
      <c r="Q8" s="150">
        <f t="shared" si="9"/>
        <v>0</v>
      </c>
      <c r="R8" s="150">
        <f t="shared" si="9"/>
        <v>0</v>
      </c>
      <c r="S8" s="153">
        <f t="shared" si="9"/>
        <v>0</v>
      </c>
      <c r="T8" s="149">
        <f t="shared" si="9"/>
        <v>0</v>
      </c>
      <c r="U8" s="150">
        <f t="shared" si="9"/>
        <v>0</v>
      </c>
      <c r="V8" s="150">
        <f t="shared" si="9"/>
        <v>0</v>
      </c>
      <c r="W8" s="154">
        <f t="shared" si="9"/>
        <v>0</v>
      </c>
      <c r="X8" s="155">
        <f t="shared" si="9"/>
        <v>0</v>
      </c>
      <c r="Y8" s="150">
        <f t="shared" ref="Y8:Z8" si="11">SUM(Y9:Y11)</f>
        <v>0</v>
      </c>
      <c r="Z8" s="150">
        <f t="shared" si="11"/>
        <v>0</v>
      </c>
      <c r="AA8" s="150">
        <f t="shared" si="9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0</v>
      </c>
      <c r="E9" s="98">
        <v>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12">SUM(E13:E19)</f>
        <v>0</v>
      </c>
      <c r="F12" s="150">
        <f t="shared" si="12"/>
        <v>0</v>
      </c>
      <c r="G12" s="151">
        <f t="shared" si="12"/>
        <v>0</v>
      </c>
      <c r="H12" s="151">
        <f t="shared" si="12"/>
        <v>0</v>
      </c>
      <c r="I12" s="151">
        <f t="shared" si="12"/>
        <v>0</v>
      </c>
      <c r="J12" s="151">
        <f t="shared" si="12"/>
        <v>0</v>
      </c>
      <c r="K12" s="151">
        <f t="shared" ref="K12" si="13">SUM(K13:K19)</f>
        <v>0</v>
      </c>
      <c r="L12" s="149">
        <f t="shared" si="12"/>
        <v>0</v>
      </c>
      <c r="M12" s="151">
        <f t="shared" si="12"/>
        <v>0</v>
      </c>
      <c r="N12" s="151">
        <f t="shared" si="12"/>
        <v>0</v>
      </c>
      <c r="O12" s="151">
        <f t="shared" si="12"/>
        <v>0</v>
      </c>
      <c r="P12" s="150">
        <f t="shared" ref="P12:Q12" si="14">SUM(P13:P19)</f>
        <v>0</v>
      </c>
      <c r="Q12" s="150">
        <f t="shared" si="14"/>
        <v>0</v>
      </c>
      <c r="R12" s="150">
        <f t="shared" si="12"/>
        <v>0</v>
      </c>
      <c r="S12" s="153">
        <f t="shared" si="12"/>
        <v>0</v>
      </c>
      <c r="T12" s="149">
        <f t="shared" si="12"/>
        <v>0</v>
      </c>
      <c r="U12" s="150">
        <f t="shared" si="12"/>
        <v>0</v>
      </c>
      <c r="V12" s="150">
        <f t="shared" si="12"/>
        <v>0</v>
      </c>
      <c r="W12" s="154">
        <f t="shared" si="12"/>
        <v>0</v>
      </c>
      <c r="X12" s="155">
        <f t="shared" si="12"/>
        <v>0</v>
      </c>
      <c r="Y12" s="150">
        <f t="shared" ref="Y12:Z12" si="15">SUM(Y13:Y19)</f>
        <v>0</v>
      </c>
      <c r="Z12" s="150">
        <f t="shared" si="15"/>
        <v>0</v>
      </c>
      <c r="AA12" s="150">
        <f t="shared" si="12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16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16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16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16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16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16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16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17">SUM(F21)</f>
        <v>0</v>
      </c>
      <c r="G20" s="151">
        <f t="shared" si="17"/>
        <v>0</v>
      </c>
      <c r="H20" s="151">
        <f t="shared" si="17"/>
        <v>0</v>
      </c>
      <c r="I20" s="151">
        <f t="shared" si="17"/>
        <v>0</v>
      </c>
      <c r="J20" s="151">
        <f t="shared" si="17"/>
        <v>0</v>
      </c>
      <c r="K20" s="151">
        <f t="shared" si="17"/>
        <v>0</v>
      </c>
      <c r="L20" s="149">
        <f t="shared" si="17"/>
        <v>0</v>
      </c>
      <c r="M20" s="151">
        <f t="shared" si="17"/>
        <v>0</v>
      </c>
      <c r="N20" s="151">
        <f t="shared" si="17"/>
        <v>0</v>
      </c>
      <c r="O20" s="151">
        <f t="shared" si="17"/>
        <v>0</v>
      </c>
      <c r="P20" s="150">
        <f t="shared" si="17"/>
        <v>0</v>
      </c>
      <c r="Q20" s="150">
        <f t="shared" si="17"/>
        <v>0</v>
      </c>
      <c r="R20" s="150">
        <f t="shared" si="17"/>
        <v>0</v>
      </c>
      <c r="S20" s="153">
        <f t="shared" si="17"/>
        <v>0</v>
      </c>
      <c r="T20" s="149">
        <f t="shared" si="17"/>
        <v>0</v>
      </c>
      <c r="U20" s="150">
        <f t="shared" si="17"/>
        <v>0</v>
      </c>
      <c r="V20" s="150">
        <f t="shared" si="17"/>
        <v>0</v>
      </c>
      <c r="W20" s="154">
        <f t="shared" si="17"/>
        <v>0</v>
      </c>
      <c r="X20" s="155">
        <f t="shared" si="17"/>
        <v>0</v>
      </c>
      <c r="Y20" s="150">
        <f t="shared" si="17"/>
        <v>0</v>
      </c>
      <c r="Z20" s="150">
        <f t="shared" si="17"/>
        <v>0</v>
      </c>
      <c r="AA20" s="150">
        <f t="shared" si="17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18">SUM(E23)</f>
        <v>0</v>
      </c>
      <c r="F22" s="150">
        <f t="shared" si="18"/>
        <v>0</v>
      </c>
      <c r="G22" s="151">
        <f t="shared" si="18"/>
        <v>0</v>
      </c>
      <c r="H22" s="151">
        <f t="shared" si="18"/>
        <v>0</v>
      </c>
      <c r="I22" s="151">
        <f t="shared" si="18"/>
        <v>0</v>
      </c>
      <c r="J22" s="151">
        <f t="shared" si="18"/>
        <v>0</v>
      </c>
      <c r="K22" s="151">
        <f t="shared" si="18"/>
        <v>0</v>
      </c>
      <c r="L22" s="149">
        <f t="shared" si="18"/>
        <v>0</v>
      </c>
      <c r="M22" s="151">
        <f t="shared" si="18"/>
        <v>0</v>
      </c>
      <c r="N22" s="151">
        <f t="shared" si="18"/>
        <v>0</v>
      </c>
      <c r="O22" s="151">
        <f t="shared" si="18"/>
        <v>0</v>
      </c>
      <c r="P22" s="150">
        <f t="shared" si="18"/>
        <v>0</v>
      </c>
      <c r="Q22" s="150">
        <f t="shared" si="18"/>
        <v>0</v>
      </c>
      <c r="R22" s="150">
        <f t="shared" si="18"/>
        <v>0</v>
      </c>
      <c r="S22" s="153">
        <f t="shared" si="18"/>
        <v>0</v>
      </c>
      <c r="T22" s="149">
        <f t="shared" si="18"/>
        <v>0</v>
      </c>
      <c r="U22" s="150">
        <f t="shared" si="18"/>
        <v>0</v>
      </c>
      <c r="V22" s="150">
        <f t="shared" si="18"/>
        <v>0</v>
      </c>
      <c r="W22" s="154">
        <f t="shared" si="18"/>
        <v>0</v>
      </c>
      <c r="X22" s="155">
        <f t="shared" si="18"/>
        <v>0</v>
      </c>
      <c r="Y22" s="150">
        <f t="shared" si="18"/>
        <v>0</v>
      </c>
      <c r="Z22" s="150">
        <f t="shared" si="18"/>
        <v>0</v>
      </c>
      <c r="AA22" s="150">
        <f t="shared" si="18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0</v>
      </c>
      <c r="E24" s="97">
        <f t="shared" ref="E24:AA24" si="19">E25</f>
        <v>0</v>
      </c>
      <c r="F24" s="40">
        <f t="shared" si="19"/>
        <v>0</v>
      </c>
      <c r="G24" s="41">
        <f t="shared" si="19"/>
        <v>0</v>
      </c>
      <c r="H24" s="41">
        <f t="shared" si="19"/>
        <v>0</v>
      </c>
      <c r="I24" s="41">
        <f t="shared" si="19"/>
        <v>0</v>
      </c>
      <c r="J24" s="41">
        <f t="shared" si="19"/>
        <v>0</v>
      </c>
      <c r="K24" s="41">
        <f t="shared" si="19"/>
        <v>0</v>
      </c>
      <c r="L24" s="97">
        <f t="shared" si="19"/>
        <v>0</v>
      </c>
      <c r="M24" s="41">
        <f t="shared" si="19"/>
        <v>0</v>
      </c>
      <c r="N24" s="41">
        <f t="shared" si="19"/>
        <v>0</v>
      </c>
      <c r="O24" s="41">
        <f t="shared" si="19"/>
        <v>0</v>
      </c>
      <c r="P24" s="40">
        <f t="shared" si="19"/>
        <v>0</v>
      </c>
      <c r="Q24" s="40">
        <f t="shared" si="19"/>
        <v>0</v>
      </c>
      <c r="R24" s="40">
        <f t="shared" si="19"/>
        <v>0</v>
      </c>
      <c r="S24" s="103">
        <f t="shared" si="19"/>
        <v>0</v>
      </c>
      <c r="T24" s="97">
        <f t="shared" si="19"/>
        <v>0</v>
      </c>
      <c r="U24" s="40">
        <f t="shared" si="19"/>
        <v>0</v>
      </c>
      <c r="V24" s="40">
        <f t="shared" si="19"/>
        <v>0</v>
      </c>
      <c r="W24" s="42">
        <f t="shared" si="19"/>
        <v>0</v>
      </c>
      <c r="X24" s="44">
        <f t="shared" si="19"/>
        <v>0</v>
      </c>
      <c r="Y24" s="40">
        <f t="shared" si="19"/>
        <v>0</v>
      </c>
      <c r="Z24" s="40">
        <f t="shared" si="19"/>
        <v>0</v>
      </c>
      <c r="AA24" s="40">
        <f t="shared" si="19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0</v>
      </c>
      <c r="E25" s="149">
        <f t="shared" ref="E25:AA25" si="20">SUM(E26:E32)</f>
        <v>0</v>
      </c>
      <c r="F25" s="150">
        <f t="shared" si="20"/>
        <v>0</v>
      </c>
      <c r="G25" s="151">
        <f t="shared" si="20"/>
        <v>0</v>
      </c>
      <c r="H25" s="151">
        <f t="shared" si="20"/>
        <v>0</v>
      </c>
      <c r="I25" s="151">
        <f t="shared" si="20"/>
        <v>0</v>
      </c>
      <c r="J25" s="151">
        <f t="shared" si="20"/>
        <v>0</v>
      </c>
      <c r="K25" s="151">
        <f t="shared" ref="K25" si="21">SUM(K26:K32)</f>
        <v>0</v>
      </c>
      <c r="L25" s="149">
        <f t="shared" si="20"/>
        <v>0</v>
      </c>
      <c r="M25" s="151">
        <f t="shared" si="20"/>
        <v>0</v>
      </c>
      <c r="N25" s="151">
        <f t="shared" si="20"/>
        <v>0</v>
      </c>
      <c r="O25" s="151">
        <f t="shared" si="20"/>
        <v>0</v>
      </c>
      <c r="P25" s="150">
        <f t="shared" si="20"/>
        <v>0</v>
      </c>
      <c r="Q25" s="150">
        <f t="shared" si="20"/>
        <v>0</v>
      </c>
      <c r="R25" s="150">
        <f t="shared" si="20"/>
        <v>0</v>
      </c>
      <c r="S25" s="153">
        <f t="shared" si="20"/>
        <v>0</v>
      </c>
      <c r="T25" s="149">
        <f t="shared" si="20"/>
        <v>0</v>
      </c>
      <c r="U25" s="150">
        <f t="shared" si="20"/>
        <v>0</v>
      </c>
      <c r="V25" s="150">
        <f t="shared" si="20"/>
        <v>0</v>
      </c>
      <c r="W25" s="154">
        <f t="shared" si="20"/>
        <v>0</v>
      </c>
      <c r="X25" s="155">
        <f t="shared" si="20"/>
        <v>0</v>
      </c>
      <c r="Y25" s="150">
        <f t="shared" ref="Y25:Z25" si="22">SUM(Y26:Y32)</f>
        <v>0</v>
      </c>
      <c r="Z25" s="150">
        <f t="shared" si="22"/>
        <v>0</v>
      </c>
      <c r="AA25" s="150">
        <f t="shared" si="20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23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23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23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23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23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23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23"/>
        <v>0</v>
      </c>
      <c r="E32" s="98">
        <v>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0</v>
      </c>
      <c r="E33" s="97">
        <f t="shared" ref="E33:AA33" si="24">SUM(E34+E36+E40)</f>
        <v>0</v>
      </c>
      <c r="F33" s="40">
        <f t="shared" si="24"/>
        <v>0</v>
      </c>
      <c r="G33" s="41">
        <f t="shared" si="24"/>
        <v>0</v>
      </c>
      <c r="H33" s="41">
        <f t="shared" si="24"/>
        <v>0</v>
      </c>
      <c r="I33" s="41">
        <f t="shared" si="24"/>
        <v>0</v>
      </c>
      <c r="J33" s="41">
        <f t="shared" si="24"/>
        <v>0</v>
      </c>
      <c r="K33" s="41">
        <f t="shared" ref="K33" si="25">SUM(K34+K36+K40)</f>
        <v>0</v>
      </c>
      <c r="L33" s="97">
        <f t="shared" si="24"/>
        <v>0</v>
      </c>
      <c r="M33" s="41">
        <f t="shared" si="24"/>
        <v>0</v>
      </c>
      <c r="N33" s="41">
        <f t="shared" si="24"/>
        <v>0</v>
      </c>
      <c r="O33" s="41">
        <f t="shared" si="24"/>
        <v>0</v>
      </c>
      <c r="P33" s="40">
        <f t="shared" si="24"/>
        <v>0</v>
      </c>
      <c r="Q33" s="40">
        <f t="shared" si="24"/>
        <v>0</v>
      </c>
      <c r="R33" s="40">
        <f t="shared" si="24"/>
        <v>0</v>
      </c>
      <c r="S33" s="103">
        <f t="shared" si="24"/>
        <v>0</v>
      </c>
      <c r="T33" s="97">
        <f t="shared" si="24"/>
        <v>0</v>
      </c>
      <c r="U33" s="40">
        <f t="shared" si="24"/>
        <v>0</v>
      </c>
      <c r="V33" s="40">
        <f t="shared" si="24"/>
        <v>0</v>
      </c>
      <c r="W33" s="42">
        <f t="shared" si="24"/>
        <v>0</v>
      </c>
      <c r="X33" s="44">
        <f t="shared" si="24"/>
        <v>0</v>
      </c>
      <c r="Y33" s="40">
        <f t="shared" ref="Y33:Z33" si="26">SUM(Y34+Y36+Y40)</f>
        <v>0</v>
      </c>
      <c r="Z33" s="40">
        <f t="shared" si="26"/>
        <v>0</v>
      </c>
      <c r="AA33" s="40">
        <f t="shared" si="24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27">SUM(E35)</f>
        <v>0</v>
      </c>
      <c r="F34" s="150">
        <f t="shared" si="27"/>
        <v>0</v>
      </c>
      <c r="G34" s="151">
        <f t="shared" si="27"/>
        <v>0</v>
      </c>
      <c r="H34" s="151">
        <f t="shared" si="27"/>
        <v>0</v>
      </c>
      <c r="I34" s="151">
        <f t="shared" si="27"/>
        <v>0</v>
      </c>
      <c r="J34" s="151">
        <f t="shared" si="27"/>
        <v>0</v>
      </c>
      <c r="K34" s="151">
        <f t="shared" si="27"/>
        <v>0</v>
      </c>
      <c r="L34" s="149">
        <f t="shared" si="27"/>
        <v>0</v>
      </c>
      <c r="M34" s="151">
        <f t="shared" si="27"/>
        <v>0</v>
      </c>
      <c r="N34" s="151">
        <f t="shared" si="27"/>
        <v>0</v>
      </c>
      <c r="O34" s="151">
        <f t="shared" si="27"/>
        <v>0</v>
      </c>
      <c r="P34" s="150">
        <f t="shared" si="27"/>
        <v>0</v>
      </c>
      <c r="Q34" s="150">
        <f t="shared" si="27"/>
        <v>0</v>
      </c>
      <c r="R34" s="150">
        <f t="shared" si="27"/>
        <v>0</v>
      </c>
      <c r="S34" s="153">
        <f t="shared" si="27"/>
        <v>0</v>
      </c>
      <c r="T34" s="149">
        <f t="shared" si="27"/>
        <v>0</v>
      </c>
      <c r="U34" s="150">
        <f t="shared" si="27"/>
        <v>0</v>
      </c>
      <c r="V34" s="150">
        <f t="shared" si="27"/>
        <v>0</v>
      </c>
      <c r="W34" s="154">
        <f t="shared" si="27"/>
        <v>0</v>
      </c>
      <c r="X34" s="216">
        <f t="shared" si="27"/>
        <v>0</v>
      </c>
      <c r="Y34" s="150">
        <f t="shared" si="27"/>
        <v>0</v>
      </c>
      <c r="Z34" s="150">
        <f t="shared" si="27"/>
        <v>0</v>
      </c>
      <c r="AA34" s="150">
        <f t="shared" si="27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0</v>
      </c>
      <c r="E36" s="149">
        <f t="shared" ref="E36:AA36" si="28">SUM(E37:E39)</f>
        <v>0</v>
      </c>
      <c r="F36" s="150">
        <f t="shared" si="28"/>
        <v>0</v>
      </c>
      <c r="G36" s="151">
        <f t="shared" si="28"/>
        <v>0</v>
      </c>
      <c r="H36" s="151">
        <f t="shared" si="28"/>
        <v>0</v>
      </c>
      <c r="I36" s="151">
        <f t="shared" si="28"/>
        <v>0</v>
      </c>
      <c r="J36" s="151">
        <f t="shared" si="28"/>
        <v>0</v>
      </c>
      <c r="K36" s="151">
        <f t="shared" ref="K36" si="29">SUM(K37:K39)</f>
        <v>0</v>
      </c>
      <c r="L36" s="149">
        <f t="shared" si="28"/>
        <v>0</v>
      </c>
      <c r="M36" s="151">
        <f t="shared" si="28"/>
        <v>0</v>
      </c>
      <c r="N36" s="151">
        <f t="shared" si="28"/>
        <v>0</v>
      </c>
      <c r="O36" s="151">
        <f t="shared" si="28"/>
        <v>0</v>
      </c>
      <c r="P36" s="150">
        <f t="shared" si="28"/>
        <v>0</v>
      </c>
      <c r="Q36" s="150">
        <f t="shared" si="28"/>
        <v>0</v>
      </c>
      <c r="R36" s="150">
        <f t="shared" si="28"/>
        <v>0</v>
      </c>
      <c r="S36" s="153">
        <f t="shared" si="28"/>
        <v>0</v>
      </c>
      <c r="T36" s="149">
        <f t="shared" si="28"/>
        <v>0</v>
      </c>
      <c r="U36" s="150">
        <f t="shared" si="28"/>
        <v>0</v>
      </c>
      <c r="V36" s="150">
        <f t="shared" si="28"/>
        <v>0</v>
      </c>
      <c r="W36" s="154">
        <f t="shared" si="28"/>
        <v>0</v>
      </c>
      <c r="X36" s="216">
        <f t="shared" si="28"/>
        <v>0</v>
      </c>
      <c r="Y36" s="150">
        <f t="shared" ref="Y36:Z36" si="30">SUM(Y37:Y39)</f>
        <v>0</v>
      </c>
      <c r="Z36" s="150">
        <f t="shared" si="30"/>
        <v>0</v>
      </c>
      <c r="AA36" s="150">
        <f t="shared" si="28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0</v>
      </c>
      <c r="E38" s="98">
        <v>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31">SUM(E41:E42)</f>
        <v>0</v>
      </c>
      <c r="F40" s="150">
        <f t="shared" si="31"/>
        <v>0</v>
      </c>
      <c r="G40" s="151">
        <f t="shared" si="31"/>
        <v>0</v>
      </c>
      <c r="H40" s="151">
        <f t="shared" si="31"/>
        <v>0</v>
      </c>
      <c r="I40" s="151">
        <f t="shared" si="31"/>
        <v>0</v>
      </c>
      <c r="J40" s="151">
        <f t="shared" si="31"/>
        <v>0</v>
      </c>
      <c r="K40" s="151">
        <f t="shared" ref="K40" si="32">SUM(K41:K42)</f>
        <v>0</v>
      </c>
      <c r="L40" s="149">
        <f t="shared" si="31"/>
        <v>0</v>
      </c>
      <c r="M40" s="151">
        <f t="shared" si="31"/>
        <v>0</v>
      </c>
      <c r="N40" s="151">
        <f t="shared" si="31"/>
        <v>0</v>
      </c>
      <c r="O40" s="151">
        <f t="shared" si="31"/>
        <v>0</v>
      </c>
      <c r="P40" s="150">
        <f t="shared" si="31"/>
        <v>0</v>
      </c>
      <c r="Q40" s="150">
        <f t="shared" si="31"/>
        <v>0</v>
      </c>
      <c r="R40" s="150">
        <f t="shared" si="31"/>
        <v>0</v>
      </c>
      <c r="S40" s="153">
        <f t="shared" si="31"/>
        <v>0</v>
      </c>
      <c r="T40" s="149">
        <f t="shared" si="31"/>
        <v>0</v>
      </c>
      <c r="U40" s="150">
        <f t="shared" si="31"/>
        <v>0</v>
      </c>
      <c r="V40" s="150">
        <f t="shared" si="31"/>
        <v>0</v>
      </c>
      <c r="W40" s="154">
        <f t="shared" si="31"/>
        <v>0</v>
      </c>
      <c r="X40" s="216">
        <f t="shared" si="31"/>
        <v>0</v>
      </c>
      <c r="Y40" s="150">
        <f t="shared" ref="Y40:Z40" si="33">SUM(Y41:Y42)</f>
        <v>0</v>
      </c>
      <c r="Z40" s="150">
        <f t="shared" si="33"/>
        <v>0</v>
      </c>
      <c r="AA40" s="150">
        <f t="shared" si="31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0</v>
      </c>
      <c r="E43" s="97">
        <f t="shared" ref="E43:AA43" si="34">E44+E64+E98+E158+E162</f>
        <v>0</v>
      </c>
      <c r="F43" s="40">
        <f t="shared" si="34"/>
        <v>0</v>
      </c>
      <c r="G43" s="41">
        <f t="shared" si="34"/>
        <v>0</v>
      </c>
      <c r="H43" s="41">
        <f t="shared" si="34"/>
        <v>0</v>
      </c>
      <c r="I43" s="41">
        <f t="shared" si="34"/>
        <v>0</v>
      </c>
      <c r="J43" s="41">
        <f t="shared" si="34"/>
        <v>0</v>
      </c>
      <c r="K43" s="41">
        <f t="shared" ref="K43" si="35">K44+K64+K98+K158+K162</f>
        <v>0</v>
      </c>
      <c r="L43" s="97">
        <f t="shared" si="34"/>
        <v>0</v>
      </c>
      <c r="M43" s="41">
        <f t="shared" si="34"/>
        <v>0</v>
      </c>
      <c r="N43" s="41">
        <f t="shared" si="34"/>
        <v>0</v>
      </c>
      <c r="O43" s="41">
        <f t="shared" si="34"/>
        <v>0</v>
      </c>
      <c r="P43" s="40">
        <f t="shared" si="34"/>
        <v>0</v>
      </c>
      <c r="Q43" s="40">
        <f t="shared" si="34"/>
        <v>0</v>
      </c>
      <c r="R43" s="40">
        <f t="shared" si="34"/>
        <v>0</v>
      </c>
      <c r="S43" s="103">
        <f t="shared" si="34"/>
        <v>0</v>
      </c>
      <c r="T43" s="97">
        <f t="shared" si="34"/>
        <v>0</v>
      </c>
      <c r="U43" s="40">
        <f t="shared" si="34"/>
        <v>0</v>
      </c>
      <c r="V43" s="40">
        <f t="shared" si="34"/>
        <v>0</v>
      </c>
      <c r="W43" s="42">
        <f t="shared" si="34"/>
        <v>0</v>
      </c>
      <c r="X43" s="44">
        <f t="shared" si="34"/>
        <v>0</v>
      </c>
      <c r="Y43" s="40">
        <f t="shared" ref="Y43:Z43" si="36">Y44+Y64+Y98+Y158+Y162</f>
        <v>0</v>
      </c>
      <c r="Z43" s="40">
        <f t="shared" si="36"/>
        <v>0</v>
      </c>
      <c r="AA43" s="40">
        <f t="shared" si="34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0</v>
      </c>
      <c r="E44" s="97">
        <f t="shared" ref="E44:AA44" si="37">SUM(E45+E54+E58+E61)</f>
        <v>0</v>
      </c>
      <c r="F44" s="40">
        <f t="shared" si="37"/>
        <v>0</v>
      </c>
      <c r="G44" s="41">
        <f t="shared" si="37"/>
        <v>0</v>
      </c>
      <c r="H44" s="41">
        <f t="shared" si="37"/>
        <v>0</v>
      </c>
      <c r="I44" s="41">
        <f t="shared" si="37"/>
        <v>0</v>
      </c>
      <c r="J44" s="41">
        <f t="shared" si="37"/>
        <v>0</v>
      </c>
      <c r="K44" s="41">
        <f t="shared" ref="K44" si="38">SUM(K45+K54+K58+K61)</f>
        <v>0</v>
      </c>
      <c r="L44" s="97">
        <f t="shared" si="37"/>
        <v>0</v>
      </c>
      <c r="M44" s="41">
        <f t="shared" si="37"/>
        <v>0</v>
      </c>
      <c r="N44" s="41">
        <f t="shared" si="37"/>
        <v>0</v>
      </c>
      <c r="O44" s="41">
        <f t="shared" si="37"/>
        <v>0</v>
      </c>
      <c r="P44" s="40">
        <f t="shared" si="37"/>
        <v>0</v>
      </c>
      <c r="Q44" s="40">
        <f t="shared" si="37"/>
        <v>0</v>
      </c>
      <c r="R44" s="40">
        <f t="shared" si="37"/>
        <v>0</v>
      </c>
      <c r="S44" s="103">
        <f t="shared" si="37"/>
        <v>0</v>
      </c>
      <c r="T44" s="97">
        <f t="shared" si="37"/>
        <v>0</v>
      </c>
      <c r="U44" s="40">
        <f t="shared" si="37"/>
        <v>0</v>
      </c>
      <c r="V44" s="40">
        <f t="shared" si="37"/>
        <v>0</v>
      </c>
      <c r="W44" s="42">
        <f t="shared" si="37"/>
        <v>0</v>
      </c>
      <c r="X44" s="44">
        <f t="shared" si="37"/>
        <v>0</v>
      </c>
      <c r="Y44" s="40">
        <f t="shared" ref="Y44:Z44" si="39">SUM(Y45+Y54+Y58+Y61)</f>
        <v>0</v>
      </c>
      <c r="Z44" s="40">
        <f t="shared" si="39"/>
        <v>0</v>
      </c>
      <c r="AA44" s="40">
        <f t="shared" si="37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40">SUM(E46:E53)</f>
        <v>0</v>
      </c>
      <c r="F45" s="150">
        <f t="shared" si="40"/>
        <v>0</v>
      </c>
      <c r="G45" s="151">
        <f t="shared" si="40"/>
        <v>0</v>
      </c>
      <c r="H45" s="151">
        <f t="shared" si="40"/>
        <v>0</v>
      </c>
      <c r="I45" s="151">
        <f t="shared" si="40"/>
        <v>0</v>
      </c>
      <c r="J45" s="151">
        <f t="shared" si="40"/>
        <v>0</v>
      </c>
      <c r="K45" s="151">
        <f t="shared" ref="K45" si="41">SUM(K46:K53)</f>
        <v>0</v>
      </c>
      <c r="L45" s="149">
        <f t="shared" si="40"/>
        <v>0</v>
      </c>
      <c r="M45" s="151">
        <f t="shared" si="40"/>
        <v>0</v>
      </c>
      <c r="N45" s="151">
        <f t="shared" si="40"/>
        <v>0</v>
      </c>
      <c r="O45" s="151">
        <f t="shared" si="40"/>
        <v>0</v>
      </c>
      <c r="P45" s="150">
        <f t="shared" si="40"/>
        <v>0</v>
      </c>
      <c r="Q45" s="150">
        <f t="shared" si="40"/>
        <v>0</v>
      </c>
      <c r="R45" s="150">
        <f t="shared" si="40"/>
        <v>0</v>
      </c>
      <c r="S45" s="153">
        <f t="shared" si="40"/>
        <v>0</v>
      </c>
      <c r="T45" s="149">
        <f t="shared" si="40"/>
        <v>0</v>
      </c>
      <c r="U45" s="150">
        <f t="shared" si="40"/>
        <v>0</v>
      </c>
      <c r="V45" s="150">
        <f t="shared" si="40"/>
        <v>0</v>
      </c>
      <c r="W45" s="154">
        <f t="shared" si="40"/>
        <v>0</v>
      </c>
      <c r="X45" s="155">
        <f t="shared" si="40"/>
        <v>0</v>
      </c>
      <c r="Y45" s="150">
        <f t="shared" ref="Y45:Z45" si="42">SUM(Y46:Y53)</f>
        <v>0</v>
      </c>
      <c r="Z45" s="150">
        <f t="shared" si="42"/>
        <v>0</v>
      </c>
      <c r="AA45" s="150">
        <f t="shared" si="40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43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43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43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43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43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43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43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43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43"/>
        <v>0</v>
      </c>
      <c r="E54" s="149">
        <f>SUM(E55:E57)</f>
        <v>0</v>
      </c>
      <c r="F54" s="150">
        <f t="shared" ref="F54:AA54" si="44">SUM(F55:F57)</f>
        <v>0</v>
      </c>
      <c r="G54" s="151">
        <f t="shared" si="44"/>
        <v>0</v>
      </c>
      <c r="H54" s="151">
        <f t="shared" si="44"/>
        <v>0</v>
      </c>
      <c r="I54" s="151">
        <f t="shared" si="44"/>
        <v>0</v>
      </c>
      <c r="J54" s="151">
        <f t="shared" si="44"/>
        <v>0</v>
      </c>
      <c r="K54" s="151">
        <f t="shared" ref="K54" si="45">SUM(K55:K57)</f>
        <v>0</v>
      </c>
      <c r="L54" s="149">
        <f t="shared" si="44"/>
        <v>0</v>
      </c>
      <c r="M54" s="151">
        <f t="shared" si="44"/>
        <v>0</v>
      </c>
      <c r="N54" s="151">
        <f t="shared" si="44"/>
        <v>0</v>
      </c>
      <c r="O54" s="151">
        <f t="shared" si="44"/>
        <v>0</v>
      </c>
      <c r="P54" s="150">
        <f t="shared" si="44"/>
        <v>0</v>
      </c>
      <c r="Q54" s="150">
        <f t="shared" si="44"/>
        <v>0</v>
      </c>
      <c r="R54" s="150">
        <f t="shared" si="44"/>
        <v>0</v>
      </c>
      <c r="S54" s="153">
        <f t="shared" si="44"/>
        <v>0</v>
      </c>
      <c r="T54" s="149">
        <f t="shared" si="44"/>
        <v>0</v>
      </c>
      <c r="U54" s="150">
        <f t="shared" si="44"/>
        <v>0</v>
      </c>
      <c r="V54" s="150">
        <f t="shared" si="44"/>
        <v>0</v>
      </c>
      <c r="W54" s="154">
        <f t="shared" si="44"/>
        <v>0</v>
      </c>
      <c r="X54" s="217">
        <f t="shared" si="44"/>
        <v>0</v>
      </c>
      <c r="Y54" s="150">
        <f t="shared" ref="Y54:Z54" si="46">SUM(Y55:Y57)</f>
        <v>0</v>
      </c>
      <c r="Z54" s="150">
        <f t="shared" si="46"/>
        <v>0</v>
      </c>
      <c r="AA54" s="150">
        <f t="shared" si="44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43"/>
        <v>0</v>
      </c>
      <c r="E55" s="98">
        <v>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43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43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47">+E59+E60</f>
        <v>0</v>
      </c>
      <c r="F58" s="150">
        <f t="shared" si="47"/>
        <v>0</v>
      </c>
      <c r="G58" s="151">
        <f t="shared" si="47"/>
        <v>0</v>
      </c>
      <c r="H58" s="151">
        <f t="shared" si="47"/>
        <v>0</v>
      </c>
      <c r="I58" s="151">
        <f t="shared" si="47"/>
        <v>0</v>
      </c>
      <c r="J58" s="151">
        <f t="shared" si="47"/>
        <v>0</v>
      </c>
      <c r="K58" s="151">
        <f t="shared" ref="K58" si="48">+K59+K60</f>
        <v>0</v>
      </c>
      <c r="L58" s="149">
        <f t="shared" si="47"/>
        <v>0</v>
      </c>
      <c r="M58" s="151">
        <f t="shared" si="47"/>
        <v>0</v>
      </c>
      <c r="N58" s="151">
        <f t="shared" si="47"/>
        <v>0</v>
      </c>
      <c r="O58" s="151">
        <f t="shared" si="47"/>
        <v>0</v>
      </c>
      <c r="P58" s="150">
        <f t="shared" si="47"/>
        <v>0</v>
      </c>
      <c r="Q58" s="150">
        <f t="shared" si="47"/>
        <v>0</v>
      </c>
      <c r="R58" s="150">
        <f t="shared" si="47"/>
        <v>0</v>
      </c>
      <c r="S58" s="153">
        <f t="shared" si="47"/>
        <v>0</v>
      </c>
      <c r="T58" s="149">
        <f t="shared" si="47"/>
        <v>0</v>
      </c>
      <c r="U58" s="150">
        <f t="shared" si="47"/>
        <v>0</v>
      </c>
      <c r="V58" s="150">
        <f t="shared" si="47"/>
        <v>0</v>
      </c>
      <c r="W58" s="154">
        <f t="shared" si="47"/>
        <v>0</v>
      </c>
      <c r="X58" s="218">
        <f t="shared" si="47"/>
        <v>0</v>
      </c>
      <c r="Y58" s="150">
        <f t="shared" ref="Y58:Z58" si="49">+Y59+Y60</f>
        <v>0</v>
      </c>
      <c r="Z58" s="150">
        <f t="shared" si="49"/>
        <v>0</v>
      </c>
      <c r="AA58" s="150">
        <f t="shared" si="47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>
        <v>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>
        <v>0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50">SUM(E62:E63)</f>
        <v>0</v>
      </c>
      <c r="F61" s="150">
        <f t="shared" si="50"/>
        <v>0</v>
      </c>
      <c r="G61" s="151">
        <f t="shared" si="50"/>
        <v>0</v>
      </c>
      <c r="H61" s="151">
        <f t="shared" si="50"/>
        <v>0</v>
      </c>
      <c r="I61" s="151">
        <f t="shared" si="50"/>
        <v>0</v>
      </c>
      <c r="J61" s="151">
        <f t="shared" si="50"/>
        <v>0</v>
      </c>
      <c r="K61" s="151">
        <f t="shared" ref="K61" si="51">SUM(K62:K63)</f>
        <v>0</v>
      </c>
      <c r="L61" s="149">
        <f t="shared" si="50"/>
        <v>0</v>
      </c>
      <c r="M61" s="151">
        <f t="shared" si="50"/>
        <v>0</v>
      </c>
      <c r="N61" s="151">
        <f t="shared" si="50"/>
        <v>0</v>
      </c>
      <c r="O61" s="151">
        <f t="shared" si="50"/>
        <v>0</v>
      </c>
      <c r="P61" s="150">
        <f t="shared" si="50"/>
        <v>0</v>
      </c>
      <c r="Q61" s="150">
        <f t="shared" si="50"/>
        <v>0</v>
      </c>
      <c r="R61" s="150">
        <f t="shared" si="50"/>
        <v>0</v>
      </c>
      <c r="S61" s="153">
        <f t="shared" si="50"/>
        <v>0</v>
      </c>
      <c r="T61" s="149">
        <f t="shared" si="50"/>
        <v>0</v>
      </c>
      <c r="U61" s="150">
        <f t="shared" si="50"/>
        <v>0</v>
      </c>
      <c r="V61" s="150">
        <f t="shared" si="50"/>
        <v>0</v>
      </c>
      <c r="W61" s="154">
        <f t="shared" si="50"/>
        <v>0</v>
      </c>
      <c r="X61" s="155">
        <f t="shared" si="50"/>
        <v>0</v>
      </c>
      <c r="Y61" s="150">
        <f t="shared" ref="Y61:Z61" si="52">SUM(Y62:Y63)</f>
        <v>0</v>
      </c>
      <c r="Z61" s="150">
        <f t="shared" si="52"/>
        <v>0</v>
      </c>
      <c r="AA61" s="150">
        <f t="shared" si="50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53">SUM(E65+E72+E80+E86+E91+E94+E96)</f>
        <v>0</v>
      </c>
      <c r="F64" s="40">
        <f t="shared" si="53"/>
        <v>0</v>
      </c>
      <c r="G64" s="41">
        <f t="shared" si="53"/>
        <v>0</v>
      </c>
      <c r="H64" s="41">
        <f t="shared" si="53"/>
        <v>0</v>
      </c>
      <c r="I64" s="41">
        <f t="shared" si="53"/>
        <v>0</v>
      </c>
      <c r="J64" s="41">
        <f t="shared" si="53"/>
        <v>0</v>
      </c>
      <c r="K64" s="41">
        <f t="shared" ref="K64" si="54">SUM(K65+K72+K80+K86+K91+K94+K96)</f>
        <v>0</v>
      </c>
      <c r="L64" s="97">
        <f t="shared" si="53"/>
        <v>0</v>
      </c>
      <c r="M64" s="41">
        <f t="shared" si="53"/>
        <v>0</v>
      </c>
      <c r="N64" s="41">
        <f t="shared" si="53"/>
        <v>0</v>
      </c>
      <c r="O64" s="41">
        <f t="shared" si="53"/>
        <v>0</v>
      </c>
      <c r="P64" s="40">
        <f t="shared" si="53"/>
        <v>0</v>
      </c>
      <c r="Q64" s="40">
        <f t="shared" si="53"/>
        <v>0</v>
      </c>
      <c r="R64" s="40">
        <f t="shared" si="53"/>
        <v>0</v>
      </c>
      <c r="S64" s="103">
        <f t="shared" si="53"/>
        <v>0</v>
      </c>
      <c r="T64" s="97">
        <f t="shared" si="53"/>
        <v>0</v>
      </c>
      <c r="U64" s="40">
        <f t="shared" si="53"/>
        <v>0</v>
      </c>
      <c r="V64" s="40">
        <f t="shared" si="53"/>
        <v>0</v>
      </c>
      <c r="W64" s="42">
        <f t="shared" si="53"/>
        <v>0</v>
      </c>
      <c r="X64" s="44">
        <f t="shared" si="53"/>
        <v>0</v>
      </c>
      <c r="Y64" s="40">
        <f t="shared" ref="Y64:Z64" si="55">SUM(Y65+Y72+Y80+Y86+Y91+Y94+Y96)</f>
        <v>0</v>
      </c>
      <c r="Z64" s="40">
        <f t="shared" si="55"/>
        <v>0</v>
      </c>
      <c r="AA64" s="40">
        <f t="shared" si="5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56">SUM(E66:E71)</f>
        <v>0</v>
      </c>
      <c r="F65" s="150">
        <f t="shared" si="56"/>
        <v>0</v>
      </c>
      <c r="G65" s="151">
        <f t="shared" si="56"/>
        <v>0</v>
      </c>
      <c r="H65" s="151">
        <f t="shared" si="56"/>
        <v>0</v>
      </c>
      <c r="I65" s="151">
        <f t="shared" si="56"/>
        <v>0</v>
      </c>
      <c r="J65" s="151">
        <f t="shared" si="56"/>
        <v>0</v>
      </c>
      <c r="K65" s="151">
        <f t="shared" ref="K65" si="57">SUM(K66:K71)</f>
        <v>0</v>
      </c>
      <c r="L65" s="149">
        <f t="shared" si="56"/>
        <v>0</v>
      </c>
      <c r="M65" s="151">
        <f t="shared" si="56"/>
        <v>0</v>
      </c>
      <c r="N65" s="151">
        <f t="shared" si="56"/>
        <v>0</v>
      </c>
      <c r="O65" s="151">
        <f t="shared" si="56"/>
        <v>0</v>
      </c>
      <c r="P65" s="150">
        <f t="shared" si="56"/>
        <v>0</v>
      </c>
      <c r="Q65" s="150">
        <f t="shared" si="56"/>
        <v>0</v>
      </c>
      <c r="R65" s="150">
        <f t="shared" si="56"/>
        <v>0</v>
      </c>
      <c r="S65" s="153">
        <f t="shared" si="56"/>
        <v>0</v>
      </c>
      <c r="T65" s="149">
        <f t="shared" si="56"/>
        <v>0</v>
      </c>
      <c r="U65" s="150">
        <f t="shared" si="56"/>
        <v>0</v>
      </c>
      <c r="V65" s="150">
        <f t="shared" si="56"/>
        <v>0</v>
      </c>
      <c r="W65" s="154">
        <f t="shared" si="56"/>
        <v>0</v>
      </c>
      <c r="X65" s="155">
        <f t="shared" si="56"/>
        <v>0</v>
      </c>
      <c r="Y65" s="150">
        <f t="shared" ref="Y65:Z65" si="58">SUM(Y66:Y71)</f>
        <v>0</v>
      </c>
      <c r="Z65" s="150">
        <f t="shared" si="58"/>
        <v>0</v>
      </c>
      <c r="AA65" s="150">
        <f t="shared" si="56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59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59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59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59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59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59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60">SUM(E73:E79)</f>
        <v>0</v>
      </c>
      <c r="F72" s="150">
        <f t="shared" si="60"/>
        <v>0</v>
      </c>
      <c r="G72" s="151">
        <f t="shared" si="60"/>
        <v>0</v>
      </c>
      <c r="H72" s="151">
        <f t="shared" si="60"/>
        <v>0</v>
      </c>
      <c r="I72" s="151">
        <f t="shared" si="60"/>
        <v>0</v>
      </c>
      <c r="J72" s="151">
        <f t="shared" si="60"/>
        <v>0</v>
      </c>
      <c r="K72" s="151">
        <f t="shared" ref="K72" si="61">SUM(K73:K79)</f>
        <v>0</v>
      </c>
      <c r="L72" s="149">
        <f t="shared" si="60"/>
        <v>0</v>
      </c>
      <c r="M72" s="151">
        <f t="shared" si="60"/>
        <v>0</v>
      </c>
      <c r="N72" s="151">
        <f t="shared" si="60"/>
        <v>0</v>
      </c>
      <c r="O72" s="151">
        <f t="shared" si="60"/>
        <v>0</v>
      </c>
      <c r="P72" s="150">
        <f t="shared" si="60"/>
        <v>0</v>
      </c>
      <c r="Q72" s="150">
        <f t="shared" si="60"/>
        <v>0</v>
      </c>
      <c r="R72" s="150">
        <f t="shared" si="60"/>
        <v>0</v>
      </c>
      <c r="S72" s="153">
        <f t="shared" si="60"/>
        <v>0</v>
      </c>
      <c r="T72" s="149">
        <f t="shared" si="60"/>
        <v>0</v>
      </c>
      <c r="U72" s="150">
        <f t="shared" si="60"/>
        <v>0</v>
      </c>
      <c r="V72" s="150">
        <f t="shared" si="60"/>
        <v>0</v>
      </c>
      <c r="W72" s="154">
        <f t="shared" si="60"/>
        <v>0</v>
      </c>
      <c r="X72" s="155">
        <f t="shared" si="60"/>
        <v>0</v>
      </c>
      <c r="Y72" s="150">
        <f t="shared" ref="Y72:Z72" si="62">SUM(Y73:Y79)</f>
        <v>0</v>
      </c>
      <c r="Z72" s="150">
        <f t="shared" si="62"/>
        <v>0</v>
      </c>
      <c r="AA72" s="150">
        <f t="shared" si="60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63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63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63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63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63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63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63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64">SUM(E81:E85)</f>
        <v>0</v>
      </c>
      <c r="F80" s="150">
        <f t="shared" si="64"/>
        <v>0</v>
      </c>
      <c r="G80" s="151">
        <f t="shared" si="64"/>
        <v>0</v>
      </c>
      <c r="H80" s="151">
        <f t="shared" si="64"/>
        <v>0</v>
      </c>
      <c r="I80" s="151">
        <f t="shared" si="64"/>
        <v>0</v>
      </c>
      <c r="J80" s="151">
        <f t="shared" si="64"/>
        <v>0</v>
      </c>
      <c r="K80" s="151">
        <f t="shared" ref="K80" si="65">SUM(K81:K85)</f>
        <v>0</v>
      </c>
      <c r="L80" s="149">
        <f t="shared" si="64"/>
        <v>0</v>
      </c>
      <c r="M80" s="151">
        <f t="shared" si="64"/>
        <v>0</v>
      </c>
      <c r="N80" s="151">
        <f t="shared" si="64"/>
        <v>0</v>
      </c>
      <c r="O80" s="151">
        <f t="shared" si="64"/>
        <v>0</v>
      </c>
      <c r="P80" s="150">
        <f t="shared" si="64"/>
        <v>0</v>
      </c>
      <c r="Q80" s="150">
        <f t="shared" si="64"/>
        <v>0</v>
      </c>
      <c r="R80" s="150">
        <f t="shared" si="64"/>
        <v>0</v>
      </c>
      <c r="S80" s="153">
        <f t="shared" si="64"/>
        <v>0</v>
      </c>
      <c r="T80" s="149">
        <f t="shared" si="64"/>
        <v>0</v>
      </c>
      <c r="U80" s="150">
        <f t="shared" si="64"/>
        <v>0</v>
      </c>
      <c r="V80" s="150">
        <f t="shared" si="64"/>
        <v>0</v>
      </c>
      <c r="W80" s="154">
        <f t="shared" si="64"/>
        <v>0</v>
      </c>
      <c r="X80" s="155">
        <f t="shared" si="64"/>
        <v>0</v>
      </c>
      <c r="Y80" s="150">
        <f t="shared" ref="Y80:Z80" si="66">SUM(Y81:Y85)</f>
        <v>0</v>
      </c>
      <c r="Z80" s="150">
        <f t="shared" si="66"/>
        <v>0</v>
      </c>
      <c r="AA80" s="150">
        <f t="shared" si="64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67">SUM(E87:E90)</f>
        <v>0</v>
      </c>
      <c r="F86" s="150">
        <f t="shared" si="67"/>
        <v>0</v>
      </c>
      <c r="G86" s="151">
        <f t="shared" si="67"/>
        <v>0</v>
      </c>
      <c r="H86" s="151">
        <f t="shared" si="67"/>
        <v>0</v>
      </c>
      <c r="I86" s="151">
        <f t="shared" si="67"/>
        <v>0</v>
      </c>
      <c r="J86" s="151">
        <f t="shared" si="67"/>
        <v>0</v>
      </c>
      <c r="K86" s="151">
        <f t="shared" ref="K86" si="68">SUM(K87:K90)</f>
        <v>0</v>
      </c>
      <c r="L86" s="149">
        <f t="shared" si="67"/>
        <v>0</v>
      </c>
      <c r="M86" s="151">
        <f t="shared" si="67"/>
        <v>0</v>
      </c>
      <c r="N86" s="151">
        <f t="shared" si="67"/>
        <v>0</v>
      </c>
      <c r="O86" s="151">
        <f t="shared" si="67"/>
        <v>0</v>
      </c>
      <c r="P86" s="150">
        <f t="shared" si="67"/>
        <v>0</v>
      </c>
      <c r="Q86" s="150">
        <f t="shared" si="67"/>
        <v>0</v>
      </c>
      <c r="R86" s="150">
        <f t="shared" si="67"/>
        <v>0</v>
      </c>
      <c r="S86" s="153">
        <f t="shared" si="67"/>
        <v>0</v>
      </c>
      <c r="T86" s="149">
        <f t="shared" si="67"/>
        <v>0</v>
      </c>
      <c r="U86" s="150">
        <f t="shared" si="67"/>
        <v>0</v>
      </c>
      <c r="V86" s="150">
        <f t="shared" si="67"/>
        <v>0</v>
      </c>
      <c r="W86" s="154">
        <f t="shared" si="67"/>
        <v>0</v>
      </c>
      <c r="X86" s="155">
        <f t="shared" si="67"/>
        <v>0</v>
      </c>
      <c r="Y86" s="150">
        <f t="shared" ref="Y86:Z86" si="69">SUM(Y87:Y90)</f>
        <v>0</v>
      </c>
      <c r="Z86" s="150">
        <f t="shared" si="69"/>
        <v>0</v>
      </c>
      <c r="AA86" s="150">
        <f t="shared" si="67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70">SUM(E92:E93)</f>
        <v>0</v>
      </c>
      <c r="F91" s="150">
        <f t="shared" si="70"/>
        <v>0</v>
      </c>
      <c r="G91" s="151">
        <f t="shared" si="70"/>
        <v>0</v>
      </c>
      <c r="H91" s="151">
        <f t="shared" si="70"/>
        <v>0</v>
      </c>
      <c r="I91" s="151">
        <f t="shared" si="70"/>
        <v>0</v>
      </c>
      <c r="J91" s="151">
        <f t="shared" si="70"/>
        <v>0</v>
      </c>
      <c r="K91" s="151">
        <f t="shared" ref="K91" si="71">SUM(K92:K93)</f>
        <v>0</v>
      </c>
      <c r="L91" s="149">
        <f t="shared" si="70"/>
        <v>0</v>
      </c>
      <c r="M91" s="151">
        <f t="shared" si="70"/>
        <v>0</v>
      </c>
      <c r="N91" s="151">
        <f t="shared" si="70"/>
        <v>0</v>
      </c>
      <c r="O91" s="151">
        <f t="shared" si="70"/>
        <v>0</v>
      </c>
      <c r="P91" s="150">
        <f t="shared" si="70"/>
        <v>0</v>
      </c>
      <c r="Q91" s="150">
        <f t="shared" si="70"/>
        <v>0</v>
      </c>
      <c r="R91" s="150">
        <f t="shared" si="70"/>
        <v>0</v>
      </c>
      <c r="S91" s="153">
        <f t="shared" si="70"/>
        <v>0</v>
      </c>
      <c r="T91" s="149">
        <f t="shared" si="70"/>
        <v>0</v>
      </c>
      <c r="U91" s="150">
        <f t="shared" si="70"/>
        <v>0</v>
      </c>
      <c r="V91" s="150">
        <f t="shared" si="70"/>
        <v>0</v>
      </c>
      <c r="W91" s="154">
        <f t="shared" si="70"/>
        <v>0</v>
      </c>
      <c r="X91" s="155">
        <f t="shared" si="70"/>
        <v>0</v>
      </c>
      <c r="Y91" s="150">
        <f t="shared" ref="Y91:Z91" si="72">SUM(Y92:Y93)</f>
        <v>0</v>
      </c>
      <c r="Z91" s="150">
        <f t="shared" si="72"/>
        <v>0</v>
      </c>
      <c r="AA91" s="150">
        <f t="shared" si="7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73">SUM(E95)</f>
        <v>0</v>
      </c>
      <c r="F94" s="150">
        <f t="shared" si="73"/>
        <v>0</v>
      </c>
      <c r="G94" s="151">
        <f t="shared" si="73"/>
        <v>0</v>
      </c>
      <c r="H94" s="151">
        <f t="shared" si="73"/>
        <v>0</v>
      </c>
      <c r="I94" s="151">
        <f t="shared" si="73"/>
        <v>0</v>
      </c>
      <c r="J94" s="151">
        <f t="shared" si="73"/>
        <v>0</v>
      </c>
      <c r="K94" s="151">
        <f t="shared" si="73"/>
        <v>0</v>
      </c>
      <c r="L94" s="149">
        <f t="shared" si="73"/>
        <v>0</v>
      </c>
      <c r="M94" s="151">
        <f t="shared" si="73"/>
        <v>0</v>
      </c>
      <c r="N94" s="151">
        <f t="shared" si="73"/>
        <v>0</v>
      </c>
      <c r="O94" s="151">
        <f t="shared" si="73"/>
        <v>0</v>
      </c>
      <c r="P94" s="150">
        <f t="shared" si="73"/>
        <v>0</v>
      </c>
      <c r="Q94" s="150">
        <f t="shared" si="73"/>
        <v>0</v>
      </c>
      <c r="R94" s="150">
        <f t="shared" si="73"/>
        <v>0</v>
      </c>
      <c r="S94" s="153">
        <f t="shared" si="73"/>
        <v>0</v>
      </c>
      <c r="T94" s="149">
        <f t="shared" si="73"/>
        <v>0</v>
      </c>
      <c r="U94" s="150">
        <f t="shared" si="73"/>
        <v>0</v>
      </c>
      <c r="V94" s="150">
        <f t="shared" si="73"/>
        <v>0</v>
      </c>
      <c r="W94" s="154">
        <f t="shared" si="73"/>
        <v>0</v>
      </c>
      <c r="X94" s="155">
        <f t="shared" si="73"/>
        <v>0</v>
      </c>
      <c r="Y94" s="150">
        <f t="shared" si="73"/>
        <v>0</v>
      </c>
      <c r="Z94" s="150">
        <f t="shared" si="73"/>
        <v>0</v>
      </c>
      <c r="AA94" s="150">
        <f t="shared" si="73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74">SUM(E97)</f>
        <v>0</v>
      </c>
      <c r="F96" s="150">
        <f t="shared" si="74"/>
        <v>0</v>
      </c>
      <c r="G96" s="151">
        <f t="shared" si="74"/>
        <v>0</v>
      </c>
      <c r="H96" s="151">
        <f t="shared" si="74"/>
        <v>0</v>
      </c>
      <c r="I96" s="151">
        <f t="shared" si="74"/>
        <v>0</v>
      </c>
      <c r="J96" s="151">
        <f t="shared" si="74"/>
        <v>0</v>
      </c>
      <c r="K96" s="151">
        <f t="shared" si="74"/>
        <v>0</v>
      </c>
      <c r="L96" s="149">
        <f t="shared" si="74"/>
        <v>0</v>
      </c>
      <c r="M96" s="151">
        <f t="shared" si="74"/>
        <v>0</v>
      </c>
      <c r="N96" s="151">
        <f t="shared" si="74"/>
        <v>0</v>
      </c>
      <c r="O96" s="151">
        <f t="shared" si="74"/>
        <v>0</v>
      </c>
      <c r="P96" s="150">
        <f t="shared" si="74"/>
        <v>0</v>
      </c>
      <c r="Q96" s="150">
        <f t="shared" si="74"/>
        <v>0</v>
      </c>
      <c r="R96" s="150">
        <f t="shared" si="74"/>
        <v>0</v>
      </c>
      <c r="S96" s="153">
        <f t="shared" si="74"/>
        <v>0</v>
      </c>
      <c r="T96" s="149">
        <f t="shared" si="74"/>
        <v>0</v>
      </c>
      <c r="U96" s="150">
        <f t="shared" si="74"/>
        <v>0</v>
      </c>
      <c r="V96" s="150">
        <f t="shared" si="74"/>
        <v>0</v>
      </c>
      <c r="W96" s="154">
        <f t="shared" si="74"/>
        <v>0</v>
      </c>
      <c r="X96" s="155">
        <f t="shared" si="74"/>
        <v>0</v>
      </c>
      <c r="Y96" s="150">
        <f t="shared" si="74"/>
        <v>0</v>
      </c>
      <c r="Z96" s="150">
        <f t="shared" si="74"/>
        <v>0</v>
      </c>
      <c r="AA96" s="150">
        <f t="shared" si="74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0</v>
      </c>
      <c r="E98" s="99">
        <f t="shared" ref="E98:AA98" si="75">SUM(E99+E105+E110+E116+E123+E130+E135+E145+E149)</f>
        <v>0</v>
      </c>
      <c r="F98" s="48">
        <f t="shared" si="75"/>
        <v>0</v>
      </c>
      <c r="G98" s="49">
        <f t="shared" si="75"/>
        <v>0</v>
      </c>
      <c r="H98" s="49">
        <f t="shared" si="75"/>
        <v>0</v>
      </c>
      <c r="I98" s="49">
        <f t="shared" si="75"/>
        <v>0</v>
      </c>
      <c r="J98" s="49">
        <f t="shared" si="75"/>
        <v>0</v>
      </c>
      <c r="K98" s="49">
        <f t="shared" ref="K98" si="76">SUM(K99+K105+K110+K116+K123+K130+K135+K145+K149)</f>
        <v>0</v>
      </c>
      <c r="L98" s="99">
        <f t="shared" si="75"/>
        <v>0</v>
      </c>
      <c r="M98" s="49">
        <f t="shared" si="75"/>
        <v>0</v>
      </c>
      <c r="N98" s="49">
        <f t="shared" si="75"/>
        <v>0</v>
      </c>
      <c r="O98" s="49">
        <f t="shared" si="75"/>
        <v>0</v>
      </c>
      <c r="P98" s="48">
        <f t="shared" si="75"/>
        <v>0</v>
      </c>
      <c r="Q98" s="48">
        <f t="shared" si="75"/>
        <v>0</v>
      </c>
      <c r="R98" s="48">
        <f t="shared" si="75"/>
        <v>0</v>
      </c>
      <c r="S98" s="105">
        <f t="shared" si="75"/>
        <v>0</v>
      </c>
      <c r="T98" s="99">
        <f t="shared" si="75"/>
        <v>0</v>
      </c>
      <c r="U98" s="48">
        <f t="shared" si="75"/>
        <v>0</v>
      </c>
      <c r="V98" s="48">
        <f t="shared" si="75"/>
        <v>0</v>
      </c>
      <c r="W98" s="50">
        <f t="shared" si="75"/>
        <v>0</v>
      </c>
      <c r="X98" s="58">
        <f t="shared" si="75"/>
        <v>0</v>
      </c>
      <c r="Y98" s="48">
        <f t="shared" ref="Y98:Z98" si="77">SUM(Y99+Y105+Y110+Y116+Y123+Y130+Y135+Y145+Y149)</f>
        <v>0</v>
      </c>
      <c r="Z98" s="48">
        <f t="shared" si="77"/>
        <v>0</v>
      </c>
      <c r="AA98" s="48">
        <f t="shared" si="75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78">SUM(E100:E104)</f>
        <v>0</v>
      </c>
      <c r="F99" s="150">
        <f t="shared" si="78"/>
        <v>0</v>
      </c>
      <c r="G99" s="151">
        <f t="shared" si="78"/>
        <v>0</v>
      </c>
      <c r="H99" s="151">
        <f t="shared" si="78"/>
        <v>0</v>
      </c>
      <c r="I99" s="151">
        <f t="shared" si="78"/>
        <v>0</v>
      </c>
      <c r="J99" s="151">
        <f t="shared" si="78"/>
        <v>0</v>
      </c>
      <c r="K99" s="151">
        <f t="shared" ref="K99" si="79">SUM(K100:K104)</f>
        <v>0</v>
      </c>
      <c r="L99" s="149">
        <f t="shared" si="78"/>
        <v>0</v>
      </c>
      <c r="M99" s="151">
        <f t="shared" si="78"/>
        <v>0</v>
      </c>
      <c r="N99" s="151">
        <f t="shared" si="78"/>
        <v>0</v>
      </c>
      <c r="O99" s="151">
        <f t="shared" si="78"/>
        <v>0</v>
      </c>
      <c r="P99" s="150">
        <f t="shared" si="78"/>
        <v>0</v>
      </c>
      <c r="Q99" s="150">
        <f t="shared" si="78"/>
        <v>0</v>
      </c>
      <c r="R99" s="150">
        <f t="shared" si="78"/>
        <v>0</v>
      </c>
      <c r="S99" s="153">
        <f t="shared" si="78"/>
        <v>0</v>
      </c>
      <c r="T99" s="149">
        <f t="shared" si="78"/>
        <v>0</v>
      </c>
      <c r="U99" s="150">
        <f t="shared" si="78"/>
        <v>0</v>
      </c>
      <c r="V99" s="150">
        <f t="shared" si="78"/>
        <v>0</v>
      </c>
      <c r="W99" s="154">
        <f t="shared" si="78"/>
        <v>0</v>
      </c>
      <c r="X99" s="155">
        <f t="shared" si="78"/>
        <v>0</v>
      </c>
      <c r="Y99" s="150">
        <f t="shared" ref="Y99:Z99" si="80">SUM(Y100:Y104)</f>
        <v>0</v>
      </c>
      <c r="Z99" s="150">
        <f t="shared" si="80"/>
        <v>0</v>
      </c>
      <c r="AA99" s="150">
        <f t="shared" si="78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81">SUM(E106:E109)</f>
        <v>0</v>
      </c>
      <c r="F105" s="150">
        <f t="shared" si="81"/>
        <v>0</v>
      </c>
      <c r="G105" s="151">
        <f t="shared" si="81"/>
        <v>0</v>
      </c>
      <c r="H105" s="151">
        <f t="shared" si="81"/>
        <v>0</v>
      </c>
      <c r="I105" s="151">
        <f t="shared" si="81"/>
        <v>0</v>
      </c>
      <c r="J105" s="151">
        <f t="shared" si="81"/>
        <v>0</v>
      </c>
      <c r="K105" s="151">
        <f t="shared" ref="K105" si="82">SUM(K106:K109)</f>
        <v>0</v>
      </c>
      <c r="L105" s="149">
        <f t="shared" si="81"/>
        <v>0</v>
      </c>
      <c r="M105" s="151">
        <f t="shared" si="81"/>
        <v>0</v>
      </c>
      <c r="N105" s="151">
        <f t="shared" si="81"/>
        <v>0</v>
      </c>
      <c r="O105" s="151">
        <f t="shared" si="81"/>
        <v>0</v>
      </c>
      <c r="P105" s="150">
        <f t="shared" si="81"/>
        <v>0</v>
      </c>
      <c r="Q105" s="150">
        <f t="shared" si="81"/>
        <v>0</v>
      </c>
      <c r="R105" s="150">
        <f t="shared" si="81"/>
        <v>0</v>
      </c>
      <c r="S105" s="153">
        <f t="shared" si="81"/>
        <v>0</v>
      </c>
      <c r="T105" s="149">
        <f t="shared" si="81"/>
        <v>0</v>
      </c>
      <c r="U105" s="150">
        <f t="shared" si="81"/>
        <v>0</v>
      </c>
      <c r="V105" s="150">
        <f t="shared" si="81"/>
        <v>0</v>
      </c>
      <c r="W105" s="154">
        <f t="shared" si="81"/>
        <v>0</v>
      </c>
      <c r="X105" s="155">
        <f t="shared" si="81"/>
        <v>0</v>
      </c>
      <c r="Y105" s="150">
        <f t="shared" ref="Y105:Z105" si="83">SUM(Y106:Y109)</f>
        <v>0</v>
      </c>
      <c r="Z105" s="150">
        <f t="shared" si="83"/>
        <v>0</v>
      </c>
      <c r="AA105" s="150">
        <f t="shared" si="81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84">SUM(E111:E115)</f>
        <v>0</v>
      </c>
      <c r="F110" s="150">
        <f t="shared" si="84"/>
        <v>0</v>
      </c>
      <c r="G110" s="151">
        <f t="shared" si="84"/>
        <v>0</v>
      </c>
      <c r="H110" s="151">
        <f t="shared" si="84"/>
        <v>0</v>
      </c>
      <c r="I110" s="151">
        <f t="shared" si="84"/>
        <v>0</v>
      </c>
      <c r="J110" s="151">
        <f t="shared" si="84"/>
        <v>0</v>
      </c>
      <c r="K110" s="151">
        <f t="shared" ref="K110" si="85">SUM(K111:K115)</f>
        <v>0</v>
      </c>
      <c r="L110" s="149">
        <f t="shared" si="84"/>
        <v>0</v>
      </c>
      <c r="M110" s="151">
        <f t="shared" si="84"/>
        <v>0</v>
      </c>
      <c r="N110" s="151">
        <f t="shared" si="84"/>
        <v>0</v>
      </c>
      <c r="O110" s="151">
        <f t="shared" si="84"/>
        <v>0</v>
      </c>
      <c r="P110" s="150">
        <f t="shared" si="84"/>
        <v>0</v>
      </c>
      <c r="Q110" s="150">
        <f t="shared" si="84"/>
        <v>0</v>
      </c>
      <c r="R110" s="150">
        <f t="shared" si="84"/>
        <v>0</v>
      </c>
      <c r="S110" s="153">
        <f t="shared" si="84"/>
        <v>0</v>
      </c>
      <c r="T110" s="149">
        <f t="shared" si="84"/>
        <v>0</v>
      </c>
      <c r="U110" s="150">
        <f t="shared" si="84"/>
        <v>0</v>
      </c>
      <c r="V110" s="150">
        <f t="shared" si="84"/>
        <v>0</v>
      </c>
      <c r="W110" s="154">
        <f t="shared" si="84"/>
        <v>0</v>
      </c>
      <c r="X110" s="155">
        <f t="shared" si="84"/>
        <v>0</v>
      </c>
      <c r="Y110" s="150">
        <f t="shared" ref="Y110:Z110" si="86">SUM(Y111:Y115)</f>
        <v>0</v>
      </c>
      <c r="Z110" s="150">
        <f t="shared" si="86"/>
        <v>0</v>
      </c>
      <c r="AA110" s="150">
        <f t="shared" si="84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87">SUM(E117:E122)</f>
        <v>0</v>
      </c>
      <c r="F116" s="150">
        <f t="shared" si="87"/>
        <v>0</v>
      </c>
      <c r="G116" s="151">
        <f t="shared" si="87"/>
        <v>0</v>
      </c>
      <c r="H116" s="151">
        <f t="shared" si="87"/>
        <v>0</v>
      </c>
      <c r="I116" s="151">
        <f t="shared" si="87"/>
        <v>0</v>
      </c>
      <c r="J116" s="151">
        <f t="shared" si="87"/>
        <v>0</v>
      </c>
      <c r="K116" s="151">
        <f t="shared" ref="K116" si="88">SUM(K117:K122)</f>
        <v>0</v>
      </c>
      <c r="L116" s="149">
        <f t="shared" si="87"/>
        <v>0</v>
      </c>
      <c r="M116" s="151">
        <f t="shared" si="87"/>
        <v>0</v>
      </c>
      <c r="N116" s="151">
        <f t="shared" si="87"/>
        <v>0</v>
      </c>
      <c r="O116" s="151">
        <f t="shared" si="87"/>
        <v>0</v>
      </c>
      <c r="P116" s="150">
        <f t="shared" si="87"/>
        <v>0</v>
      </c>
      <c r="Q116" s="150">
        <f t="shared" si="87"/>
        <v>0</v>
      </c>
      <c r="R116" s="150">
        <f t="shared" si="87"/>
        <v>0</v>
      </c>
      <c r="S116" s="153">
        <f t="shared" si="87"/>
        <v>0</v>
      </c>
      <c r="T116" s="149">
        <f t="shared" si="87"/>
        <v>0</v>
      </c>
      <c r="U116" s="150">
        <f t="shared" si="87"/>
        <v>0</v>
      </c>
      <c r="V116" s="150">
        <f t="shared" si="87"/>
        <v>0</v>
      </c>
      <c r="W116" s="154">
        <f t="shared" si="87"/>
        <v>0</v>
      </c>
      <c r="X116" s="155">
        <f t="shared" si="87"/>
        <v>0</v>
      </c>
      <c r="Y116" s="150">
        <f t="shared" ref="Y116:Z116" si="89">SUM(Y117:Y122)</f>
        <v>0</v>
      </c>
      <c r="Z116" s="150">
        <f t="shared" si="89"/>
        <v>0</v>
      </c>
      <c r="AA116" s="150">
        <f t="shared" si="8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90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90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90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90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90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90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91">SUM(E124:E129)</f>
        <v>0</v>
      </c>
      <c r="F123" s="150">
        <f t="shared" si="91"/>
        <v>0</v>
      </c>
      <c r="G123" s="151">
        <f t="shared" si="91"/>
        <v>0</v>
      </c>
      <c r="H123" s="151">
        <f t="shared" si="91"/>
        <v>0</v>
      </c>
      <c r="I123" s="151">
        <f t="shared" si="91"/>
        <v>0</v>
      </c>
      <c r="J123" s="151">
        <f t="shared" si="91"/>
        <v>0</v>
      </c>
      <c r="K123" s="151">
        <f t="shared" ref="K123" si="92">SUM(K124:K129)</f>
        <v>0</v>
      </c>
      <c r="L123" s="149">
        <f t="shared" si="91"/>
        <v>0</v>
      </c>
      <c r="M123" s="151">
        <f t="shared" si="91"/>
        <v>0</v>
      </c>
      <c r="N123" s="151">
        <f t="shared" si="91"/>
        <v>0</v>
      </c>
      <c r="O123" s="151">
        <f t="shared" si="91"/>
        <v>0</v>
      </c>
      <c r="P123" s="150">
        <f t="shared" si="91"/>
        <v>0</v>
      </c>
      <c r="Q123" s="150">
        <f t="shared" si="91"/>
        <v>0</v>
      </c>
      <c r="R123" s="150">
        <f t="shared" si="91"/>
        <v>0</v>
      </c>
      <c r="S123" s="153">
        <f t="shared" si="91"/>
        <v>0</v>
      </c>
      <c r="T123" s="149">
        <f t="shared" si="91"/>
        <v>0</v>
      </c>
      <c r="U123" s="150">
        <f t="shared" si="91"/>
        <v>0</v>
      </c>
      <c r="V123" s="150">
        <f t="shared" si="91"/>
        <v>0</v>
      </c>
      <c r="W123" s="154">
        <f t="shared" si="91"/>
        <v>0</v>
      </c>
      <c r="X123" s="155">
        <f t="shared" si="91"/>
        <v>0</v>
      </c>
      <c r="Y123" s="150">
        <f t="shared" ref="Y123:Z123" si="93">SUM(Y124:Y129)</f>
        <v>0</v>
      </c>
      <c r="Z123" s="150">
        <f t="shared" si="93"/>
        <v>0</v>
      </c>
      <c r="AA123" s="150">
        <f t="shared" si="91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94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94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94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94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94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94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0</v>
      </c>
      <c r="E130" s="149">
        <f t="shared" ref="E130:AA130" si="95">SUM(E131:E134)</f>
        <v>0</v>
      </c>
      <c r="F130" s="150">
        <f t="shared" si="95"/>
        <v>0</v>
      </c>
      <c r="G130" s="151">
        <f t="shared" si="95"/>
        <v>0</v>
      </c>
      <c r="H130" s="151">
        <f t="shared" si="95"/>
        <v>0</v>
      </c>
      <c r="I130" s="151">
        <f t="shared" si="95"/>
        <v>0</v>
      </c>
      <c r="J130" s="151">
        <f t="shared" si="95"/>
        <v>0</v>
      </c>
      <c r="K130" s="151">
        <f t="shared" ref="K130" si="96">SUM(K131:K134)</f>
        <v>0</v>
      </c>
      <c r="L130" s="149">
        <f t="shared" si="95"/>
        <v>0</v>
      </c>
      <c r="M130" s="151">
        <f t="shared" si="95"/>
        <v>0</v>
      </c>
      <c r="N130" s="151">
        <f t="shared" si="95"/>
        <v>0</v>
      </c>
      <c r="O130" s="151">
        <f t="shared" si="95"/>
        <v>0</v>
      </c>
      <c r="P130" s="150">
        <f t="shared" si="95"/>
        <v>0</v>
      </c>
      <c r="Q130" s="150">
        <f t="shared" si="95"/>
        <v>0</v>
      </c>
      <c r="R130" s="150">
        <f t="shared" si="95"/>
        <v>0</v>
      </c>
      <c r="S130" s="153">
        <f t="shared" si="95"/>
        <v>0</v>
      </c>
      <c r="T130" s="149">
        <f t="shared" si="95"/>
        <v>0</v>
      </c>
      <c r="U130" s="150">
        <f t="shared" si="95"/>
        <v>0</v>
      </c>
      <c r="V130" s="150">
        <f t="shared" si="95"/>
        <v>0</v>
      </c>
      <c r="W130" s="154">
        <f t="shared" si="95"/>
        <v>0</v>
      </c>
      <c r="X130" s="155">
        <f t="shared" si="95"/>
        <v>0</v>
      </c>
      <c r="Y130" s="150">
        <f t="shared" ref="Y130:Z130" si="97">SUM(Y131:Y134)</f>
        <v>0</v>
      </c>
      <c r="Z130" s="150">
        <f t="shared" si="97"/>
        <v>0</v>
      </c>
      <c r="AA130" s="150">
        <f t="shared" si="95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0</v>
      </c>
      <c r="E131" s="98">
        <v>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98">SUM(E136:E144)</f>
        <v>0</v>
      </c>
      <c r="F135" s="150">
        <f t="shared" si="98"/>
        <v>0</v>
      </c>
      <c r="G135" s="151">
        <f t="shared" si="98"/>
        <v>0</v>
      </c>
      <c r="H135" s="151">
        <f t="shared" si="98"/>
        <v>0</v>
      </c>
      <c r="I135" s="151">
        <f t="shared" si="98"/>
        <v>0</v>
      </c>
      <c r="J135" s="151">
        <f t="shared" si="98"/>
        <v>0</v>
      </c>
      <c r="K135" s="151">
        <f t="shared" ref="K135" si="99">SUM(K136:K144)</f>
        <v>0</v>
      </c>
      <c r="L135" s="149">
        <f t="shared" si="98"/>
        <v>0</v>
      </c>
      <c r="M135" s="151">
        <f t="shared" si="98"/>
        <v>0</v>
      </c>
      <c r="N135" s="151">
        <f t="shared" si="98"/>
        <v>0</v>
      </c>
      <c r="O135" s="151">
        <f t="shared" si="98"/>
        <v>0</v>
      </c>
      <c r="P135" s="150">
        <f t="shared" si="98"/>
        <v>0</v>
      </c>
      <c r="Q135" s="150">
        <f t="shared" si="98"/>
        <v>0</v>
      </c>
      <c r="R135" s="150">
        <f t="shared" si="98"/>
        <v>0</v>
      </c>
      <c r="S135" s="153">
        <f t="shared" si="98"/>
        <v>0</v>
      </c>
      <c r="T135" s="149">
        <f t="shared" si="98"/>
        <v>0</v>
      </c>
      <c r="U135" s="150">
        <f t="shared" si="98"/>
        <v>0</v>
      </c>
      <c r="V135" s="150">
        <f t="shared" si="98"/>
        <v>0</v>
      </c>
      <c r="W135" s="154">
        <f t="shared" si="98"/>
        <v>0</v>
      </c>
      <c r="X135" s="155">
        <f t="shared" si="98"/>
        <v>0</v>
      </c>
      <c r="Y135" s="150">
        <f t="shared" ref="Y135:Z135" si="100">SUM(Y136:Y144)</f>
        <v>0</v>
      </c>
      <c r="Z135" s="150">
        <f t="shared" si="100"/>
        <v>0</v>
      </c>
      <c r="AA135" s="150">
        <f t="shared" si="98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101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101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101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101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101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101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101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101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101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102">SUM(E146:E148)</f>
        <v>0</v>
      </c>
      <c r="F145" s="150">
        <f t="shared" si="102"/>
        <v>0</v>
      </c>
      <c r="G145" s="151">
        <f t="shared" si="102"/>
        <v>0</v>
      </c>
      <c r="H145" s="151">
        <f t="shared" si="102"/>
        <v>0</v>
      </c>
      <c r="I145" s="151">
        <f t="shared" si="102"/>
        <v>0</v>
      </c>
      <c r="J145" s="151">
        <f t="shared" si="102"/>
        <v>0</v>
      </c>
      <c r="K145" s="151">
        <f t="shared" ref="K145" si="103">SUM(K146:K148)</f>
        <v>0</v>
      </c>
      <c r="L145" s="149">
        <f t="shared" si="102"/>
        <v>0</v>
      </c>
      <c r="M145" s="151">
        <f t="shared" si="102"/>
        <v>0</v>
      </c>
      <c r="N145" s="151">
        <f t="shared" si="102"/>
        <v>0</v>
      </c>
      <c r="O145" s="151">
        <f t="shared" si="102"/>
        <v>0</v>
      </c>
      <c r="P145" s="150">
        <f t="shared" si="102"/>
        <v>0</v>
      </c>
      <c r="Q145" s="150">
        <f t="shared" si="102"/>
        <v>0</v>
      </c>
      <c r="R145" s="150">
        <f t="shared" si="102"/>
        <v>0</v>
      </c>
      <c r="S145" s="153">
        <f t="shared" si="102"/>
        <v>0</v>
      </c>
      <c r="T145" s="149">
        <f t="shared" si="102"/>
        <v>0</v>
      </c>
      <c r="U145" s="150">
        <f t="shared" si="102"/>
        <v>0</v>
      </c>
      <c r="V145" s="150">
        <f t="shared" si="102"/>
        <v>0</v>
      </c>
      <c r="W145" s="154">
        <f t="shared" si="102"/>
        <v>0</v>
      </c>
      <c r="X145" s="155">
        <f t="shared" si="102"/>
        <v>0</v>
      </c>
      <c r="Y145" s="150">
        <f t="shared" ref="Y145:Z145" si="104">SUM(Y146:Y148)</f>
        <v>0</v>
      </c>
      <c r="Z145" s="150">
        <f t="shared" si="104"/>
        <v>0</v>
      </c>
      <c r="AA145" s="150">
        <f t="shared" si="102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105">SUM(E150:E157)</f>
        <v>0</v>
      </c>
      <c r="F149" s="150">
        <f t="shared" si="105"/>
        <v>0</v>
      </c>
      <c r="G149" s="151">
        <f t="shared" si="105"/>
        <v>0</v>
      </c>
      <c r="H149" s="151">
        <f t="shared" si="105"/>
        <v>0</v>
      </c>
      <c r="I149" s="151">
        <f t="shared" si="105"/>
        <v>0</v>
      </c>
      <c r="J149" s="151">
        <f t="shared" si="105"/>
        <v>0</v>
      </c>
      <c r="K149" s="151">
        <f t="shared" ref="K149" si="106">SUM(K150:K157)</f>
        <v>0</v>
      </c>
      <c r="L149" s="149">
        <f t="shared" si="105"/>
        <v>0</v>
      </c>
      <c r="M149" s="151">
        <f t="shared" si="105"/>
        <v>0</v>
      </c>
      <c r="N149" s="151">
        <f t="shared" si="105"/>
        <v>0</v>
      </c>
      <c r="O149" s="151">
        <f t="shared" si="105"/>
        <v>0</v>
      </c>
      <c r="P149" s="150">
        <f t="shared" si="105"/>
        <v>0</v>
      </c>
      <c r="Q149" s="150">
        <f t="shared" si="105"/>
        <v>0</v>
      </c>
      <c r="R149" s="150">
        <f t="shared" si="105"/>
        <v>0</v>
      </c>
      <c r="S149" s="153">
        <f t="shared" si="105"/>
        <v>0</v>
      </c>
      <c r="T149" s="149">
        <f t="shared" si="105"/>
        <v>0</v>
      </c>
      <c r="U149" s="150">
        <f t="shared" si="105"/>
        <v>0</v>
      </c>
      <c r="V149" s="150">
        <f t="shared" si="105"/>
        <v>0</v>
      </c>
      <c r="W149" s="154">
        <f t="shared" si="105"/>
        <v>0</v>
      </c>
      <c r="X149" s="155">
        <f t="shared" si="105"/>
        <v>0</v>
      </c>
      <c r="Y149" s="150">
        <f t="shared" ref="Y149:Z149" si="107">SUM(Y150:Y157)</f>
        <v>0</v>
      </c>
      <c r="Z149" s="150">
        <f t="shared" si="107"/>
        <v>0</v>
      </c>
      <c r="AA149" s="150">
        <f t="shared" si="10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108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108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108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108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108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108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108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108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109">E159</f>
        <v>0</v>
      </c>
      <c r="F158" s="48">
        <f t="shared" si="109"/>
        <v>0</v>
      </c>
      <c r="G158" s="49">
        <f t="shared" si="109"/>
        <v>0</v>
      </c>
      <c r="H158" s="49">
        <f t="shared" si="109"/>
        <v>0</v>
      </c>
      <c r="I158" s="49">
        <f t="shared" si="109"/>
        <v>0</v>
      </c>
      <c r="J158" s="49">
        <f t="shared" si="109"/>
        <v>0</v>
      </c>
      <c r="K158" s="49">
        <f t="shared" si="109"/>
        <v>0</v>
      </c>
      <c r="L158" s="99">
        <f t="shared" si="109"/>
        <v>0</v>
      </c>
      <c r="M158" s="49">
        <f t="shared" si="109"/>
        <v>0</v>
      </c>
      <c r="N158" s="49">
        <f t="shared" si="109"/>
        <v>0</v>
      </c>
      <c r="O158" s="49">
        <f t="shared" si="109"/>
        <v>0</v>
      </c>
      <c r="P158" s="48">
        <f t="shared" si="109"/>
        <v>0</v>
      </c>
      <c r="Q158" s="48">
        <f t="shared" si="109"/>
        <v>0</v>
      </c>
      <c r="R158" s="48">
        <f t="shared" si="109"/>
        <v>0</v>
      </c>
      <c r="S158" s="105">
        <f t="shared" si="109"/>
        <v>0</v>
      </c>
      <c r="T158" s="99">
        <f t="shared" si="109"/>
        <v>0</v>
      </c>
      <c r="U158" s="48">
        <f t="shared" si="109"/>
        <v>0</v>
      </c>
      <c r="V158" s="48">
        <f t="shared" si="109"/>
        <v>0</v>
      </c>
      <c r="W158" s="50">
        <f t="shared" si="109"/>
        <v>0</v>
      </c>
      <c r="X158" s="58">
        <f t="shared" si="109"/>
        <v>0</v>
      </c>
      <c r="Y158" s="48">
        <f t="shared" si="109"/>
        <v>0</v>
      </c>
      <c r="Z158" s="48">
        <f t="shared" si="109"/>
        <v>0</v>
      </c>
      <c r="AA158" s="48">
        <f t="shared" si="109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110">SUM(E160:E161)</f>
        <v>0</v>
      </c>
      <c r="F159" s="150">
        <f t="shared" si="110"/>
        <v>0</v>
      </c>
      <c r="G159" s="151">
        <f t="shared" si="110"/>
        <v>0</v>
      </c>
      <c r="H159" s="151">
        <f t="shared" si="110"/>
        <v>0</v>
      </c>
      <c r="I159" s="151">
        <f t="shared" si="110"/>
        <v>0</v>
      </c>
      <c r="J159" s="151">
        <f t="shared" si="110"/>
        <v>0</v>
      </c>
      <c r="K159" s="151">
        <f t="shared" ref="K159" si="111">SUM(K160:K161)</f>
        <v>0</v>
      </c>
      <c r="L159" s="149">
        <f t="shared" si="110"/>
        <v>0</v>
      </c>
      <c r="M159" s="151">
        <f t="shared" si="110"/>
        <v>0</v>
      </c>
      <c r="N159" s="151">
        <f t="shared" si="110"/>
        <v>0</v>
      </c>
      <c r="O159" s="151">
        <f t="shared" si="110"/>
        <v>0</v>
      </c>
      <c r="P159" s="150">
        <f t="shared" si="110"/>
        <v>0</v>
      </c>
      <c r="Q159" s="150">
        <f t="shared" si="110"/>
        <v>0</v>
      </c>
      <c r="R159" s="150">
        <f t="shared" si="110"/>
        <v>0</v>
      </c>
      <c r="S159" s="153">
        <f t="shared" si="110"/>
        <v>0</v>
      </c>
      <c r="T159" s="149">
        <f t="shared" si="110"/>
        <v>0</v>
      </c>
      <c r="U159" s="150">
        <f t="shared" si="110"/>
        <v>0</v>
      </c>
      <c r="V159" s="150">
        <f t="shared" si="110"/>
        <v>0</v>
      </c>
      <c r="W159" s="154">
        <f t="shared" si="110"/>
        <v>0</v>
      </c>
      <c r="X159" s="155">
        <f t="shared" si="110"/>
        <v>0</v>
      </c>
      <c r="Y159" s="150">
        <f t="shared" ref="Y159:Z159" si="112">SUM(Y160:Y161)</f>
        <v>0</v>
      </c>
      <c r="Z159" s="150">
        <f t="shared" si="112"/>
        <v>0</v>
      </c>
      <c r="AA159" s="150">
        <f t="shared" si="110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0</v>
      </c>
      <c r="E162" s="99">
        <f t="shared" ref="E162:AA162" si="113">SUM(E163+E169+E173+E175+E179+E185+E187)</f>
        <v>0</v>
      </c>
      <c r="F162" s="48">
        <f t="shared" si="113"/>
        <v>0</v>
      </c>
      <c r="G162" s="49">
        <f t="shared" si="113"/>
        <v>0</v>
      </c>
      <c r="H162" s="49">
        <f t="shared" si="113"/>
        <v>0</v>
      </c>
      <c r="I162" s="49">
        <f t="shared" si="113"/>
        <v>0</v>
      </c>
      <c r="J162" s="49">
        <f t="shared" si="113"/>
        <v>0</v>
      </c>
      <c r="K162" s="49">
        <f t="shared" ref="K162" si="114">SUM(K163+K169+K173+K175+K179+K185+K187)</f>
        <v>0</v>
      </c>
      <c r="L162" s="99">
        <f t="shared" si="113"/>
        <v>0</v>
      </c>
      <c r="M162" s="49">
        <f t="shared" si="113"/>
        <v>0</v>
      </c>
      <c r="N162" s="49">
        <f t="shared" si="113"/>
        <v>0</v>
      </c>
      <c r="O162" s="49">
        <f t="shared" si="113"/>
        <v>0</v>
      </c>
      <c r="P162" s="48">
        <f t="shared" si="113"/>
        <v>0</v>
      </c>
      <c r="Q162" s="48">
        <f t="shared" si="113"/>
        <v>0</v>
      </c>
      <c r="R162" s="48">
        <f t="shared" si="113"/>
        <v>0</v>
      </c>
      <c r="S162" s="105">
        <f t="shared" si="113"/>
        <v>0</v>
      </c>
      <c r="T162" s="99">
        <f t="shared" si="113"/>
        <v>0</v>
      </c>
      <c r="U162" s="48">
        <f t="shared" si="113"/>
        <v>0</v>
      </c>
      <c r="V162" s="48">
        <f t="shared" si="113"/>
        <v>0</v>
      </c>
      <c r="W162" s="50">
        <f t="shared" si="113"/>
        <v>0</v>
      </c>
      <c r="X162" s="58">
        <f t="shared" si="113"/>
        <v>0</v>
      </c>
      <c r="Y162" s="48">
        <f t="shared" ref="Y162:Z162" si="115">SUM(Y163+Y169+Y173+Y175+Y179+Y185+Y187)</f>
        <v>0</v>
      </c>
      <c r="Z162" s="48">
        <f t="shared" si="115"/>
        <v>0</v>
      </c>
      <c r="AA162" s="48">
        <f t="shared" si="113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116">SUM(E164:E168)</f>
        <v>0</v>
      </c>
      <c r="F163" s="150">
        <f t="shared" si="116"/>
        <v>0</v>
      </c>
      <c r="G163" s="151">
        <f t="shared" si="116"/>
        <v>0</v>
      </c>
      <c r="H163" s="151">
        <f t="shared" si="116"/>
        <v>0</v>
      </c>
      <c r="I163" s="151">
        <f t="shared" si="116"/>
        <v>0</v>
      </c>
      <c r="J163" s="151">
        <f t="shared" si="116"/>
        <v>0</v>
      </c>
      <c r="K163" s="151">
        <f t="shared" ref="K163" si="117">SUM(K164:K168)</f>
        <v>0</v>
      </c>
      <c r="L163" s="149">
        <f t="shared" si="116"/>
        <v>0</v>
      </c>
      <c r="M163" s="151">
        <f t="shared" si="116"/>
        <v>0</v>
      </c>
      <c r="N163" s="151">
        <f t="shared" si="116"/>
        <v>0</v>
      </c>
      <c r="O163" s="151">
        <f t="shared" si="116"/>
        <v>0</v>
      </c>
      <c r="P163" s="150">
        <f t="shared" si="116"/>
        <v>0</v>
      </c>
      <c r="Q163" s="150">
        <f t="shared" si="116"/>
        <v>0</v>
      </c>
      <c r="R163" s="150">
        <f t="shared" si="116"/>
        <v>0</v>
      </c>
      <c r="S163" s="153">
        <f t="shared" si="116"/>
        <v>0</v>
      </c>
      <c r="T163" s="149">
        <f t="shared" si="116"/>
        <v>0</v>
      </c>
      <c r="U163" s="150">
        <f t="shared" si="116"/>
        <v>0</v>
      </c>
      <c r="V163" s="150">
        <f t="shared" si="116"/>
        <v>0</v>
      </c>
      <c r="W163" s="154">
        <f t="shared" si="116"/>
        <v>0</v>
      </c>
      <c r="X163" s="155">
        <f t="shared" si="116"/>
        <v>0</v>
      </c>
      <c r="Y163" s="150">
        <f t="shared" ref="Y163:Z163" si="118">SUM(Y164:Y168)</f>
        <v>0</v>
      </c>
      <c r="Z163" s="150">
        <f t="shared" si="118"/>
        <v>0</v>
      </c>
      <c r="AA163" s="150">
        <f t="shared" si="116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119">SUM(E170:E172)</f>
        <v>0</v>
      </c>
      <c r="F169" s="150">
        <f t="shared" si="119"/>
        <v>0</v>
      </c>
      <c r="G169" s="151">
        <f t="shared" si="119"/>
        <v>0</v>
      </c>
      <c r="H169" s="151">
        <f t="shared" si="119"/>
        <v>0</v>
      </c>
      <c r="I169" s="151">
        <f t="shared" si="119"/>
        <v>0</v>
      </c>
      <c r="J169" s="151">
        <f t="shared" si="119"/>
        <v>0</v>
      </c>
      <c r="K169" s="151">
        <f t="shared" ref="K169" si="120">SUM(K170:K172)</f>
        <v>0</v>
      </c>
      <c r="L169" s="149">
        <f t="shared" si="119"/>
        <v>0</v>
      </c>
      <c r="M169" s="151">
        <f t="shared" si="119"/>
        <v>0</v>
      </c>
      <c r="N169" s="151">
        <f t="shared" si="119"/>
        <v>0</v>
      </c>
      <c r="O169" s="151">
        <f t="shared" si="119"/>
        <v>0</v>
      </c>
      <c r="P169" s="150">
        <f t="shared" si="119"/>
        <v>0</v>
      </c>
      <c r="Q169" s="150">
        <f t="shared" si="119"/>
        <v>0</v>
      </c>
      <c r="R169" s="150">
        <f t="shared" si="119"/>
        <v>0</v>
      </c>
      <c r="S169" s="153">
        <f t="shared" si="119"/>
        <v>0</v>
      </c>
      <c r="T169" s="149">
        <f t="shared" si="119"/>
        <v>0</v>
      </c>
      <c r="U169" s="150">
        <f t="shared" si="119"/>
        <v>0</v>
      </c>
      <c r="V169" s="150">
        <f t="shared" si="119"/>
        <v>0</v>
      </c>
      <c r="W169" s="154">
        <f t="shared" si="119"/>
        <v>0</v>
      </c>
      <c r="X169" s="155">
        <f t="shared" si="119"/>
        <v>0</v>
      </c>
      <c r="Y169" s="150">
        <f t="shared" ref="Y169:Z169" si="121">SUM(Y170:Y172)</f>
        <v>0</v>
      </c>
      <c r="Z169" s="150">
        <f t="shared" si="121"/>
        <v>0</v>
      </c>
      <c r="AA169" s="150">
        <f t="shared" si="119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122">SUM(E174)</f>
        <v>0</v>
      </c>
      <c r="F173" s="150">
        <f t="shared" si="122"/>
        <v>0</v>
      </c>
      <c r="G173" s="151">
        <f t="shared" si="122"/>
        <v>0</v>
      </c>
      <c r="H173" s="151">
        <f t="shared" si="122"/>
        <v>0</v>
      </c>
      <c r="I173" s="151">
        <f t="shared" si="122"/>
        <v>0</v>
      </c>
      <c r="J173" s="151">
        <f t="shared" si="122"/>
        <v>0</v>
      </c>
      <c r="K173" s="151">
        <f t="shared" si="122"/>
        <v>0</v>
      </c>
      <c r="L173" s="149">
        <f t="shared" si="122"/>
        <v>0</v>
      </c>
      <c r="M173" s="151">
        <f t="shared" si="122"/>
        <v>0</v>
      </c>
      <c r="N173" s="151">
        <f t="shared" si="122"/>
        <v>0</v>
      </c>
      <c r="O173" s="151">
        <f t="shared" si="122"/>
        <v>0</v>
      </c>
      <c r="P173" s="150">
        <f t="shared" si="122"/>
        <v>0</v>
      </c>
      <c r="Q173" s="150">
        <f t="shared" si="122"/>
        <v>0</v>
      </c>
      <c r="R173" s="150">
        <f t="shared" si="122"/>
        <v>0</v>
      </c>
      <c r="S173" s="153">
        <f t="shared" si="122"/>
        <v>0</v>
      </c>
      <c r="T173" s="149">
        <f t="shared" si="122"/>
        <v>0</v>
      </c>
      <c r="U173" s="150">
        <f t="shared" si="122"/>
        <v>0</v>
      </c>
      <c r="V173" s="150">
        <f t="shared" si="122"/>
        <v>0</v>
      </c>
      <c r="W173" s="154">
        <f t="shared" si="122"/>
        <v>0</v>
      </c>
      <c r="X173" s="155">
        <f t="shared" si="122"/>
        <v>0</v>
      </c>
      <c r="Y173" s="150">
        <f t="shared" si="122"/>
        <v>0</v>
      </c>
      <c r="Z173" s="150">
        <f t="shared" si="122"/>
        <v>0</v>
      </c>
      <c r="AA173" s="150">
        <f t="shared" si="12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123">SUM(E176:E178)</f>
        <v>0</v>
      </c>
      <c r="F175" s="150">
        <f t="shared" si="123"/>
        <v>0</v>
      </c>
      <c r="G175" s="151">
        <f t="shared" si="123"/>
        <v>0</v>
      </c>
      <c r="H175" s="151">
        <f t="shared" si="123"/>
        <v>0</v>
      </c>
      <c r="I175" s="151">
        <f t="shared" si="123"/>
        <v>0</v>
      </c>
      <c r="J175" s="151">
        <f t="shared" si="123"/>
        <v>0</v>
      </c>
      <c r="K175" s="151">
        <f t="shared" ref="K175" si="124">SUM(K176:K178)</f>
        <v>0</v>
      </c>
      <c r="L175" s="149">
        <f t="shared" si="123"/>
        <v>0</v>
      </c>
      <c r="M175" s="151">
        <f t="shared" si="123"/>
        <v>0</v>
      </c>
      <c r="N175" s="151">
        <f t="shared" si="123"/>
        <v>0</v>
      </c>
      <c r="O175" s="151">
        <f t="shared" si="123"/>
        <v>0</v>
      </c>
      <c r="P175" s="150">
        <f t="shared" si="123"/>
        <v>0</v>
      </c>
      <c r="Q175" s="150">
        <f t="shared" si="123"/>
        <v>0</v>
      </c>
      <c r="R175" s="150">
        <f t="shared" si="123"/>
        <v>0</v>
      </c>
      <c r="S175" s="153">
        <f t="shared" si="123"/>
        <v>0</v>
      </c>
      <c r="T175" s="149">
        <f t="shared" si="123"/>
        <v>0</v>
      </c>
      <c r="U175" s="150">
        <f t="shared" si="123"/>
        <v>0</v>
      </c>
      <c r="V175" s="150">
        <f t="shared" si="123"/>
        <v>0</v>
      </c>
      <c r="W175" s="154">
        <f t="shared" si="123"/>
        <v>0</v>
      </c>
      <c r="X175" s="155">
        <f t="shared" si="123"/>
        <v>0</v>
      </c>
      <c r="Y175" s="150">
        <f t="shared" ref="Y175:Z175" si="125">SUM(Y176:Y178)</f>
        <v>0</v>
      </c>
      <c r="Z175" s="150">
        <f t="shared" si="125"/>
        <v>0</v>
      </c>
      <c r="AA175" s="150">
        <f t="shared" si="12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0</v>
      </c>
      <c r="E179" s="149">
        <f t="shared" ref="E179:AA179" si="126">SUM(E180:E184)</f>
        <v>0</v>
      </c>
      <c r="F179" s="150">
        <f t="shared" si="126"/>
        <v>0</v>
      </c>
      <c r="G179" s="151">
        <f t="shared" si="126"/>
        <v>0</v>
      </c>
      <c r="H179" s="151">
        <f t="shared" si="126"/>
        <v>0</v>
      </c>
      <c r="I179" s="151">
        <f t="shared" si="126"/>
        <v>0</v>
      </c>
      <c r="J179" s="151">
        <f t="shared" si="126"/>
        <v>0</v>
      </c>
      <c r="K179" s="151">
        <f t="shared" ref="K179" si="127">SUM(K180:K184)</f>
        <v>0</v>
      </c>
      <c r="L179" s="149">
        <f t="shared" si="126"/>
        <v>0</v>
      </c>
      <c r="M179" s="151">
        <f t="shared" si="126"/>
        <v>0</v>
      </c>
      <c r="N179" s="151">
        <f t="shared" si="126"/>
        <v>0</v>
      </c>
      <c r="O179" s="151">
        <f t="shared" si="126"/>
        <v>0</v>
      </c>
      <c r="P179" s="150">
        <f t="shared" si="126"/>
        <v>0</v>
      </c>
      <c r="Q179" s="150">
        <f t="shared" si="126"/>
        <v>0</v>
      </c>
      <c r="R179" s="150">
        <f t="shared" si="126"/>
        <v>0</v>
      </c>
      <c r="S179" s="153">
        <f t="shared" si="126"/>
        <v>0</v>
      </c>
      <c r="T179" s="149">
        <f t="shared" si="126"/>
        <v>0</v>
      </c>
      <c r="U179" s="150">
        <f t="shared" si="126"/>
        <v>0</v>
      </c>
      <c r="V179" s="150">
        <f t="shared" si="126"/>
        <v>0</v>
      </c>
      <c r="W179" s="154">
        <f t="shared" si="126"/>
        <v>0</v>
      </c>
      <c r="X179" s="155">
        <f t="shared" si="126"/>
        <v>0</v>
      </c>
      <c r="Y179" s="150">
        <f t="shared" ref="Y179:Z179" si="128">SUM(Y180:Y184)</f>
        <v>0</v>
      </c>
      <c r="Z179" s="150">
        <f t="shared" si="128"/>
        <v>0</v>
      </c>
      <c r="AA179" s="150">
        <f t="shared" si="126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0</v>
      </c>
      <c r="E183" s="98">
        <v>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129">SUM(E186)</f>
        <v>0</v>
      </c>
      <c r="F185" s="150">
        <f t="shared" si="129"/>
        <v>0</v>
      </c>
      <c r="G185" s="151">
        <f t="shared" si="129"/>
        <v>0</v>
      </c>
      <c r="H185" s="151">
        <f t="shared" si="129"/>
        <v>0</v>
      </c>
      <c r="I185" s="151">
        <f t="shared" si="129"/>
        <v>0</v>
      </c>
      <c r="J185" s="151">
        <f t="shared" si="129"/>
        <v>0</v>
      </c>
      <c r="K185" s="151">
        <f t="shared" si="129"/>
        <v>0</v>
      </c>
      <c r="L185" s="149">
        <f t="shared" si="129"/>
        <v>0</v>
      </c>
      <c r="M185" s="151">
        <f t="shared" si="129"/>
        <v>0</v>
      </c>
      <c r="N185" s="151">
        <f t="shared" si="129"/>
        <v>0</v>
      </c>
      <c r="O185" s="151">
        <f t="shared" si="129"/>
        <v>0</v>
      </c>
      <c r="P185" s="150">
        <f t="shared" si="129"/>
        <v>0</v>
      </c>
      <c r="Q185" s="150">
        <f t="shared" si="129"/>
        <v>0</v>
      </c>
      <c r="R185" s="150">
        <f t="shared" si="129"/>
        <v>0</v>
      </c>
      <c r="S185" s="153">
        <f t="shared" si="129"/>
        <v>0</v>
      </c>
      <c r="T185" s="149">
        <f t="shared" si="129"/>
        <v>0</v>
      </c>
      <c r="U185" s="150">
        <f t="shared" si="129"/>
        <v>0</v>
      </c>
      <c r="V185" s="150">
        <f t="shared" si="129"/>
        <v>0</v>
      </c>
      <c r="W185" s="154">
        <f t="shared" si="129"/>
        <v>0</v>
      </c>
      <c r="X185" s="155">
        <f t="shared" si="129"/>
        <v>0</v>
      </c>
      <c r="Y185" s="150">
        <f t="shared" si="129"/>
        <v>0</v>
      </c>
      <c r="Z185" s="150">
        <f t="shared" si="129"/>
        <v>0</v>
      </c>
      <c r="AA185" s="150">
        <f t="shared" si="129"/>
        <v>0</v>
      </c>
      <c r="AB185" s="157"/>
    </row>
    <row r="186" spans="1:28" s="2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130">SUM(D188:D189)</f>
        <v>0</v>
      </c>
      <c r="E187" s="149">
        <f t="shared" si="130"/>
        <v>0</v>
      </c>
      <c r="F187" s="150">
        <f t="shared" si="130"/>
        <v>0</v>
      </c>
      <c r="G187" s="151">
        <f t="shared" si="130"/>
        <v>0</v>
      </c>
      <c r="H187" s="151">
        <f t="shared" si="130"/>
        <v>0</v>
      </c>
      <c r="I187" s="151">
        <f t="shared" si="130"/>
        <v>0</v>
      </c>
      <c r="J187" s="151">
        <f t="shared" si="130"/>
        <v>0</v>
      </c>
      <c r="K187" s="151">
        <f t="shared" ref="K187" si="131">SUM(K188:K189)</f>
        <v>0</v>
      </c>
      <c r="L187" s="149">
        <f t="shared" si="130"/>
        <v>0</v>
      </c>
      <c r="M187" s="151">
        <f t="shared" si="130"/>
        <v>0</v>
      </c>
      <c r="N187" s="151">
        <f t="shared" si="130"/>
        <v>0</v>
      </c>
      <c r="O187" s="151">
        <f t="shared" si="130"/>
        <v>0</v>
      </c>
      <c r="P187" s="150">
        <f t="shared" si="130"/>
        <v>0</v>
      </c>
      <c r="Q187" s="150">
        <f t="shared" si="130"/>
        <v>0</v>
      </c>
      <c r="R187" s="150">
        <f t="shared" si="130"/>
        <v>0</v>
      </c>
      <c r="S187" s="153">
        <f t="shared" si="130"/>
        <v>0</v>
      </c>
      <c r="T187" s="149">
        <f t="shared" si="130"/>
        <v>0</v>
      </c>
      <c r="U187" s="150">
        <f t="shared" si="130"/>
        <v>0</v>
      </c>
      <c r="V187" s="150">
        <f t="shared" si="130"/>
        <v>0</v>
      </c>
      <c r="W187" s="154">
        <f t="shared" si="130"/>
        <v>0</v>
      </c>
      <c r="X187" s="155">
        <f t="shared" si="130"/>
        <v>0</v>
      </c>
      <c r="Y187" s="150">
        <f t="shared" ref="Y187:Z187" si="132">SUM(Y188:Y189)</f>
        <v>0</v>
      </c>
      <c r="Z187" s="150">
        <f t="shared" si="132"/>
        <v>0</v>
      </c>
      <c r="AA187" s="150">
        <f t="shared" si="130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133">E191+E204+E238</f>
        <v>0</v>
      </c>
      <c r="F190" s="48">
        <f t="shared" si="133"/>
        <v>0</v>
      </c>
      <c r="G190" s="49">
        <f t="shared" si="133"/>
        <v>0</v>
      </c>
      <c r="H190" s="49">
        <f t="shared" si="133"/>
        <v>0</v>
      </c>
      <c r="I190" s="49">
        <f t="shared" si="133"/>
        <v>0</v>
      </c>
      <c r="J190" s="49">
        <f t="shared" si="133"/>
        <v>0</v>
      </c>
      <c r="K190" s="49">
        <f t="shared" ref="K190" si="134">K191+K204+K238</f>
        <v>0</v>
      </c>
      <c r="L190" s="99">
        <f t="shared" si="133"/>
        <v>0</v>
      </c>
      <c r="M190" s="49">
        <f t="shared" si="133"/>
        <v>0</v>
      </c>
      <c r="N190" s="49">
        <f t="shared" si="133"/>
        <v>0</v>
      </c>
      <c r="O190" s="49">
        <f t="shared" si="133"/>
        <v>0</v>
      </c>
      <c r="P190" s="48">
        <f t="shared" si="133"/>
        <v>0</v>
      </c>
      <c r="Q190" s="48">
        <f t="shared" si="133"/>
        <v>0</v>
      </c>
      <c r="R190" s="48">
        <f t="shared" si="133"/>
        <v>0</v>
      </c>
      <c r="S190" s="105">
        <f t="shared" si="133"/>
        <v>0</v>
      </c>
      <c r="T190" s="99">
        <f t="shared" si="133"/>
        <v>0</v>
      </c>
      <c r="U190" s="48">
        <f t="shared" si="133"/>
        <v>0</v>
      </c>
      <c r="V190" s="48">
        <f t="shared" si="133"/>
        <v>0</v>
      </c>
      <c r="W190" s="50">
        <f t="shared" si="133"/>
        <v>0</v>
      </c>
      <c r="X190" s="58">
        <f t="shared" si="133"/>
        <v>0</v>
      </c>
      <c r="Y190" s="48">
        <f t="shared" ref="Y190:Z190" si="135">Y191+Y204+Y238</f>
        <v>0</v>
      </c>
      <c r="Z190" s="48">
        <f t="shared" si="135"/>
        <v>0</v>
      </c>
      <c r="AA190" s="48">
        <f t="shared" si="133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136">SUM(E192+E195+E198+E201)</f>
        <v>0</v>
      </c>
      <c r="F191" s="48">
        <f t="shared" si="136"/>
        <v>0</v>
      </c>
      <c r="G191" s="49">
        <f t="shared" si="136"/>
        <v>0</v>
      </c>
      <c r="H191" s="49">
        <f t="shared" si="136"/>
        <v>0</v>
      </c>
      <c r="I191" s="49">
        <f t="shared" si="136"/>
        <v>0</v>
      </c>
      <c r="J191" s="49">
        <f t="shared" si="136"/>
        <v>0</v>
      </c>
      <c r="K191" s="49">
        <f t="shared" ref="K191" si="137">SUM(K192+K195+K198+K201)</f>
        <v>0</v>
      </c>
      <c r="L191" s="99">
        <f t="shared" si="136"/>
        <v>0</v>
      </c>
      <c r="M191" s="49">
        <f t="shared" si="136"/>
        <v>0</v>
      </c>
      <c r="N191" s="49">
        <f t="shared" si="136"/>
        <v>0</v>
      </c>
      <c r="O191" s="49">
        <f t="shared" si="136"/>
        <v>0</v>
      </c>
      <c r="P191" s="48">
        <f t="shared" si="136"/>
        <v>0</v>
      </c>
      <c r="Q191" s="48">
        <f t="shared" si="136"/>
        <v>0</v>
      </c>
      <c r="R191" s="48">
        <f t="shared" si="136"/>
        <v>0</v>
      </c>
      <c r="S191" s="105">
        <f t="shared" si="136"/>
        <v>0</v>
      </c>
      <c r="T191" s="99">
        <f t="shared" si="136"/>
        <v>0</v>
      </c>
      <c r="U191" s="48">
        <f t="shared" si="136"/>
        <v>0</v>
      </c>
      <c r="V191" s="48">
        <f t="shared" si="136"/>
        <v>0</v>
      </c>
      <c r="W191" s="50">
        <f t="shared" si="136"/>
        <v>0</v>
      </c>
      <c r="X191" s="58">
        <f t="shared" si="136"/>
        <v>0</v>
      </c>
      <c r="Y191" s="48">
        <f t="shared" ref="Y191:Z191" si="138">SUM(Y192+Y195+Y198+Y201)</f>
        <v>0</v>
      </c>
      <c r="Z191" s="48">
        <f t="shared" si="138"/>
        <v>0</v>
      </c>
      <c r="AA191" s="48">
        <f t="shared" si="136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139">SUM(E193:E194)</f>
        <v>0</v>
      </c>
      <c r="F192" s="150">
        <f t="shared" si="139"/>
        <v>0</v>
      </c>
      <c r="G192" s="151">
        <f t="shared" si="139"/>
        <v>0</v>
      </c>
      <c r="H192" s="151">
        <f t="shared" si="139"/>
        <v>0</v>
      </c>
      <c r="I192" s="151">
        <f t="shared" si="139"/>
        <v>0</v>
      </c>
      <c r="J192" s="151">
        <f t="shared" si="139"/>
        <v>0</v>
      </c>
      <c r="K192" s="151">
        <f t="shared" ref="K192" si="140">SUM(K193:K194)</f>
        <v>0</v>
      </c>
      <c r="L192" s="149">
        <f t="shared" si="139"/>
        <v>0</v>
      </c>
      <c r="M192" s="151">
        <f t="shared" si="139"/>
        <v>0</v>
      </c>
      <c r="N192" s="151">
        <f t="shared" si="139"/>
        <v>0</v>
      </c>
      <c r="O192" s="151">
        <f t="shared" si="139"/>
        <v>0</v>
      </c>
      <c r="P192" s="150">
        <f t="shared" si="139"/>
        <v>0</v>
      </c>
      <c r="Q192" s="150">
        <f t="shared" si="139"/>
        <v>0</v>
      </c>
      <c r="R192" s="150">
        <f t="shared" si="139"/>
        <v>0</v>
      </c>
      <c r="S192" s="153">
        <f t="shared" si="139"/>
        <v>0</v>
      </c>
      <c r="T192" s="149">
        <f t="shared" si="139"/>
        <v>0</v>
      </c>
      <c r="U192" s="150">
        <f t="shared" si="139"/>
        <v>0</v>
      </c>
      <c r="V192" s="150">
        <f t="shared" si="139"/>
        <v>0</v>
      </c>
      <c r="W192" s="154">
        <f t="shared" si="139"/>
        <v>0</v>
      </c>
      <c r="X192" s="155">
        <f t="shared" si="139"/>
        <v>0</v>
      </c>
      <c r="Y192" s="150">
        <f t="shared" ref="Y192:Z192" si="141">SUM(Y193:Y194)</f>
        <v>0</v>
      </c>
      <c r="Z192" s="150">
        <f t="shared" si="141"/>
        <v>0</v>
      </c>
      <c r="AA192" s="150">
        <f t="shared" si="13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142">SUM(E196:E197)</f>
        <v>0</v>
      </c>
      <c r="F195" s="150">
        <f t="shared" si="142"/>
        <v>0</v>
      </c>
      <c r="G195" s="151">
        <f t="shared" si="142"/>
        <v>0</v>
      </c>
      <c r="H195" s="151">
        <f t="shared" si="142"/>
        <v>0</v>
      </c>
      <c r="I195" s="151">
        <f t="shared" si="142"/>
        <v>0</v>
      </c>
      <c r="J195" s="151">
        <f t="shared" si="142"/>
        <v>0</v>
      </c>
      <c r="K195" s="151">
        <f t="shared" ref="K195" si="143">SUM(K196:K197)</f>
        <v>0</v>
      </c>
      <c r="L195" s="149">
        <f t="shared" si="142"/>
        <v>0</v>
      </c>
      <c r="M195" s="151">
        <f t="shared" si="142"/>
        <v>0</v>
      </c>
      <c r="N195" s="151">
        <f t="shared" si="142"/>
        <v>0</v>
      </c>
      <c r="O195" s="151">
        <f t="shared" si="142"/>
        <v>0</v>
      </c>
      <c r="P195" s="150">
        <f t="shared" si="142"/>
        <v>0</v>
      </c>
      <c r="Q195" s="150">
        <f t="shared" si="142"/>
        <v>0</v>
      </c>
      <c r="R195" s="150">
        <f t="shared" si="142"/>
        <v>0</v>
      </c>
      <c r="S195" s="153">
        <f t="shared" si="142"/>
        <v>0</v>
      </c>
      <c r="T195" s="149">
        <f t="shared" si="142"/>
        <v>0</v>
      </c>
      <c r="U195" s="150">
        <f t="shared" si="142"/>
        <v>0</v>
      </c>
      <c r="V195" s="150">
        <f t="shared" si="142"/>
        <v>0</v>
      </c>
      <c r="W195" s="154">
        <f t="shared" si="142"/>
        <v>0</v>
      </c>
      <c r="X195" s="155">
        <f t="shared" si="142"/>
        <v>0</v>
      </c>
      <c r="Y195" s="150">
        <f t="shared" ref="Y195:Z195" si="144">SUM(Y196:Y197)</f>
        <v>0</v>
      </c>
      <c r="Z195" s="150">
        <f t="shared" si="144"/>
        <v>0</v>
      </c>
      <c r="AA195" s="150">
        <f t="shared" si="142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145">SUM(E199:E200)</f>
        <v>0</v>
      </c>
      <c r="F198" s="150">
        <f t="shared" si="145"/>
        <v>0</v>
      </c>
      <c r="G198" s="151">
        <f t="shared" si="145"/>
        <v>0</v>
      </c>
      <c r="H198" s="151">
        <f t="shared" si="145"/>
        <v>0</v>
      </c>
      <c r="I198" s="151">
        <f t="shared" si="145"/>
        <v>0</v>
      </c>
      <c r="J198" s="151">
        <f t="shared" si="145"/>
        <v>0</v>
      </c>
      <c r="K198" s="151">
        <f t="shared" ref="K198" si="146">SUM(K199:K200)</f>
        <v>0</v>
      </c>
      <c r="L198" s="149">
        <f t="shared" si="145"/>
        <v>0</v>
      </c>
      <c r="M198" s="151">
        <f t="shared" si="145"/>
        <v>0</v>
      </c>
      <c r="N198" s="151">
        <f t="shared" si="145"/>
        <v>0</v>
      </c>
      <c r="O198" s="151">
        <f t="shared" si="145"/>
        <v>0</v>
      </c>
      <c r="P198" s="150">
        <f t="shared" si="145"/>
        <v>0</v>
      </c>
      <c r="Q198" s="150">
        <f t="shared" si="145"/>
        <v>0</v>
      </c>
      <c r="R198" s="150">
        <f t="shared" si="145"/>
        <v>0</v>
      </c>
      <c r="S198" s="153">
        <f t="shared" si="145"/>
        <v>0</v>
      </c>
      <c r="T198" s="149">
        <f t="shared" si="145"/>
        <v>0</v>
      </c>
      <c r="U198" s="150">
        <f t="shared" si="145"/>
        <v>0</v>
      </c>
      <c r="V198" s="150">
        <f t="shared" si="145"/>
        <v>0</v>
      </c>
      <c r="W198" s="154">
        <f t="shared" si="145"/>
        <v>0</v>
      </c>
      <c r="X198" s="155">
        <f t="shared" si="145"/>
        <v>0</v>
      </c>
      <c r="Y198" s="150">
        <f t="shared" ref="Y198:Z198" si="147">SUM(Y199:Y200)</f>
        <v>0</v>
      </c>
      <c r="Z198" s="150">
        <f t="shared" si="147"/>
        <v>0</v>
      </c>
      <c r="AA198" s="150">
        <f t="shared" si="145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148">SUM(E202:E203)</f>
        <v>0</v>
      </c>
      <c r="F201" s="150">
        <f t="shared" si="148"/>
        <v>0</v>
      </c>
      <c r="G201" s="151">
        <f t="shared" si="148"/>
        <v>0</v>
      </c>
      <c r="H201" s="151">
        <f t="shared" si="148"/>
        <v>0</v>
      </c>
      <c r="I201" s="151">
        <f t="shared" si="148"/>
        <v>0</v>
      </c>
      <c r="J201" s="151">
        <f t="shared" si="148"/>
        <v>0</v>
      </c>
      <c r="K201" s="151">
        <f t="shared" ref="K201" si="149">SUM(K202:K203)</f>
        <v>0</v>
      </c>
      <c r="L201" s="149">
        <f t="shared" si="148"/>
        <v>0</v>
      </c>
      <c r="M201" s="151">
        <f t="shared" si="148"/>
        <v>0</v>
      </c>
      <c r="N201" s="151">
        <f t="shared" si="148"/>
        <v>0</v>
      </c>
      <c r="O201" s="151">
        <f t="shared" si="148"/>
        <v>0</v>
      </c>
      <c r="P201" s="150">
        <f t="shared" si="148"/>
        <v>0</v>
      </c>
      <c r="Q201" s="150">
        <f t="shared" si="148"/>
        <v>0</v>
      </c>
      <c r="R201" s="150">
        <f t="shared" si="148"/>
        <v>0</v>
      </c>
      <c r="S201" s="153">
        <f t="shared" si="148"/>
        <v>0</v>
      </c>
      <c r="T201" s="149">
        <f t="shared" si="148"/>
        <v>0</v>
      </c>
      <c r="U201" s="150">
        <f t="shared" si="148"/>
        <v>0</v>
      </c>
      <c r="V201" s="150">
        <f t="shared" si="148"/>
        <v>0</v>
      </c>
      <c r="W201" s="154">
        <f t="shared" si="148"/>
        <v>0</v>
      </c>
      <c r="X201" s="155">
        <f t="shared" si="148"/>
        <v>0</v>
      </c>
      <c r="Y201" s="150">
        <f t="shared" ref="Y201:Z201" si="150">SUM(Y202:Y203)</f>
        <v>0</v>
      </c>
      <c r="Z201" s="150">
        <f t="shared" si="150"/>
        <v>0</v>
      </c>
      <c r="AA201" s="150">
        <f t="shared" si="148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151">SUM(E205+E210+E214+E221+E223+E225+E230)</f>
        <v>0</v>
      </c>
      <c r="F204" s="48">
        <f t="shared" si="151"/>
        <v>0</v>
      </c>
      <c r="G204" s="49">
        <f t="shared" si="151"/>
        <v>0</v>
      </c>
      <c r="H204" s="49">
        <f t="shared" si="151"/>
        <v>0</v>
      </c>
      <c r="I204" s="49">
        <f t="shared" si="151"/>
        <v>0</v>
      </c>
      <c r="J204" s="49">
        <f t="shared" si="151"/>
        <v>0</v>
      </c>
      <c r="K204" s="49">
        <f t="shared" ref="K204" si="152">SUM(K205+K210+K214+K221+K223+K225+K230)</f>
        <v>0</v>
      </c>
      <c r="L204" s="99">
        <f t="shared" si="151"/>
        <v>0</v>
      </c>
      <c r="M204" s="49">
        <f t="shared" si="151"/>
        <v>0</v>
      </c>
      <c r="N204" s="49">
        <f t="shared" si="151"/>
        <v>0</v>
      </c>
      <c r="O204" s="49">
        <f t="shared" si="151"/>
        <v>0</v>
      </c>
      <c r="P204" s="48">
        <f t="shared" si="151"/>
        <v>0</v>
      </c>
      <c r="Q204" s="48">
        <f t="shared" si="151"/>
        <v>0</v>
      </c>
      <c r="R204" s="48">
        <f t="shared" si="151"/>
        <v>0</v>
      </c>
      <c r="S204" s="105">
        <f t="shared" si="151"/>
        <v>0</v>
      </c>
      <c r="T204" s="99">
        <f t="shared" si="151"/>
        <v>0</v>
      </c>
      <c r="U204" s="48">
        <f t="shared" si="151"/>
        <v>0</v>
      </c>
      <c r="V204" s="48">
        <f t="shared" si="151"/>
        <v>0</v>
      </c>
      <c r="W204" s="50">
        <f t="shared" si="151"/>
        <v>0</v>
      </c>
      <c r="X204" s="58">
        <f t="shared" si="151"/>
        <v>0</v>
      </c>
      <c r="Y204" s="48">
        <f t="shared" ref="Y204:Z204" si="153">SUM(Y205+Y210+Y214+Y221+Y223+Y225+Y230)</f>
        <v>0</v>
      </c>
      <c r="Z204" s="48">
        <f t="shared" si="153"/>
        <v>0</v>
      </c>
      <c r="AA204" s="48">
        <f t="shared" si="151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154">SUM(E206:E209)</f>
        <v>0</v>
      </c>
      <c r="F205" s="150">
        <f t="shared" si="154"/>
        <v>0</v>
      </c>
      <c r="G205" s="151">
        <f t="shared" si="154"/>
        <v>0</v>
      </c>
      <c r="H205" s="151">
        <f t="shared" si="154"/>
        <v>0</v>
      </c>
      <c r="I205" s="151">
        <f t="shared" si="154"/>
        <v>0</v>
      </c>
      <c r="J205" s="151">
        <f t="shared" si="154"/>
        <v>0</v>
      </c>
      <c r="K205" s="151">
        <f t="shared" ref="K205" si="155">SUM(K206:K209)</f>
        <v>0</v>
      </c>
      <c r="L205" s="149">
        <f t="shared" si="154"/>
        <v>0</v>
      </c>
      <c r="M205" s="151">
        <f t="shared" si="154"/>
        <v>0</v>
      </c>
      <c r="N205" s="151">
        <f t="shared" si="154"/>
        <v>0</v>
      </c>
      <c r="O205" s="151">
        <f t="shared" si="154"/>
        <v>0</v>
      </c>
      <c r="P205" s="150">
        <f t="shared" si="154"/>
        <v>0</v>
      </c>
      <c r="Q205" s="150">
        <f t="shared" si="154"/>
        <v>0</v>
      </c>
      <c r="R205" s="150">
        <f t="shared" si="154"/>
        <v>0</v>
      </c>
      <c r="S205" s="153">
        <f t="shared" si="154"/>
        <v>0</v>
      </c>
      <c r="T205" s="149">
        <f t="shared" si="154"/>
        <v>0</v>
      </c>
      <c r="U205" s="150">
        <f t="shared" si="154"/>
        <v>0</v>
      </c>
      <c r="V205" s="150">
        <f t="shared" si="154"/>
        <v>0</v>
      </c>
      <c r="W205" s="154">
        <f t="shared" si="154"/>
        <v>0</v>
      </c>
      <c r="X205" s="155">
        <f t="shared" si="154"/>
        <v>0</v>
      </c>
      <c r="Y205" s="150">
        <f t="shared" ref="Y205:Z205" si="156">SUM(Y206:Y209)</f>
        <v>0</v>
      </c>
      <c r="Z205" s="150">
        <f t="shared" si="156"/>
        <v>0</v>
      </c>
      <c r="AA205" s="150">
        <f t="shared" si="15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157">SUM(E211:E213)</f>
        <v>0</v>
      </c>
      <c r="F210" s="150">
        <f t="shared" si="157"/>
        <v>0</v>
      </c>
      <c r="G210" s="151">
        <f t="shared" si="157"/>
        <v>0</v>
      </c>
      <c r="H210" s="151">
        <f t="shared" si="157"/>
        <v>0</v>
      </c>
      <c r="I210" s="151">
        <f t="shared" si="157"/>
        <v>0</v>
      </c>
      <c r="J210" s="151">
        <f t="shared" si="157"/>
        <v>0</v>
      </c>
      <c r="K210" s="151">
        <f t="shared" ref="K210" si="158">SUM(K211:K213)</f>
        <v>0</v>
      </c>
      <c r="L210" s="149">
        <f t="shared" si="157"/>
        <v>0</v>
      </c>
      <c r="M210" s="151">
        <f t="shared" si="157"/>
        <v>0</v>
      </c>
      <c r="N210" s="151">
        <f t="shared" si="157"/>
        <v>0</v>
      </c>
      <c r="O210" s="151">
        <f t="shared" si="157"/>
        <v>0</v>
      </c>
      <c r="P210" s="150">
        <f t="shared" si="157"/>
        <v>0</v>
      </c>
      <c r="Q210" s="150">
        <f t="shared" si="157"/>
        <v>0</v>
      </c>
      <c r="R210" s="150">
        <f t="shared" si="157"/>
        <v>0</v>
      </c>
      <c r="S210" s="153">
        <f t="shared" si="157"/>
        <v>0</v>
      </c>
      <c r="T210" s="149">
        <f t="shared" si="157"/>
        <v>0</v>
      </c>
      <c r="U210" s="150">
        <f t="shared" si="157"/>
        <v>0</v>
      </c>
      <c r="V210" s="150">
        <f t="shared" si="157"/>
        <v>0</v>
      </c>
      <c r="W210" s="154">
        <f t="shared" si="157"/>
        <v>0</v>
      </c>
      <c r="X210" s="155">
        <f t="shared" si="157"/>
        <v>0</v>
      </c>
      <c r="Y210" s="150">
        <f t="shared" ref="Y210:Z210" si="159">SUM(Y211:Y213)</f>
        <v>0</v>
      </c>
      <c r="Z210" s="150">
        <f t="shared" si="159"/>
        <v>0</v>
      </c>
      <c r="AA210" s="150">
        <f t="shared" si="157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160">SUM(E215:E220)</f>
        <v>0</v>
      </c>
      <c r="F214" s="150">
        <f t="shared" si="160"/>
        <v>0</v>
      </c>
      <c r="G214" s="151">
        <f t="shared" si="160"/>
        <v>0</v>
      </c>
      <c r="H214" s="151">
        <f t="shared" si="160"/>
        <v>0</v>
      </c>
      <c r="I214" s="151">
        <f t="shared" si="160"/>
        <v>0</v>
      </c>
      <c r="J214" s="151">
        <f t="shared" si="160"/>
        <v>0</v>
      </c>
      <c r="K214" s="151">
        <f t="shared" ref="K214" si="161">SUM(K215:K220)</f>
        <v>0</v>
      </c>
      <c r="L214" s="149">
        <f t="shared" si="160"/>
        <v>0</v>
      </c>
      <c r="M214" s="151">
        <f t="shared" si="160"/>
        <v>0</v>
      </c>
      <c r="N214" s="151">
        <f t="shared" si="160"/>
        <v>0</v>
      </c>
      <c r="O214" s="151">
        <f t="shared" si="160"/>
        <v>0</v>
      </c>
      <c r="P214" s="150">
        <f t="shared" si="160"/>
        <v>0</v>
      </c>
      <c r="Q214" s="150">
        <f t="shared" si="160"/>
        <v>0</v>
      </c>
      <c r="R214" s="150">
        <f t="shared" si="160"/>
        <v>0</v>
      </c>
      <c r="S214" s="153">
        <f t="shared" si="160"/>
        <v>0</v>
      </c>
      <c r="T214" s="149">
        <f t="shared" si="160"/>
        <v>0</v>
      </c>
      <c r="U214" s="150">
        <f t="shared" si="160"/>
        <v>0</v>
      </c>
      <c r="V214" s="150">
        <f t="shared" si="160"/>
        <v>0</v>
      </c>
      <c r="W214" s="154">
        <f t="shared" si="160"/>
        <v>0</v>
      </c>
      <c r="X214" s="155">
        <f t="shared" si="160"/>
        <v>0</v>
      </c>
      <c r="Y214" s="150">
        <f t="shared" ref="Y214:Z214" si="162">SUM(Y215:Y220)</f>
        <v>0</v>
      </c>
      <c r="Z214" s="150">
        <f t="shared" si="162"/>
        <v>0</v>
      </c>
      <c r="AA214" s="150">
        <f t="shared" si="160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163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163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163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163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163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163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164">SUM(E222)</f>
        <v>0</v>
      </c>
      <c r="F221" s="150">
        <f t="shared" si="164"/>
        <v>0</v>
      </c>
      <c r="G221" s="151">
        <f t="shared" si="164"/>
        <v>0</v>
      </c>
      <c r="H221" s="151">
        <f t="shared" si="164"/>
        <v>0</v>
      </c>
      <c r="I221" s="151">
        <f t="shared" si="164"/>
        <v>0</v>
      </c>
      <c r="J221" s="151">
        <f t="shared" si="164"/>
        <v>0</v>
      </c>
      <c r="K221" s="151">
        <f t="shared" si="164"/>
        <v>0</v>
      </c>
      <c r="L221" s="149">
        <f t="shared" si="164"/>
        <v>0</v>
      </c>
      <c r="M221" s="151">
        <f t="shared" si="164"/>
        <v>0</v>
      </c>
      <c r="N221" s="151">
        <f t="shared" si="164"/>
        <v>0</v>
      </c>
      <c r="O221" s="151">
        <f t="shared" si="164"/>
        <v>0</v>
      </c>
      <c r="P221" s="150">
        <f t="shared" si="164"/>
        <v>0</v>
      </c>
      <c r="Q221" s="150">
        <f t="shared" si="164"/>
        <v>0</v>
      </c>
      <c r="R221" s="150">
        <f t="shared" si="164"/>
        <v>0</v>
      </c>
      <c r="S221" s="153">
        <f t="shared" si="164"/>
        <v>0</v>
      </c>
      <c r="T221" s="149">
        <f t="shared" si="164"/>
        <v>0</v>
      </c>
      <c r="U221" s="150">
        <f t="shared" si="164"/>
        <v>0</v>
      </c>
      <c r="V221" s="150">
        <f t="shared" si="164"/>
        <v>0</v>
      </c>
      <c r="W221" s="154">
        <f t="shared" si="164"/>
        <v>0</v>
      </c>
      <c r="X221" s="155">
        <f t="shared" si="164"/>
        <v>0</v>
      </c>
      <c r="Y221" s="150">
        <f t="shared" si="164"/>
        <v>0</v>
      </c>
      <c r="Z221" s="150">
        <f t="shared" si="164"/>
        <v>0</v>
      </c>
      <c r="AA221" s="150">
        <f t="shared" si="164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165">SUM(E224)</f>
        <v>0</v>
      </c>
      <c r="F223" s="150">
        <f t="shared" si="165"/>
        <v>0</v>
      </c>
      <c r="G223" s="151">
        <f t="shared" si="165"/>
        <v>0</v>
      </c>
      <c r="H223" s="151">
        <f t="shared" si="165"/>
        <v>0</v>
      </c>
      <c r="I223" s="151">
        <f t="shared" si="165"/>
        <v>0</v>
      </c>
      <c r="J223" s="151">
        <f t="shared" si="165"/>
        <v>0</v>
      </c>
      <c r="K223" s="151">
        <f t="shared" si="165"/>
        <v>0</v>
      </c>
      <c r="L223" s="149">
        <f t="shared" si="165"/>
        <v>0</v>
      </c>
      <c r="M223" s="151">
        <f t="shared" si="165"/>
        <v>0</v>
      </c>
      <c r="N223" s="151">
        <f t="shared" si="165"/>
        <v>0</v>
      </c>
      <c r="O223" s="151">
        <f t="shared" si="165"/>
        <v>0</v>
      </c>
      <c r="P223" s="150">
        <f t="shared" si="165"/>
        <v>0</v>
      </c>
      <c r="Q223" s="150">
        <f t="shared" si="165"/>
        <v>0</v>
      </c>
      <c r="R223" s="150">
        <f t="shared" si="165"/>
        <v>0</v>
      </c>
      <c r="S223" s="153">
        <f t="shared" si="165"/>
        <v>0</v>
      </c>
      <c r="T223" s="149">
        <f t="shared" si="165"/>
        <v>0</v>
      </c>
      <c r="U223" s="150">
        <f t="shared" si="165"/>
        <v>0</v>
      </c>
      <c r="V223" s="150">
        <f t="shared" si="165"/>
        <v>0</v>
      </c>
      <c r="W223" s="154">
        <f t="shared" si="165"/>
        <v>0</v>
      </c>
      <c r="X223" s="155">
        <f t="shared" si="165"/>
        <v>0</v>
      </c>
      <c r="Y223" s="150">
        <f t="shared" si="165"/>
        <v>0</v>
      </c>
      <c r="Z223" s="150">
        <f t="shared" si="165"/>
        <v>0</v>
      </c>
      <c r="AA223" s="150">
        <f t="shared" si="165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166">SUM(E226:E229)</f>
        <v>0</v>
      </c>
      <c r="F225" s="150">
        <f t="shared" si="166"/>
        <v>0</v>
      </c>
      <c r="G225" s="151">
        <f t="shared" si="166"/>
        <v>0</v>
      </c>
      <c r="H225" s="151">
        <f t="shared" si="166"/>
        <v>0</v>
      </c>
      <c r="I225" s="151">
        <f t="shared" si="166"/>
        <v>0</v>
      </c>
      <c r="J225" s="151">
        <f t="shared" si="166"/>
        <v>0</v>
      </c>
      <c r="K225" s="151">
        <f t="shared" ref="K225" si="167">SUM(K226:K229)</f>
        <v>0</v>
      </c>
      <c r="L225" s="149">
        <f t="shared" si="166"/>
        <v>0</v>
      </c>
      <c r="M225" s="151">
        <f t="shared" si="166"/>
        <v>0</v>
      </c>
      <c r="N225" s="151">
        <f t="shared" si="166"/>
        <v>0</v>
      </c>
      <c r="O225" s="151">
        <f t="shared" si="166"/>
        <v>0</v>
      </c>
      <c r="P225" s="150">
        <f t="shared" si="166"/>
        <v>0</v>
      </c>
      <c r="Q225" s="150">
        <f t="shared" si="166"/>
        <v>0</v>
      </c>
      <c r="R225" s="150">
        <f t="shared" si="166"/>
        <v>0</v>
      </c>
      <c r="S225" s="153">
        <f t="shared" si="166"/>
        <v>0</v>
      </c>
      <c r="T225" s="149">
        <f t="shared" si="166"/>
        <v>0</v>
      </c>
      <c r="U225" s="150">
        <f t="shared" si="166"/>
        <v>0</v>
      </c>
      <c r="V225" s="150">
        <f t="shared" si="166"/>
        <v>0</v>
      </c>
      <c r="W225" s="154">
        <f t="shared" si="166"/>
        <v>0</v>
      </c>
      <c r="X225" s="155">
        <f t="shared" si="166"/>
        <v>0</v>
      </c>
      <c r="Y225" s="150">
        <f t="shared" ref="Y225:Z225" si="168">SUM(Y226:Y229)</f>
        <v>0</v>
      </c>
      <c r="Z225" s="150">
        <f t="shared" si="168"/>
        <v>0</v>
      </c>
      <c r="AA225" s="150">
        <f t="shared" si="166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169">SUM(E231:E237)</f>
        <v>0</v>
      </c>
      <c r="F230" s="150">
        <f t="shared" si="169"/>
        <v>0</v>
      </c>
      <c r="G230" s="151">
        <f t="shared" si="169"/>
        <v>0</v>
      </c>
      <c r="H230" s="151">
        <f t="shared" si="169"/>
        <v>0</v>
      </c>
      <c r="I230" s="151">
        <f t="shared" si="169"/>
        <v>0</v>
      </c>
      <c r="J230" s="151">
        <f t="shared" si="169"/>
        <v>0</v>
      </c>
      <c r="K230" s="151">
        <f t="shared" ref="K230" si="170">SUM(K231:K237)</f>
        <v>0</v>
      </c>
      <c r="L230" s="149">
        <f t="shared" si="169"/>
        <v>0</v>
      </c>
      <c r="M230" s="151">
        <f t="shared" si="169"/>
        <v>0</v>
      </c>
      <c r="N230" s="151">
        <f t="shared" si="169"/>
        <v>0</v>
      </c>
      <c r="O230" s="151">
        <f t="shared" si="169"/>
        <v>0</v>
      </c>
      <c r="P230" s="150">
        <f t="shared" si="169"/>
        <v>0</v>
      </c>
      <c r="Q230" s="150">
        <f t="shared" si="169"/>
        <v>0</v>
      </c>
      <c r="R230" s="150">
        <f t="shared" si="169"/>
        <v>0</v>
      </c>
      <c r="S230" s="153">
        <f t="shared" si="169"/>
        <v>0</v>
      </c>
      <c r="T230" s="149">
        <f t="shared" si="169"/>
        <v>0</v>
      </c>
      <c r="U230" s="150">
        <f t="shared" si="169"/>
        <v>0</v>
      </c>
      <c r="V230" s="150">
        <f t="shared" si="169"/>
        <v>0</v>
      </c>
      <c r="W230" s="154">
        <f t="shared" si="169"/>
        <v>0</v>
      </c>
      <c r="X230" s="155">
        <f t="shared" si="169"/>
        <v>0</v>
      </c>
      <c r="Y230" s="150">
        <f t="shared" ref="Y230:Z230" si="171">SUM(Y231:Y237)</f>
        <v>0</v>
      </c>
      <c r="Z230" s="150">
        <f t="shared" si="171"/>
        <v>0</v>
      </c>
      <c r="AA230" s="150">
        <f t="shared" si="169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1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1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1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1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1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1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1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173">SUM(E239+E242+E245+E250)</f>
        <v>0</v>
      </c>
      <c r="F238" s="48">
        <f t="shared" si="173"/>
        <v>0</v>
      </c>
      <c r="G238" s="49">
        <f t="shared" si="173"/>
        <v>0</v>
      </c>
      <c r="H238" s="49">
        <f t="shared" si="173"/>
        <v>0</v>
      </c>
      <c r="I238" s="49">
        <f t="shared" si="173"/>
        <v>0</v>
      </c>
      <c r="J238" s="49">
        <f t="shared" si="173"/>
        <v>0</v>
      </c>
      <c r="K238" s="49">
        <f t="shared" ref="K238" si="174">SUM(K239+K242+K245+K250)</f>
        <v>0</v>
      </c>
      <c r="L238" s="99">
        <f t="shared" si="173"/>
        <v>0</v>
      </c>
      <c r="M238" s="49">
        <f t="shared" si="173"/>
        <v>0</v>
      </c>
      <c r="N238" s="49">
        <f t="shared" si="173"/>
        <v>0</v>
      </c>
      <c r="O238" s="49">
        <f t="shared" si="173"/>
        <v>0</v>
      </c>
      <c r="P238" s="48">
        <f t="shared" si="173"/>
        <v>0</v>
      </c>
      <c r="Q238" s="48">
        <f t="shared" si="173"/>
        <v>0</v>
      </c>
      <c r="R238" s="48">
        <f t="shared" si="173"/>
        <v>0</v>
      </c>
      <c r="S238" s="105">
        <f t="shared" si="173"/>
        <v>0</v>
      </c>
      <c r="T238" s="99">
        <f t="shared" si="173"/>
        <v>0</v>
      </c>
      <c r="U238" s="48">
        <f t="shared" si="173"/>
        <v>0</v>
      </c>
      <c r="V238" s="48">
        <f t="shared" si="173"/>
        <v>0</v>
      </c>
      <c r="W238" s="50">
        <f t="shared" si="173"/>
        <v>0</v>
      </c>
      <c r="X238" s="58">
        <f t="shared" si="173"/>
        <v>0</v>
      </c>
      <c r="Y238" s="48">
        <f t="shared" ref="Y238:Z238" si="175">SUM(Y239+Y242+Y245+Y250)</f>
        <v>0</v>
      </c>
      <c r="Z238" s="48">
        <f t="shared" si="175"/>
        <v>0</v>
      </c>
      <c r="AA238" s="48">
        <f t="shared" si="1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176">SUM(E240:E241)</f>
        <v>0</v>
      </c>
      <c r="F239" s="150">
        <f t="shared" si="176"/>
        <v>0</v>
      </c>
      <c r="G239" s="151">
        <f t="shared" si="176"/>
        <v>0</v>
      </c>
      <c r="H239" s="151">
        <f t="shared" si="176"/>
        <v>0</v>
      </c>
      <c r="I239" s="151">
        <f t="shared" si="176"/>
        <v>0</v>
      </c>
      <c r="J239" s="151">
        <f t="shared" si="176"/>
        <v>0</v>
      </c>
      <c r="K239" s="151">
        <f t="shared" ref="K239" si="177">SUM(K240:K241)</f>
        <v>0</v>
      </c>
      <c r="L239" s="149">
        <f t="shared" si="176"/>
        <v>0</v>
      </c>
      <c r="M239" s="151">
        <f t="shared" si="176"/>
        <v>0</v>
      </c>
      <c r="N239" s="151">
        <f t="shared" si="176"/>
        <v>0</v>
      </c>
      <c r="O239" s="151">
        <f t="shared" si="176"/>
        <v>0</v>
      </c>
      <c r="P239" s="150">
        <f t="shared" si="176"/>
        <v>0</v>
      </c>
      <c r="Q239" s="150">
        <f t="shared" si="176"/>
        <v>0</v>
      </c>
      <c r="R239" s="150">
        <f t="shared" si="176"/>
        <v>0</v>
      </c>
      <c r="S239" s="153">
        <f t="shared" si="176"/>
        <v>0</v>
      </c>
      <c r="T239" s="149">
        <f t="shared" si="176"/>
        <v>0</v>
      </c>
      <c r="U239" s="150">
        <f t="shared" si="176"/>
        <v>0</v>
      </c>
      <c r="V239" s="150">
        <f t="shared" si="176"/>
        <v>0</v>
      </c>
      <c r="W239" s="154">
        <f t="shared" si="176"/>
        <v>0</v>
      </c>
      <c r="X239" s="155">
        <f t="shared" si="176"/>
        <v>0</v>
      </c>
      <c r="Y239" s="150">
        <f t="shared" ref="Y239:Z239" si="178">SUM(Y240:Y241)</f>
        <v>0</v>
      </c>
      <c r="Z239" s="150">
        <f t="shared" si="178"/>
        <v>0</v>
      </c>
      <c r="AA239" s="150">
        <f t="shared" si="176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179">SUM(E243:E244)</f>
        <v>0</v>
      </c>
      <c r="F242" s="150">
        <f t="shared" si="179"/>
        <v>0</v>
      </c>
      <c r="G242" s="151">
        <f t="shared" si="179"/>
        <v>0</v>
      </c>
      <c r="H242" s="151">
        <f t="shared" si="179"/>
        <v>0</v>
      </c>
      <c r="I242" s="151">
        <f t="shared" si="179"/>
        <v>0</v>
      </c>
      <c r="J242" s="151">
        <f t="shared" si="179"/>
        <v>0</v>
      </c>
      <c r="K242" s="151">
        <f t="shared" ref="K242" si="180">SUM(K243:K244)</f>
        <v>0</v>
      </c>
      <c r="L242" s="149">
        <f t="shared" si="179"/>
        <v>0</v>
      </c>
      <c r="M242" s="151">
        <f t="shared" si="179"/>
        <v>0</v>
      </c>
      <c r="N242" s="151">
        <f t="shared" si="179"/>
        <v>0</v>
      </c>
      <c r="O242" s="151">
        <f t="shared" si="179"/>
        <v>0</v>
      </c>
      <c r="P242" s="150">
        <f t="shared" si="179"/>
        <v>0</v>
      </c>
      <c r="Q242" s="150">
        <f t="shared" si="179"/>
        <v>0</v>
      </c>
      <c r="R242" s="150">
        <f t="shared" si="179"/>
        <v>0</v>
      </c>
      <c r="S242" s="153">
        <f t="shared" si="179"/>
        <v>0</v>
      </c>
      <c r="T242" s="149">
        <f t="shared" si="179"/>
        <v>0</v>
      </c>
      <c r="U242" s="150">
        <f t="shared" si="179"/>
        <v>0</v>
      </c>
      <c r="V242" s="150">
        <f t="shared" si="179"/>
        <v>0</v>
      </c>
      <c r="W242" s="154">
        <f t="shared" si="179"/>
        <v>0</v>
      </c>
      <c r="X242" s="155">
        <f t="shared" si="179"/>
        <v>0</v>
      </c>
      <c r="Y242" s="150">
        <f t="shared" ref="Y242:Z242" si="181">SUM(Y243:Y244)</f>
        <v>0</v>
      </c>
      <c r="Z242" s="150">
        <f t="shared" si="181"/>
        <v>0</v>
      </c>
      <c r="AA242" s="150">
        <f t="shared" si="179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182">SUM(E246:E249)</f>
        <v>0</v>
      </c>
      <c r="F245" s="150">
        <f t="shared" si="182"/>
        <v>0</v>
      </c>
      <c r="G245" s="151">
        <f t="shared" si="182"/>
        <v>0</v>
      </c>
      <c r="H245" s="151">
        <f t="shared" si="182"/>
        <v>0</v>
      </c>
      <c r="I245" s="151">
        <f t="shared" si="182"/>
        <v>0</v>
      </c>
      <c r="J245" s="151">
        <f t="shared" si="182"/>
        <v>0</v>
      </c>
      <c r="K245" s="151">
        <f t="shared" ref="K245" si="183">SUM(K246:K249)</f>
        <v>0</v>
      </c>
      <c r="L245" s="149">
        <f t="shared" si="182"/>
        <v>0</v>
      </c>
      <c r="M245" s="151">
        <f t="shared" si="182"/>
        <v>0</v>
      </c>
      <c r="N245" s="151">
        <f t="shared" si="182"/>
        <v>0</v>
      </c>
      <c r="O245" s="151">
        <f t="shared" si="182"/>
        <v>0</v>
      </c>
      <c r="P245" s="150">
        <f t="shared" si="182"/>
        <v>0</v>
      </c>
      <c r="Q245" s="150">
        <f t="shared" si="182"/>
        <v>0</v>
      </c>
      <c r="R245" s="150">
        <f t="shared" si="182"/>
        <v>0</v>
      </c>
      <c r="S245" s="153">
        <f t="shared" si="182"/>
        <v>0</v>
      </c>
      <c r="T245" s="149">
        <f t="shared" si="182"/>
        <v>0</v>
      </c>
      <c r="U245" s="150">
        <f t="shared" si="182"/>
        <v>0</v>
      </c>
      <c r="V245" s="150">
        <f t="shared" si="182"/>
        <v>0</v>
      </c>
      <c r="W245" s="154">
        <f t="shared" si="182"/>
        <v>0</v>
      </c>
      <c r="X245" s="155">
        <f t="shared" si="182"/>
        <v>0</v>
      </c>
      <c r="Y245" s="150">
        <f t="shared" ref="Y245:Z245" si="184">SUM(Y246:Y249)</f>
        <v>0</v>
      </c>
      <c r="Z245" s="150">
        <f t="shared" si="184"/>
        <v>0</v>
      </c>
      <c r="AA245" s="150">
        <f t="shared" si="182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185">SUM(E251:E253)</f>
        <v>0</v>
      </c>
      <c r="F250" s="150">
        <f t="shared" si="185"/>
        <v>0</v>
      </c>
      <c r="G250" s="151">
        <f t="shared" si="185"/>
        <v>0</v>
      </c>
      <c r="H250" s="151">
        <f t="shared" si="185"/>
        <v>0</v>
      </c>
      <c r="I250" s="151">
        <f t="shared" si="185"/>
        <v>0</v>
      </c>
      <c r="J250" s="151">
        <f t="shared" si="185"/>
        <v>0</v>
      </c>
      <c r="K250" s="151">
        <f t="shared" ref="K250" si="186">SUM(K251:K253)</f>
        <v>0</v>
      </c>
      <c r="L250" s="149">
        <f t="shared" si="185"/>
        <v>0</v>
      </c>
      <c r="M250" s="151">
        <f t="shared" si="185"/>
        <v>0</v>
      </c>
      <c r="N250" s="151">
        <f t="shared" si="185"/>
        <v>0</v>
      </c>
      <c r="O250" s="151">
        <f t="shared" si="185"/>
        <v>0</v>
      </c>
      <c r="P250" s="150">
        <f t="shared" si="185"/>
        <v>0</v>
      </c>
      <c r="Q250" s="150">
        <f t="shared" si="185"/>
        <v>0</v>
      </c>
      <c r="R250" s="150">
        <f t="shared" si="185"/>
        <v>0</v>
      </c>
      <c r="S250" s="153">
        <f t="shared" si="185"/>
        <v>0</v>
      </c>
      <c r="T250" s="149">
        <f t="shared" si="185"/>
        <v>0</v>
      </c>
      <c r="U250" s="150">
        <f t="shared" si="185"/>
        <v>0</v>
      </c>
      <c r="V250" s="150">
        <f t="shared" si="185"/>
        <v>0</v>
      </c>
      <c r="W250" s="154">
        <f t="shared" si="185"/>
        <v>0</v>
      </c>
      <c r="X250" s="155">
        <f t="shared" si="185"/>
        <v>0</v>
      </c>
      <c r="Y250" s="150">
        <f t="shared" ref="Y250:Z250" si="187">SUM(Y251:Y253)</f>
        <v>0</v>
      </c>
      <c r="Z250" s="150">
        <f t="shared" si="187"/>
        <v>0</v>
      </c>
      <c r="AA250" s="150">
        <f t="shared" si="185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188">D255+D262+D273</f>
        <v>0</v>
      </c>
      <c r="E254" s="99">
        <f t="shared" si="188"/>
        <v>0</v>
      </c>
      <c r="F254" s="48">
        <f t="shared" si="188"/>
        <v>0</v>
      </c>
      <c r="G254" s="49">
        <f t="shared" si="188"/>
        <v>0</v>
      </c>
      <c r="H254" s="49">
        <f t="shared" si="188"/>
        <v>0</v>
      </c>
      <c r="I254" s="49">
        <f t="shared" si="188"/>
        <v>0</v>
      </c>
      <c r="J254" s="49">
        <f t="shared" si="188"/>
        <v>0</v>
      </c>
      <c r="K254" s="49">
        <f t="shared" si="188"/>
        <v>0</v>
      </c>
      <c r="L254" s="99">
        <f t="shared" si="188"/>
        <v>0</v>
      </c>
      <c r="M254" s="49">
        <f t="shared" si="188"/>
        <v>0</v>
      </c>
      <c r="N254" s="49">
        <f t="shared" si="188"/>
        <v>0</v>
      </c>
      <c r="O254" s="49">
        <f t="shared" si="188"/>
        <v>0</v>
      </c>
      <c r="P254" s="48">
        <f t="shared" si="188"/>
        <v>0</v>
      </c>
      <c r="Q254" s="48">
        <f t="shared" si="188"/>
        <v>0</v>
      </c>
      <c r="R254" s="48">
        <f t="shared" si="188"/>
        <v>0</v>
      </c>
      <c r="S254" s="105">
        <f t="shared" si="188"/>
        <v>0</v>
      </c>
      <c r="T254" s="99">
        <f t="shared" si="188"/>
        <v>0</v>
      </c>
      <c r="U254" s="48">
        <f t="shared" si="188"/>
        <v>0</v>
      </c>
      <c r="V254" s="48">
        <f t="shared" si="188"/>
        <v>0</v>
      </c>
      <c r="W254" s="50">
        <f t="shared" si="188"/>
        <v>0</v>
      </c>
      <c r="X254" s="58">
        <f t="shared" si="188"/>
        <v>0</v>
      </c>
      <c r="Y254" s="48">
        <f t="shared" si="188"/>
        <v>0</v>
      </c>
      <c r="Z254" s="48">
        <f t="shared" si="188"/>
        <v>0</v>
      </c>
      <c r="AA254" s="48">
        <f t="shared" si="18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189">SUM(E256+E260)</f>
        <v>0</v>
      </c>
      <c r="F255" s="48">
        <f t="shared" si="189"/>
        <v>0</v>
      </c>
      <c r="G255" s="49">
        <f t="shared" si="189"/>
        <v>0</v>
      </c>
      <c r="H255" s="49">
        <f t="shared" si="189"/>
        <v>0</v>
      </c>
      <c r="I255" s="49">
        <f t="shared" si="189"/>
        <v>0</v>
      </c>
      <c r="J255" s="49">
        <f t="shared" si="189"/>
        <v>0</v>
      </c>
      <c r="K255" s="49">
        <f t="shared" ref="K255" si="190">SUM(K256+K260)</f>
        <v>0</v>
      </c>
      <c r="L255" s="99">
        <f t="shared" si="189"/>
        <v>0</v>
      </c>
      <c r="M255" s="49">
        <f t="shared" si="189"/>
        <v>0</v>
      </c>
      <c r="N255" s="49">
        <f t="shared" si="189"/>
        <v>0</v>
      </c>
      <c r="O255" s="49">
        <f t="shared" si="189"/>
        <v>0</v>
      </c>
      <c r="P255" s="48">
        <f t="shared" si="189"/>
        <v>0</v>
      </c>
      <c r="Q255" s="48">
        <f t="shared" si="189"/>
        <v>0</v>
      </c>
      <c r="R255" s="48">
        <f t="shared" si="189"/>
        <v>0</v>
      </c>
      <c r="S255" s="105">
        <f t="shared" si="189"/>
        <v>0</v>
      </c>
      <c r="T255" s="99">
        <f t="shared" si="189"/>
        <v>0</v>
      </c>
      <c r="U255" s="48">
        <f t="shared" si="189"/>
        <v>0</v>
      </c>
      <c r="V255" s="48">
        <f t="shared" si="189"/>
        <v>0</v>
      </c>
      <c r="W255" s="50">
        <f t="shared" si="189"/>
        <v>0</v>
      </c>
      <c r="X255" s="58">
        <f t="shared" si="189"/>
        <v>0</v>
      </c>
      <c r="Y255" s="48">
        <f t="shared" ref="Y255:Z255" si="191">SUM(Y256+Y260)</f>
        <v>0</v>
      </c>
      <c r="Z255" s="48">
        <f t="shared" si="191"/>
        <v>0</v>
      </c>
      <c r="AA255" s="48">
        <f t="shared" si="18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192">SUM(E257:E259)</f>
        <v>0</v>
      </c>
      <c r="F256" s="150">
        <f t="shared" si="192"/>
        <v>0</v>
      </c>
      <c r="G256" s="151">
        <f t="shared" si="192"/>
        <v>0</v>
      </c>
      <c r="H256" s="151">
        <f t="shared" si="192"/>
        <v>0</v>
      </c>
      <c r="I256" s="151">
        <f t="shared" si="192"/>
        <v>0</v>
      </c>
      <c r="J256" s="151">
        <f t="shared" si="192"/>
        <v>0</v>
      </c>
      <c r="K256" s="151">
        <f t="shared" ref="K256" si="193">SUM(K257:K259)</f>
        <v>0</v>
      </c>
      <c r="L256" s="149">
        <f t="shared" si="192"/>
        <v>0</v>
      </c>
      <c r="M256" s="151">
        <f t="shared" si="192"/>
        <v>0</v>
      </c>
      <c r="N256" s="151">
        <f t="shared" si="192"/>
        <v>0</v>
      </c>
      <c r="O256" s="151">
        <f t="shared" si="192"/>
        <v>0</v>
      </c>
      <c r="P256" s="150">
        <f t="shared" si="192"/>
        <v>0</v>
      </c>
      <c r="Q256" s="150">
        <f t="shared" si="192"/>
        <v>0</v>
      </c>
      <c r="R256" s="150">
        <f t="shared" si="192"/>
        <v>0</v>
      </c>
      <c r="S256" s="153">
        <f t="shared" si="192"/>
        <v>0</v>
      </c>
      <c r="T256" s="149">
        <f t="shared" si="192"/>
        <v>0</v>
      </c>
      <c r="U256" s="150">
        <f t="shared" si="192"/>
        <v>0</v>
      </c>
      <c r="V256" s="150">
        <f t="shared" si="192"/>
        <v>0</v>
      </c>
      <c r="W256" s="154">
        <f t="shared" si="192"/>
        <v>0</v>
      </c>
      <c r="X256" s="155">
        <f t="shared" si="192"/>
        <v>0</v>
      </c>
      <c r="Y256" s="150">
        <f t="shared" ref="Y256:Z256" si="194">SUM(Y257:Y259)</f>
        <v>0</v>
      </c>
      <c r="Z256" s="150">
        <f t="shared" si="194"/>
        <v>0</v>
      </c>
      <c r="AA256" s="150">
        <f t="shared" si="192"/>
        <v>0</v>
      </c>
      <c r="AB256" s="157"/>
    </row>
    <row r="257" spans="1:29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9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9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9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195">SUM(E261)</f>
        <v>0</v>
      </c>
      <c r="F260" s="150">
        <f t="shared" si="195"/>
        <v>0</v>
      </c>
      <c r="G260" s="151">
        <f t="shared" si="195"/>
        <v>0</v>
      </c>
      <c r="H260" s="151">
        <f t="shared" si="195"/>
        <v>0</v>
      </c>
      <c r="I260" s="151">
        <f t="shared" si="195"/>
        <v>0</v>
      </c>
      <c r="J260" s="151">
        <f t="shared" si="195"/>
        <v>0</v>
      </c>
      <c r="K260" s="151">
        <f t="shared" si="195"/>
        <v>0</v>
      </c>
      <c r="L260" s="149">
        <f t="shared" si="195"/>
        <v>0</v>
      </c>
      <c r="M260" s="151">
        <f t="shared" si="195"/>
        <v>0</v>
      </c>
      <c r="N260" s="151">
        <f t="shared" si="195"/>
        <v>0</v>
      </c>
      <c r="O260" s="151">
        <f t="shared" si="195"/>
        <v>0</v>
      </c>
      <c r="P260" s="150">
        <f t="shared" si="195"/>
        <v>0</v>
      </c>
      <c r="Q260" s="150">
        <f t="shared" si="195"/>
        <v>0</v>
      </c>
      <c r="R260" s="150">
        <f t="shared" si="195"/>
        <v>0</v>
      </c>
      <c r="S260" s="153">
        <f t="shared" si="195"/>
        <v>0</v>
      </c>
      <c r="T260" s="149">
        <f t="shared" si="195"/>
        <v>0</v>
      </c>
      <c r="U260" s="150">
        <f t="shared" si="195"/>
        <v>0</v>
      </c>
      <c r="V260" s="150">
        <f t="shared" si="195"/>
        <v>0</v>
      </c>
      <c r="W260" s="154">
        <f t="shared" si="195"/>
        <v>0</v>
      </c>
      <c r="X260" s="155">
        <f t="shared" si="195"/>
        <v>0</v>
      </c>
      <c r="Y260" s="150">
        <f t="shared" si="195"/>
        <v>0</v>
      </c>
      <c r="Z260" s="150">
        <f t="shared" si="195"/>
        <v>0</v>
      </c>
      <c r="AA260" s="150">
        <f t="shared" si="195"/>
        <v>0</v>
      </c>
      <c r="AB260" s="157"/>
    </row>
    <row r="261" spans="1:29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9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196">SUM(E263+E267+E270)</f>
        <v>0</v>
      </c>
      <c r="F262" s="48">
        <f t="shared" si="196"/>
        <v>0</v>
      </c>
      <c r="G262" s="49">
        <f t="shared" si="196"/>
        <v>0</v>
      </c>
      <c r="H262" s="49">
        <f t="shared" si="196"/>
        <v>0</v>
      </c>
      <c r="I262" s="49">
        <f t="shared" si="196"/>
        <v>0</v>
      </c>
      <c r="J262" s="49">
        <f t="shared" si="196"/>
        <v>0</v>
      </c>
      <c r="K262" s="49">
        <f t="shared" ref="K262" si="197">SUM(K263+K267+K270)</f>
        <v>0</v>
      </c>
      <c r="L262" s="99">
        <f t="shared" si="196"/>
        <v>0</v>
      </c>
      <c r="M262" s="49">
        <f t="shared" si="196"/>
        <v>0</v>
      </c>
      <c r="N262" s="49">
        <f t="shared" si="196"/>
        <v>0</v>
      </c>
      <c r="O262" s="49">
        <f t="shared" si="196"/>
        <v>0</v>
      </c>
      <c r="P262" s="48">
        <f t="shared" si="196"/>
        <v>0</v>
      </c>
      <c r="Q262" s="48">
        <f t="shared" si="196"/>
        <v>0</v>
      </c>
      <c r="R262" s="48">
        <f t="shared" si="196"/>
        <v>0</v>
      </c>
      <c r="S262" s="105">
        <f t="shared" si="196"/>
        <v>0</v>
      </c>
      <c r="T262" s="99">
        <f t="shared" si="196"/>
        <v>0</v>
      </c>
      <c r="U262" s="48">
        <f t="shared" si="196"/>
        <v>0</v>
      </c>
      <c r="V262" s="48">
        <f t="shared" si="196"/>
        <v>0</v>
      </c>
      <c r="W262" s="50">
        <f t="shared" si="196"/>
        <v>0</v>
      </c>
      <c r="X262" s="58">
        <f t="shared" si="196"/>
        <v>0</v>
      </c>
      <c r="Y262" s="48">
        <f t="shared" ref="Y262:Z262" si="198">SUM(Y263+Y267+Y270)</f>
        <v>0</v>
      </c>
      <c r="Z262" s="48">
        <f t="shared" si="198"/>
        <v>0</v>
      </c>
      <c r="AA262" s="48">
        <f t="shared" si="196"/>
        <v>0</v>
      </c>
      <c r="AB262" s="118"/>
    </row>
    <row r="263" spans="1:29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199">SUM(E264:E266)</f>
        <v>0</v>
      </c>
      <c r="F263" s="150">
        <f t="shared" si="199"/>
        <v>0</v>
      </c>
      <c r="G263" s="151">
        <f t="shared" si="199"/>
        <v>0</v>
      </c>
      <c r="H263" s="151">
        <f t="shared" si="199"/>
        <v>0</v>
      </c>
      <c r="I263" s="151">
        <f t="shared" si="199"/>
        <v>0</v>
      </c>
      <c r="J263" s="151">
        <f t="shared" si="199"/>
        <v>0</v>
      </c>
      <c r="K263" s="151">
        <f t="shared" ref="K263" si="200">SUM(K264:K266)</f>
        <v>0</v>
      </c>
      <c r="L263" s="149">
        <f t="shared" si="199"/>
        <v>0</v>
      </c>
      <c r="M263" s="151">
        <f t="shared" si="199"/>
        <v>0</v>
      </c>
      <c r="N263" s="151">
        <f t="shared" si="199"/>
        <v>0</v>
      </c>
      <c r="O263" s="151">
        <f t="shared" si="199"/>
        <v>0</v>
      </c>
      <c r="P263" s="150">
        <f t="shared" si="199"/>
        <v>0</v>
      </c>
      <c r="Q263" s="150">
        <f t="shared" si="199"/>
        <v>0</v>
      </c>
      <c r="R263" s="150">
        <f t="shared" si="199"/>
        <v>0</v>
      </c>
      <c r="S263" s="153">
        <f t="shared" si="199"/>
        <v>0</v>
      </c>
      <c r="T263" s="149">
        <f t="shared" si="199"/>
        <v>0</v>
      </c>
      <c r="U263" s="150">
        <f t="shared" si="199"/>
        <v>0</v>
      </c>
      <c r="V263" s="150">
        <f t="shared" si="199"/>
        <v>0</v>
      </c>
      <c r="W263" s="154">
        <f t="shared" si="199"/>
        <v>0</v>
      </c>
      <c r="X263" s="155">
        <f t="shared" si="199"/>
        <v>0</v>
      </c>
      <c r="Y263" s="150">
        <f t="shared" ref="Y263:Z263" si="201">SUM(Y264:Y266)</f>
        <v>0</v>
      </c>
      <c r="Z263" s="150">
        <f t="shared" si="201"/>
        <v>0</v>
      </c>
      <c r="AA263" s="150">
        <f t="shared" si="199"/>
        <v>0</v>
      </c>
      <c r="AB263" s="157"/>
    </row>
    <row r="264" spans="1:29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9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9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9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202">SUM(D268:D269)</f>
        <v>0</v>
      </c>
      <c r="E267" s="149">
        <f t="shared" si="202"/>
        <v>0</v>
      </c>
      <c r="F267" s="150">
        <f t="shared" si="202"/>
        <v>0</v>
      </c>
      <c r="G267" s="151">
        <f t="shared" si="202"/>
        <v>0</v>
      </c>
      <c r="H267" s="151">
        <f t="shared" si="202"/>
        <v>0</v>
      </c>
      <c r="I267" s="151">
        <f t="shared" si="202"/>
        <v>0</v>
      </c>
      <c r="J267" s="151">
        <f t="shared" si="202"/>
        <v>0</v>
      </c>
      <c r="K267" s="151">
        <f t="shared" si="202"/>
        <v>0</v>
      </c>
      <c r="L267" s="149">
        <f t="shared" si="202"/>
        <v>0</v>
      </c>
      <c r="M267" s="151">
        <f t="shared" si="202"/>
        <v>0</v>
      </c>
      <c r="N267" s="151">
        <f t="shared" si="202"/>
        <v>0</v>
      </c>
      <c r="O267" s="151">
        <f t="shared" si="202"/>
        <v>0</v>
      </c>
      <c r="P267" s="150">
        <f t="shared" si="202"/>
        <v>0</v>
      </c>
      <c r="Q267" s="150">
        <f t="shared" si="202"/>
        <v>0</v>
      </c>
      <c r="R267" s="150">
        <f t="shared" si="202"/>
        <v>0</v>
      </c>
      <c r="S267" s="153">
        <f t="shared" si="202"/>
        <v>0</v>
      </c>
      <c r="T267" s="149">
        <f t="shared" si="202"/>
        <v>0</v>
      </c>
      <c r="U267" s="150">
        <f t="shared" si="202"/>
        <v>0</v>
      </c>
      <c r="V267" s="150">
        <f t="shared" si="202"/>
        <v>0</v>
      </c>
      <c r="W267" s="154">
        <f t="shared" si="202"/>
        <v>0</v>
      </c>
      <c r="X267" s="155">
        <f t="shared" si="202"/>
        <v>0</v>
      </c>
      <c r="Y267" s="150">
        <f t="shared" si="202"/>
        <v>0</v>
      </c>
      <c r="Z267" s="150">
        <f t="shared" si="202"/>
        <v>0</v>
      </c>
      <c r="AA267" s="150">
        <f t="shared" si="202"/>
        <v>0</v>
      </c>
      <c r="AB267" s="157"/>
    </row>
    <row r="268" spans="1:29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9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  <c r="AC269" s="3"/>
    </row>
    <row r="270" spans="1:29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203">SUM(E271:E272)</f>
        <v>0</v>
      </c>
      <c r="F270" s="150">
        <f t="shared" si="203"/>
        <v>0</v>
      </c>
      <c r="G270" s="151">
        <f t="shared" si="203"/>
        <v>0</v>
      </c>
      <c r="H270" s="151">
        <f t="shared" si="203"/>
        <v>0</v>
      </c>
      <c r="I270" s="151">
        <f>SUM(I271:I272)</f>
        <v>0</v>
      </c>
      <c r="J270" s="151">
        <f t="shared" si="203"/>
        <v>0</v>
      </c>
      <c r="K270" s="151">
        <f t="shared" ref="K270" si="204">SUM(K271:K272)</f>
        <v>0</v>
      </c>
      <c r="L270" s="149">
        <f t="shared" si="203"/>
        <v>0</v>
      </c>
      <c r="M270" s="151">
        <f t="shared" si="203"/>
        <v>0</v>
      </c>
      <c r="N270" s="151">
        <f t="shared" si="203"/>
        <v>0</v>
      </c>
      <c r="O270" s="151">
        <f t="shared" si="203"/>
        <v>0</v>
      </c>
      <c r="P270" s="150">
        <f t="shared" si="203"/>
        <v>0</v>
      </c>
      <c r="Q270" s="150">
        <f t="shared" si="203"/>
        <v>0</v>
      </c>
      <c r="R270" s="150">
        <f t="shared" si="203"/>
        <v>0</v>
      </c>
      <c r="S270" s="153">
        <f t="shared" si="203"/>
        <v>0</v>
      </c>
      <c r="T270" s="149">
        <f t="shared" si="203"/>
        <v>0</v>
      </c>
      <c r="U270" s="150">
        <f t="shared" si="203"/>
        <v>0</v>
      </c>
      <c r="V270" s="150">
        <f t="shared" si="203"/>
        <v>0</v>
      </c>
      <c r="W270" s="154">
        <f t="shared" si="203"/>
        <v>0</v>
      </c>
      <c r="X270" s="155">
        <f t="shared" si="203"/>
        <v>0</v>
      </c>
      <c r="Y270" s="150">
        <f t="shared" ref="Y270:Z270" si="205">SUM(Y271:Y272)</f>
        <v>0</v>
      </c>
      <c r="Z270" s="150">
        <f t="shared" si="205"/>
        <v>0</v>
      </c>
      <c r="AA270" s="150">
        <f t="shared" si="203"/>
        <v>0</v>
      </c>
      <c r="AB270" s="157"/>
    </row>
    <row r="271" spans="1:29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9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9" ht="22.5" x14ac:dyDescent="0.25">
      <c r="A273" s="87">
        <v>353</v>
      </c>
      <c r="B273" s="38" t="s">
        <v>1412</v>
      </c>
      <c r="C273" s="144"/>
      <c r="D273" s="235">
        <f t="shared" ref="D273:M274" si="206">D274</f>
        <v>0</v>
      </c>
      <c r="E273" s="236">
        <f t="shared" si="206"/>
        <v>0</v>
      </c>
      <c r="F273" s="237">
        <f t="shared" si="206"/>
        <v>0</v>
      </c>
      <c r="G273" s="238">
        <f t="shared" si="206"/>
        <v>0</v>
      </c>
      <c r="H273" s="238">
        <f t="shared" si="206"/>
        <v>0</v>
      </c>
      <c r="I273" s="238">
        <f t="shared" si="206"/>
        <v>0</v>
      </c>
      <c r="J273" s="238">
        <f t="shared" si="206"/>
        <v>0</v>
      </c>
      <c r="K273" s="238">
        <f t="shared" si="206"/>
        <v>0</v>
      </c>
      <c r="L273" s="236">
        <f t="shared" si="206"/>
        <v>0</v>
      </c>
      <c r="M273" s="238">
        <f t="shared" si="206"/>
        <v>0</v>
      </c>
      <c r="N273" s="238">
        <f t="shared" ref="N273:W274" si="207">N274</f>
        <v>0</v>
      </c>
      <c r="O273" s="238">
        <f t="shared" si="207"/>
        <v>0</v>
      </c>
      <c r="P273" s="237">
        <f t="shared" si="207"/>
        <v>0</v>
      </c>
      <c r="Q273" s="237">
        <f t="shared" si="207"/>
        <v>0</v>
      </c>
      <c r="R273" s="237">
        <f t="shared" si="207"/>
        <v>0</v>
      </c>
      <c r="S273" s="239">
        <f t="shared" si="207"/>
        <v>0</v>
      </c>
      <c r="T273" s="236">
        <f t="shared" si="207"/>
        <v>0</v>
      </c>
      <c r="U273" s="237">
        <f t="shared" si="207"/>
        <v>0</v>
      </c>
      <c r="V273" s="237">
        <f t="shared" si="207"/>
        <v>0</v>
      </c>
      <c r="W273" s="240">
        <f t="shared" si="207"/>
        <v>0</v>
      </c>
      <c r="X273" s="241">
        <f t="shared" ref="X273:AA274" si="208">X274</f>
        <v>0</v>
      </c>
      <c r="Y273" s="237">
        <f t="shared" si="208"/>
        <v>0</v>
      </c>
      <c r="Z273" s="237">
        <f t="shared" si="208"/>
        <v>0</v>
      </c>
      <c r="AA273" s="237">
        <f t="shared" si="208"/>
        <v>0</v>
      </c>
      <c r="AB273" s="242"/>
      <c r="AC273" s="3"/>
    </row>
    <row r="274" spans="1:29" ht="22.5" x14ac:dyDescent="0.25">
      <c r="A274" s="87">
        <v>3531</v>
      </c>
      <c r="B274" s="38" t="s">
        <v>1412</v>
      </c>
      <c r="C274" s="144"/>
      <c r="D274" s="234">
        <f t="shared" si="206"/>
        <v>0</v>
      </c>
      <c r="E274" s="227">
        <f t="shared" si="206"/>
        <v>0</v>
      </c>
      <c r="F274" s="228">
        <f t="shared" si="206"/>
        <v>0</v>
      </c>
      <c r="G274" s="229">
        <f t="shared" si="206"/>
        <v>0</v>
      </c>
      <c r="H274" s="229">
        <f t="shared" si="206"/>
        <v>0</v>
      </c>
      <c r="I274" s="229">
        <f t="shared" si="206"/>
        <v>0</v>
      </c>
      <c r="J274" s="229">
        <f t="shared" si="206"/>
        <v>0</v>
      </c>
      <c r="K274" s="229">
        <f t="shared" si="206"/>
        <v>0</v>
      </c>
      <c r="L274" s="227">
        <f t="shared" si="206"/>
        <v>0</v>
      </c>
      <c r="M274" s="229">
        <f t="shared" si="206"/>
        <v>0</v>
      </c>
      <c r="N274" s="229">
        <f t="shared" si="207"/>
        <v>0</v>
      </c>
      <c r="O274" s="229">
        <f t="shared" si="207"/>
        <v>0</v>
      </c>
      <c r="P274" s="228">
        <f t="shared" si="207"/>
        <v>0</v>
      </c>
      <c r="Q274" s="228">
        <f t="shared" si="207"/>
        <v>0</v>
      </c>
      <c r="R274" s="228">
        <f t="shared" si="207"/>
        <v>0</v>
      </c>
      <c r="S274" s="230">
        <f t="shared" si="207"/>
        <v>0</v>
      </c>
      <c r="T274" s="227">
        <f t="shared" si="207"/>
        <v>0</v>
      </c>
      <c r="U274" s="228">
        <f t="shared" si="207"/>
        <v>0</v>
      </c>
      <c r="V274" s="228">
        <f t="shared" si="207"/>
        <v>0</v>
      </c>
      <c r="W274" s="231">
        <f t="shared" si="207"/>
        <v>0</v>
      </c>
      <c r="X274" s="232">
        <f t="shared" si="208"/>
        <v>0</v>
      </c>
      <c r="Y274" s="228">
        <f t="shared" si="208"/>
        <v>0</v>
      </c>
      <c r="Z274" s="228">
        <f t="shared" si="208"/>
        <v>0</v>
      </c>
      <c r="AA274" s="228">
        <f t="shared" si="208"/>
        <v>0</v>
      </c>
      <c r="AB274" s="233"/>
      <c r="AC274" s="3"/>
    </row>
    <row r="275" spans="1:29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  <c r="AC275" s="3"/>
    </row>
    <row r="276" spans="1:29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209">D277+D284+D291+D308+D313+D320+D341</f>
        <v>0</v>
      </c>
      <c r="E276" s="99">
        <f t="shared" si="209"/>
        <v>0</v>
      </c>
      <c r="F276" s="48">
        <f t="shared" si="209"/>
        <v>0</v>
      </c>
      <c r="G276" s="49">
        <f t="shared" si="209"/>
        <v>0</v>
      </c>
      <c r="H276" s="49">
        <f t="shared" si="209"/>
        <v>0</v>
      </c>
      <c r="I276" s="49">
        <f t="shared" si="209"/>
        <v>0</v>
      </c>
      <c r="J276" s="49">
        <f t="shared" si="209"/>
        <v>0</v>
      </c>
      <c r="K276" s="49">
        <f t="shared" si="209"/>
        <v>0</v>
      </c>
      <c r="L276" s="99">
        <f t="shared" si="209"/>
        <v>0</v>
      </c>
      <c r="M276" s="49">
        <f t="shared" si="209"/>
        <v>0</v>
      </c>
      <c r="N276" s="49">
        <f t="shared" si="209"/>
        <v>0</v>
      </c>
      <c r="O276" s="49">
        <f t="shared" si="209"/>
        <v>0</v>
      </c>
      <c r="P276" s="48">
        <f t="shared" si="209"/>
        <v>0</v>
      </c>
      <c r="Q276" s="48">
        <f t="shared" si="209"/>
        <v>0</v>
      </c>
      <c r="R276" s="48">
        <f t="shared" si="209"/>
        <v>0</v>
      </c>
      <c r="S276" s="105">
        <f t="shared" si="209"/>
        <v>0</v>
      </c>
      <c r="T276" s="99">
        <f t="shared" si="209"/>
        <v>0</v>
      </c>
      <c r="U276" s="48">
        <f t="shared" si="209"/>
        <v>0</v>
      </c>
      <c r="V276" s="48">
        <f t="shared" si="209"/>
        <v>0</v>
      </c>
      <c r="W276" s="50">
        <f t="shared" si="209"/>
        <v>0</v>
      </c>
      <c r="X276" s="58">
        <f t="shared" si="209"/>
        <v>0</v>
      </c>
      <c r="Y276" s="48">
        <f t="shared" si="209"/>
        <v>0</v>
      </c>
      <c r="Z276" s="48">
        <f t="shared" si="209"/>
        <v>0</v>
      </c>
      <c r="AA276" s="48">
        <f t="shared" si="209"/>
        <v>0</v>
      </c>
      <c r="AB276" s="118"/>
    </row>
    <row r="277" spans="1:29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210">SUM(E278+E281)</f>
        <v>0</v>
      </c>
      <c r="F277" s="48">
        <f t="shared" si="210"/>
        <v>0</v>
      </c>
      <c r="G277" s="49">
        <f t="shared" si="210"/>
        <v>0</v>
      </c>
      <c r="H277" s="49">
        <f t="shared" si="210"/>
        <v>0</v>
      </c>
      <c r="I277" s="49">
        <f t="shared" si="210"/>
        <v>0</v>
      </c>
      <c r="J277" s="49">
        <f t="shared" si="210"/>
        <v>0</v>
      </c>
      <c r="K277" s="49">
        <f t="shared" ref="K277" si="211">SUM(K278+K281)</f>
        <v>0</v>
      </c>
      <c r="L277" s="99">
        <f t="shared" si="210"/>
        <v>0</v>
      </c>
      <c r="M277" s="49">
        <f t="shared" si="210"/>
        <v>0</v>
      </c>
      <c r="N277" s="49">
        <f t="shared" si="210"/>
        <v>0</v>
      </c>
      <c r="O277" s="49">
        <f t="shared" si="210"/>
        <v>0</v>
      </c>
      <c r="P277" s="48">
        <f t="shared" si="210"/>
        <v>0</v>
      </c>
      <c r="Q277" s="48">
        <f t="shared" si="210"/>
        <v>0</v>
      </c>
      <c r="R277" s="48">
        <f t="shared" si="210"/>
        <v>0</v>
      </c>
      <c r="S277" s="105">
        <f t="shared" si="210"/>
        <v>0</v>
      </c>
      <c r="T277" s="99">
        <f t="shared" si="210"/>
        <v>0</v>
      </c>
      <c r="U277" s="48">
        <f t="shared" si="210"/>
        <v>0</v>
      </c>
      <c r="V277" s="48">
        <f t="shared" si="210"/>
        <v>0</v>
      </c>
      <c r="W277" s="50">
        <f t="shared" si="210"/>
        <v>0</v>
      </c>
      <c r="X277" s="58">
        <f t="shared" si="210"/>
        <v>0</v>
      </c>
      <c r="Y277" s="48">
        <f t="shared" ref="Y277:Z277" si="212">SUM(Y278+Y281)</f>
        <v>0</v>
      </c>
      <c r="Z277" s="48">
        <f t="shared" si="212"/>
        <v>0</v>
      </c>
      <c r="AA277" s="48">
        <f t="shared" si="210"/>
        <v>0</v>
      </c>
      <c r="AB277" s="118"/>
    </row>
    <row r="278" spans="1:29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213">SUM(E279:E280)</f>
        <v>0</v>
      </c>
      <c r="F278" s="150">
        <f t="shared" si="213"/>
        <v>0</v>
      </c>
      <c r="G278" s="151">
        <f t="shared" si="213"/>
        <v>0</v>
      </c>
      <c r="H278" s="151">
        <f t="shared" si="213"/>
        <v>0</v>
      </c>
      <c r="I278" s="151">
        <f t="shared" si="213"/>
        <v>0</v>
      </c>
      <c r="J278" s="151">
        <f t="shared" si="213"/>
        <v>0</v>
      </c>
      <c r="K278" s="151">
        <f t="shared" ref="K278" si="214">SUM(K279:K280)</f>
        <v>0</v>
      </c>
      <c r="L278" s="149">
        <f t="shared" si="213"/>
        <v>0</v>
      </c>
      <c r="M278" s="151">
        <f t="shared" si="213"/>
        <v>0</v>
      </c>
      <c r="N278" s="151">
        <f t="shared" si="213"/>
        <v>0</v>
      </c>
      <c r="O278" s="151">
        <f t="shared" si="213"/>
        <v>0</v>
      </c>
      <c r="P278" s="150">
        <f t="shared" si="213"/>
        <v>0</v>
      </c>
      <c r="Q278" s="150">
        <f t="shared" si="213"/>
        <v>0</v>
      </c>
      <c r="R278" s="150">
        <f t="shared" si="213"/>
        <v>0</v>
      </c>
      <c r="S278" s="153">
        <f t="shared" si="213"/>
        <v>0</v>
      </c>
      <c r="T278" s="149">
        <f t="shared" si="213"/>
        <v>0</v>
      </c>
      <c r="U278" s="150">
        <f t="shared" si="213"/>
        <v>0</v>
      </c>
      <c r="V278" s="150">
        <f t="shared" si="213"/>
        <v>0</v>
      </c>
      <c r="W278" s="154">
        <f t="shared" si="213"/>
        <v>0</v>
      </c>
      <c r="X278" s="155">
        <f t="shared" si="213"/>
        <v>0</v>
      </c>
      <c r="Y278" s="150">
        <f t="shared" ref="Y278:Z278" si="215">SUM(Y279:Y280)</f>
        <v>0</v>
      </c>
      <c r="Z278" s="150">
        <f t="shared" si="215"/>
        <v>0</v>
      </c>
      <c r="AA278" s="150">
        <f t="shared" si="213"/>
        <v>0</v>
      </c>
      <c r="AB278" s="157"/>
    </row>
    <row r="279" spans="1:29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9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9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216">SUM(E282:E283)</f>
        <v>0</v>
      </c>
      <c r="F281" s="150">
        <f t="shared" si="216"/>
        <v>0</v>
      </c>
      <c r="G281" s="151">
        <f t="shared" si="216"/>
        <v>0</v>
      </c>
      <c r="H281" s="151">
        <f t="shared" si="216"/>
        <v>0</v>
      </c>
      <c r="I281" s="151">
        <f t="shared" si="216"/>
        <v>0</v>
      </c>
      <c r="J281" s="151">
        <f t="shared" si="216"/>
        <v>0</v>
      </c>
      <c r="K281" s="151">
        <f t="shared" ref="K281" si="217">SUM(K282:K283)</f>
        <v>0</v>
      </c>
      <c r="L281" s="149">
        <f t="shared" si="216"/>
        <v>0</v>
      </c>
      <c r="M281" s="151">
        <f t="shared" si="216"/>
        <v>0</v>
      </c>
      <c r="N281" s="151">
        <f t="shared" si="216"/>
        <v>0</v>
      </c>
      <c r="O281" s="151">
        <f t="shared" si="216"/>
        <v>0</v>
      </c>
      <c r="P281" s="150">
        <f t="shared" si="216"/>
        <v>0</v>
      </c>
      <c r="Q281" s="150">
        <f t="shared" si="216"/>
        <v>0</v>
      </c>
      <c r="R281" s="150">
        <f t="shared" si="216"/>
        <v>0</v>
      </c>
      <c r="S281" s="153">
        <f t="shared" si="216"/>
        <v>0</v>
      </c>
      <c r="T281" s="149">
        <f t="shared" si="216"/>
        <v>0</v>
      </c>
      <c r="U281" s="150">
        <f t="shared" si="216"/>
        <v>0</v>
      </c>
      <c r="V281" s="150">
        <f t="shared" si="216"/>
        <v>0</v>
      </c>
      <c r="W281" s="154">
        <f t="shared" si="216"/>
        <v>0</v>
      </c>
      <c r="X281" s="155">
        <f t="shared" si="216"/>
        <v>0</v>
      </c>
      <c r="Y281" s="150">
        <f t="shared" ref="Y281:Z281" si="218">SUM(Y282:Y283)</f>
        <v>0</v>
      </c>
      <c r="Z281" s="150">
        <f t="shared" si="218"/>
        <v>0</v>
      </c>
      <c r="AA281" s="150">
        <f t="shared" si="216"/>
        <v>0</v>
      </c>
      <c r="AB281" s="157"/>
    </row>
    <row r="282" spans="1:29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9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9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219">SUM(E285+E288)</f>
        <v>0</v>
      </c>
      <c r="F284" s="48">
        <f t="shared" si="219"/>
        <v>0</v>
      </c>
      <c r="G284" s="49">
        <f t="shared" si="219"/>
        <v>0</v>
      </c>
      <c r="H284" s="49">
        <f t="shared" si="219"/>
        <v>0</v>
      </c>
      <c r="I284" s="49">
        <f t="shared" si="219"/>
        <v>0</v>
      </c>
      <c r="J284" s="49">
        <f t="shared" si="219"/>
        <v>0</v>
      </c>
      <c r="K284" s="49">
        <f t="shared" ref="K284" si="220">SUM(K285+K288)</f>
        <v>0</v>
      </c>
      <c r="L284" s="99">
        <f t="shared" si="219"/>
        <v>0</v>
      </c>
      <c r="M284" s="49">
        <f t="shared" si="219"/>
        <v>0</v>
      </c>
      <c r="N284" s="49">
        <f t="shared" si="219"/>
        <v>0</v>
      </c>
      <c r="O284" s="49">
        <f t="shared" si="219"/>
        <v>0</v>
      </c>
      <c r="P284" s="48">
        <f t="shared" si="219"/>
        <v>0</v>
      </c>
      <c r="Q284" s="48">
        <f t="shared" si="219"/>
        <v>0</v>
      </c>
      <c r="R284" s="48">
        <f t="shared" si="219"/>
        <v>0</v>
      </c>
      <c r="S284" s="105">
        <f t="shared" si="219"/>
        <v>0</v>
      </c>
      <c r="T284" s="99">
        <f t="shared" si="219"/>
        <v>0</v>
      </c>
      <c r="U284" s="48">
        <f t="shared" si="219"/>
        <v>0</v>
      </c>
      <c r="V284" s="48">
        <f t="shared" si="219"/>
        <v>0</v>
      </c>
      <c r="W284" s="50">
        <f t="shared" si="219"/>
        <v>0</v>
      </c>
      <c r="X284" s="58">
        <f t="shared" si="219"/>
        <v>0</v>
      </c>
      <c r="Y284" s="48">
        <f t="shared" ref="Y284:Z284" si="221">SUM(Y285+Y288)</f>
        <v>0</v>
      </c>
      <c r="Z284" s="48">
        <f t="shared" si="221"/>
        <v>0</v>
      </c>
      <c r="AA284" s="48">
        <f t="shared" si="219"/>
        <v>0</v>
      </c>
      <c r="AB284" s="118"/>
    </row>
    <row r="285" spans="1:29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222">SUM(E286:E287)</f>
        <v>0</v>
      </c>
      <c r="F285" s="150">
        <f t="shared" si="222"/>
        <v>0</v>
      </c>
      <c r="G285" s="151">
        <f t="shared" si="222"/>
        <v>0</v>
      </c>
      <c r="H285" s="151">
        <f t="shared" si="222"/>
        <v>0</v>
      </c>
      <c r="I285" s="151">
        <f t="shared" si="222"/>
        <v>0</v>
      </c>
      <c r="J285" s="151">
        <f t="shared" si="222"/>
        <v>0</v>
      </c>
      <c r="K285" s="151">
        <f t="shared" ref="K285" si="223">SUM(K286:K287)</f>
        <v>0</v>
      </c>
      <c r="L285" s="149">
        <f t="shared" si="222"/>
        <v>0</v>
      </c>
      <c r="M285" s="151">
        <f t="shared" si="222"/>
        <v>0</v>
      </c>
      <c r="N285" s="151">
        <f t="shared" si="222"/>
        <v>0</v>
      </c>
      <c r="O285" s="151">
        <f t="shared" si="222"/>
        <v>0</v>
      </c>
      <c r="P285" s="150">
        <f t="shared" si="222"/>
        <v>0</v>
      </c>
      <c r="Q285" s="150">
        <f t="shared" si="222"/>
        <v>0</v>
      </c>
      <c r="R285" s="150">
        <f t="shared" si="222"/>
        <v>0</v>
      </c>
      <c r="S285" s="153">
        <f t="shared" si="222"/>
        <v>0</v>
      </c>
      <c r="T285" s="149">
        <f t="shared" si="222"/>
        <v>0</v>
      </c>
      <c r="U285" s="150">
        <f t="shared" si="222"/>
        <v>0</v>
      </c>
      <c r="V285" s="150">
        <f t="shared" si="222"/>
        <v>0</v>
      </c>
      <c r="W285" s="154">
        <f t="shared" si="222"/>
        <v>0</v>
      </c>
      <c r="X285" s="155">
        <f t="shared" si="222"/>
        <v>0</v>
      </c>
      <c r="Y285" s="150">
        <f t="shared" ref="Y285:Z285" si="224">SUM(Y286:Y287)</f>
        <v>0</v>
      </c>
      <c r="Z285" s="150">
        <f t="shared" si="224"/>
        <v>0</v>
      </c>
      <c r="AA285" s="150">
        <f t="shared" si="222"/>
        <v>0</v>
      </c>
      <c r="AB285" s="157"/>
    </row>
    <row r="286" spans="1:29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9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9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225">SUM(E289:E290)</f>
        <v>0</v>
      </c>
      <c r="F288" s="150">
        <f t="shared" si="225"/>
        <v>0</v>
      </c>
      <c r="G288" s="151">
        <f t="shared" si="225"/>
        <v>0</v>
      </c>
      <c r="H288" s="151">
        <f t="shared" si="225"/>
        <v>0</v>
      </c>
      <c r="I288" s="151">
        <f t="shared" si="225"/>
        <v>0</v>
      </c>
      <c r="J288" s="151">
        <f t="shared" si="225"/>
        <v>0</v>
      </c>
      <c r="K288" s="151">
        <f t="shared" ref="K288" si="226">SUM(K289:K290)</f>
        <v>0</v>
      </c>
      <c r="L288" s="149">
        <f t="shared" si="225"/>
        <v>0</v>
      </c>
      <c r="M288" s="151">
        <f t="shared" si="225"/>
        <v>0</v>
      </c>
      <c r="N288" s="151">
        <f t="shared" si="225"/>
        <v>0</v>
      </c>
      <c r="O288" s="151">
        <f t="shared" si="225"/>
        <v>0</v>
      </c>
      <c r="P288" s="150">
        <f t="shared" si="225"/>
        <v>0</v>
      </c>
      <c r="Q288" s="150">
        <f t="shared" si="225"/>
        <v>0</v>
      </c>
      <c r="R288" s="150">
        <f t="shared" si="225"/>
        <v>0</v>
      </c>
      <c r="S288" s="153">
        <f t="shared" si="225"/>
        <v>0</v>
      </c>
      <c r="T288" s="149">
        <f t="shared" si="225"/>
        <v>0</v>
      </c>
      <c r="U288" s="150">
        <f t="shared" si="225"/>
        <v>0</v>
      </c>
      <c r="V288" s="150">
        <f t="shared" si="225"/>
        <v>0</v>
      </c>
      <c r="W288" s="154">
        <f t="shared" si="225"/>
        <v>0</v>
      </c>
      <c r="X288" s="155">
        <f t="shared" si="225"/>
        <v>0</v>
      </c>
      <c r="Y288" s="150">
        <f t="shared" ref="Y288:Z288" si="227">SUM(Y289:Y290)</f>
        <v>0</v>
      </c>
      <c r="Z288" s="150">
        <f t="shared" si="227"/>
        <v>0</v>
      </c>
      <c r="AA288" s="150">
        <f t="shared" si="225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228">SUM(E292+E300)</f>
        <v>0</v>
      </c>
      <c r="F291" s="48">
        <f t="shared" si="228"/>
        <v>0</v>
      </c>
      <c r="G291" s="49">
        <f t="shared" si="228"/>
        <v>0</v>
      </c>
      <c r="H291" s="49">
        <f t="shared" si="228"/>
        <v>0</v>
      </c>
      <c r="I291" s="49">
        <f t="shared" si="228"/>
        <v>0</v>
      </c>
      <c r="J291" s="49">
        <f t="shared" si="228"/>
        <v>0</v>
      </c>
      <c r="K291" s="49">
        <f t="shared" ref="K291" si="229">SUM(K292+K300)</f>
        <v>0</v>
      </c>
      <c r="L291" s="99">
        <f t="shared" si="228"/>
        <v>0</v>
      </c>
      <c r="M291" s="49">
        <f t="shared" si="228"/>
        <v>0</v>
      </c>
      <c r="N291" s="49">
        <f t="shared" si="228"/>
        <v>0</v>
      </c>
      <c r="O291" s="49">
        <f t="shared" si="228"/>
        <v>0</v>
      </c>
      <c r="P291" s="48">
        <f t="shared" si="228"/>
        <v>0</v>
      </c>
      <c r="Q291" s="48">
        <f t="shared" si="228"/>
        <v>0</v>
      </c>
      <c r="R291" s="48">
        <f t="shared" si="228"/>
        <v>0</v>
      </c>
      <c r="S291" s="105">
        <f t="shared" si="228"/>
        <v>0</v>
      </c>
      <c r="T291" s="99">
        <f t="shared" si="228"/>
        <v>0</v>
      </c>
      <c r="U291" s="48">
        <f t="shared" si="228"/>
        <v>0</v>
      </c>
      <c r="V291" s="48">
        <f t="shared" si="228"/>
        <v>0</v>
      </c>
      <c r="W291" s="50">
        <f t="shared" si="228"/>
        <v>0</v>
      </c>
      <c r="X291" s="58">
        <f t="shared" si="228"/>
        <v>0</v>
      </c>
      <c r="Y291" s="48">
        <f t="shared" ref="Y291:Z291" si="230">SUM(Y292+Y300)</f>
        <v>0</v>
      </c>
      <c r="Z291" s="48">
        <f t="shared" si="230"/>
        <v>0</v>
      </c>
      <c r="AA291" s="48">
        <f t="shared" si="228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231">SUM(E293:E299)</f>
        <v>0</v>
      </c>
      <c r="F292" s="150">
        <f t="shared" si="231"/>
        <v>0</v>
      </c>
      <c r="G292" s="151">
        <f t="shared" si="231"/>
        <v>0</v>
      </c>
      <c r="H292" s="151">
        <f t="shared" si="231"/>
        <v>0</v>
      </c>
      <c r="I292" s="151">
        <f t="shared" si="231"/>
        <v>0</v>
      </c>
      <c r="J292" s="151">
        <f t="shared" si="231"/>
        <v>0</v>
      </c>
      <c r="K292" s="151">
        <f t="shared" ref="K292" si="232">SUM(K293:K299)</f>
        <v>0</v>
      </c>
      <c r="L292" s="149">
        <f t="shared" si="231"/>
        <v>0</v>
      </c>
      <c r="M292" s="151">
        <f t="shared" si="231"/>
        <v>0</v>
      </c>
      <c r="N292" s="151">
        <f t="shared" si="231"/>
        <v>0</v>
      </c>
      <c r="O292" s="151">
        <f t="shared" si="231"/>
        <v>0</v>
      </c>
      <c r="P292" s="150">
        <f t="shared" si="231"/>
        <v>0</v>
      </c>
      <c r="Q292" s="150">
        <f t="shared" si="231"/>
        <v>0</v>
      </c>
      <c r="R292" s="150">
        <f t="shared" si="231"/>
        <v>0</v>
      </c>
      <c r="S292" s="153">
        <f t="shared" si="231"/>
        <v>0</v>
      </c>
      <c r="T292" s="149">
        <f t="shared" si="231"/>
        <v>0</v>
      </c>
      <c r="U292" s="150">
        <f t="shared" si="231"/>
        <v>0</v>
      </c>
      <c r="V292" s="150">
        <f t="shared" si="231"/>
        <v>0</v>
      </c>
      <c r="W292" s="154">
        <f t="shared" si="231"/>
        <v>0</v>
      </c>
      <c r="X292" s="155">
        <f t="shared" si="231"/>
        <v>0</v>
      </c>
      <c r="Y292" s="150">
        <f t="shared" ref="Y292:Z292" si="233">SUM(Y293:Y299)</f>
        <v>0</v>
      </c>
      <c r="Z292" s="150">
        <f t="shared" si="233"/>
        <v>0</v>
      </c>
      <c r="AA292" s="150">
        <f t="shared" si="231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234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234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234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234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234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234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234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235">SUM(E301:E307)</f>
        <v>0</v>
      </c>
      <c r="F300" s="150">
        <f t="shared" si="235"/>
        <v>0</v>
      </c>
      <c r="G300" s="151">
        <f t="shared" si="235"/>
        <v>0</v>
      </c>
      <c r="H300" s="151">
        <f t="shared" si="235"/>
        <v>0</v>
      </c>
      <c r="I300" s="151">
        <f t="shared" si="235"/>
        <v>0</v>
      </c>
      <c r="J300" s="151">
        <f t="shared" si="235"/>
        <v>0</v>
      </c>
      <c r="K300" s="151">
        <f t="shared" ref="K300" si="236">SUM(K301:K307)</f>
        <v>0</v>
      </c>
      <c r="L300" s="149">
        <f t="shared" si="235"/>
        <v>0</v>
      </c>
      <c r="M300" s="151">
        <f t="shared" si="235"/>
        <v>0</v>
      </c>
      <c r="N300" s="151">
        <f t="shared" si="235"/>
        <v>0</v>
      </c>
      <c r="O300" s="151">
        <f t="shared" si="235"/>
        <v>0</v>
      </c>
      <c r="P300" s="150">
        <f t="shared" si="235"/>
        <v>0</v>
      </c>
      <c r="Q300" s="150">
        <f t="shared" si="235"/>
        <v>0</v>
      </c>
      <c r="R300" s="150">
        <f t="shared" si="235"/>
        <v>0</v>
      </c>
      <c r="S300" s="153">
        <f t="shared" si="235"/>
        <v>0</v>
      </c>
      <c r="T300" s="149">
        <f t="shared" si="235"/>
        <v>0</v>
      </c>
      <c r="U300" s="150">
        <f t="shared" si="235"/>
        <v>0</v>
      </c>
      <c r="V300" s="150">
        <f t="shared" si="235"/>
        <v>0</v>
      </c>
      <c r="W300" s="154">
        <f t="shared" si="235"/>
        <v>0</v>
      </c>
      <c r="X300" s="155">
        <f t="shared" si="235"/>
        <v>0</v>
      </c>
      <c r="Y300" s="150">
        <f t="shared" ref="Y300:Z300" si="237">SUM(Y301:Y307)</f>
        <v>0</v>
      </c>
      <c r="Z300" s="150">
        <f t="shared" si="237"/>
        <v>0</v>
      </c>
      <c r="AA300" s="150">
        <f t="shared" si="235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238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238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238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238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9" x14ac:dyDescent="0.25">
      <c r="A305" s="87">
        <v>36327</v>
      </c>
      <c r="B305" s="38" t="s">
        <v>855</v>
      </c>
      <c r="C305" s="144"/>
      <c r="D305" s="146">
        <f t="shared" si="238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9" ht="22.5" customHeight="1" x14ac:dyDescent="0.25">
      <c r="A306" s="87">
        <v>36328</v>
      </c>
      <c r="B306" s="38" t="s">
        <v>856</v>
      </c>
      <c r="C306" s="144"/>
      <c r="D306" s="146">
        <f t="shared" si="238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9" ht="22.5" customHeight="1" x14ac:dyDescent="0.25">
      <c r="A307" s="87" t="s">
        <v>857</v>
      </c>
      <c r="B307" s="38" t="s">
        <v>858</v>
      </c>
      <c r="C307" s="144"/>
      <c r="D307" s="146">
        <f t="shared" si="238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9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239">SUM(E309+E311)</f>
        <v>0</v>
      </c>
      <c r="F308" s="48">
        <f t="shared" si="239"/>
        <v>0</v>
      </c>
      <c r="G308" s="49">
        <f t="shared" si="239"/>
        <v>0</v>
      </c>
      <c r="H308" s="49">
        <f t="shared" si="239"/>
        <v>0</v>
      </c>
      <c r="I308" s="49">
        <f t="shared" si="239"/>
        <v>0</v>
      </c>
      <c r="J308" s="49">
        <f t="shared" si="239"/>
        <v>0</v>
      </c>
      <c r="K308" s="49">
        <f t="shared" ref="K308" si="240">SUM(K309+K311)</f>
        <v>0</v>
      </c>
      <c r="L308" s="99">
        <f t="shared" si="239"/>
        <v>0</v>
      </c>
      <c r="M308" s="49">
        <f t="shared" si="239"/>
        <v>0</v>
      </c>
      <c r="N308" s="49">
        <f t="shared" si="239"/>
        <v>0</v>
      </c>
      <c r="O308" s="49">
        <f t="shared" si="239"/>
        <v>0</v>
      </c>
      <c r="P308" s="48">
        <f t="shared" si="239"/>
        <v>0</v>
      </c>
      <c r="Q308" s="48">
        <f t="shared" si="239"/>
        <v>0</v>
      </c>
      <c r="R308" s="48">
        <f t="shared" si="239"/>
        <v>0</v>
      </c>
      <c r="S308" s="105">
        <f t="shared" si="239"/>
        <v>0</v>
      </c>
      <c r="T308" s="99">
        <f t="shared" si="239"/>
        <v>0</v>
      </c>
      <c r="U308" s="48">
        <f t="shared" si="239"/>
        <v>0</v>
      </c>
      <c r="V308" s="48">
        <f t="shared" si="239"/>
        <v>0</v>
      </c>
      <c r="W308" s="50">
        <f t="shared" si="239"/>
        <v>0</v>
      </c>
      <c r="X308" s="58">
        <f t="shared" si="239"/>
        <v>0</v>
      </c>
      <c r="Y308" s="48">
        <f t="shared" ref="Y308:Z308" si="241">SUM(Y309+Y311)</f>
        <v>0</v>
      </c>
      <c r="Z308" s="48">
        <f t="shared" si="241"/>
        <v>0</v>
      </c>
      <c r="AA308" s="48">
        <f t="shared" si="239"/>
        <v>0</v>
      </c>
      <c r="AB308" s="118"/>
    </row>
    <row r="309" spans="1:29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242">SUM(E310)</f>
        <v>0</v>
      </c>
      <c r="F309" s="150">
        <f t="shared" si="242"/>
        <v>0</v>
      </c>
      <c r="G309" s="151">
        <f t="shared" si="242"/>
        <v>0</v>
      </c>
      <c r="H309" s="151">
        <f t="shared" si="242"/>
        <v>0</v>
      </c>
      <c r="I309" s="151">
        <f t="shared" si="242"/>
        <v>0</v>
      </c>
      <c r="J309" s="151">
        <f t="shared" si="242"/>
        <v>0</v>
      </c>
      <c r="K309" s="151">
        <f t="shared" si="242"/>
        <v>0</v>
      </c>
      <c r="L309" s="149">
        <f t="shared" si="242"/>
        <v>0</v>
      </c>
      <c r="M309" s="151">
        <f t="shared" si="242"/>
        <v>0</v>
      </c>
      <c r="N309" s="151">
        <f t="shared" si="242"/>
        <v>0</v>
      </c>
      <c r="O309" s="151">
        <f t="shared" si="242"/>
        <v>0</v>
      </c>
      <c r="P309" s="150">
        <f t="shared" si="242"/>
        <v>0</v>
      </c>
      <c r="Q309" s="150">
        <f t="shared" si="242"/>
        <v>0</v>
      </c>
      <c r="R309" s="150">
        <f t="shared" si="242"/>
        <v>0</v>
      </c>
      <c r="S309" s="153">
        <f t="shared" si="242"/>
        <v>0</v>
      </c>
      <c r="T309" s="149">
        <f t="shared" si="242"/>
        <v>0</v>
      </c>
      <c r="U309" s="150">
        <f t="shared" si="242"/>
        <v>0</v>
      </c>
      <c r="V309" s="150">
        <f t="shared" si="242"/>
        <v>0</v>
      </c>
      <c r="W309" s="154">
        <f t="shared" si="242"/>
        <v>0</v>
      </c>
      <c r="X309" s="155">
        <f t="shared" si="242"/>
        <v>0</v>
      </c>
      <c r="Y309" s="150">
        <f t="shared" si="242"/>
        <v>0</v>
      </c>
      <c r="Z309" s="150">
        <f t="shared" si="242"/>
        <v>0</v>
      </c>
      <c r="AA309" s="150">
        <f t="shared" si="242"/>
        <v>0</v>
      </c>
      <c r="AB309" s="157"/>
    </row>
    <row r="310" spans="1:29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9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243">SUM(E312)</f>
        <v>0</v>
      </c>
      <c r="F311" s="150">
        <f t="shared" si="243"/>
        <v>0</v>
      </c>
      <c r="G311" s="151">
        <f t="shared" si="243"/>
        <v>0</v>
      </c>
      <c r="H311" s="151">
        <f t="shared" si="243"/>
        <v>0</v>
      </c>
      <c r="I311" s="151">
        <f t="shared" si="243"/>
        <v>0</v>
      </c>
      <c r="J311" s="151">
        <f t="shared" si="243"/>
        <v>0</v>
      </c>
      <c r="K311" s="151">
        <f t="shared" si="243"/>
        <v>0</v>
      </c>
      <c r="L311" s="149">
        <f t="shared" si="243"/>
        <v>0</v>
      </c>
      <c r="M311" s="151">
        <f t="shared" si="243"/>
        <v>0</v>
      </c>
      <c r="N311" s="151">
        <f t="shared" si="243"/>
        <v>0</v>
      </c>
      <c r="O311" s="151">
        <f t="shared" si="243"/>
        <v>0</v>
      </c>
      <c r="P311" s="150">
        <f t="shared" si="243"/>
        <v>0</v>
      </c>
      <c r="Q311" s="150">
        <f t="shared" si="243"/>
        <v>0</v>
      </c>
      <c r="R311" s="150">
        <f t="shared" si="243"/>
        <v>0</v>
      </c>
      <c r="S311" s="153">
        <f t="shared" si="243"/>
        <v>0</v>
      </c>
      <c r="T311" s="149">
        <f t="shared" si="243"/>
        <v>0</v>
      </c>
      <c r="U311" s="150">
        <f t="shared" si="243"/>
        <v>0</v>
      </c>
      <c r="V311" s="150">
        <f t="shared" si="243"/>
        <v>0</v>
      </c>
      <c r="W311" s="154">
        <f t="shared" si="243"/>
        <v>0</v>
      </c>
      <c r="X311" s="155">
        <f t="shared" si="243"/>
        <v>0</v>
      </c>
      <c r="Y311" s="150">
        <f t="shared" si="243"/>
        <v>0</v>
      </c>
      <c r="Z311" s="150">
        <f t="shared" si="243"/>
        <v>0</v>
      </c>
      <c r="AA311" s="150">
        <f t="shared" si="243"/>
        <v>0</v>
      </c>
      <c r="AB311" s="157"/>
    </row>
    <row r="312" spans="1:29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9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3" si="244">E314</f>
        <v>0</v>
      </c>
      <c r="F313" s="48">
        <f t="shared" si="244"/>
        <v>0</v>
      </c>
      <c r="G313" s="49">
        <f t="shared" si="244"/>
        <v>0</v>
      </c>
      <c r="H313" s="49">
        <f t="shared" si="244"/>
        <v>0</v>
      </c>
      <c r="I313" s="49">
        <f t="shared" si="244"/>
        <v>0</v>
      </c>
      <c r="J313" s="49">
        <f t="shared" si="244"/>
        <v>0</v>
      </c>
      <c r="K313" s="49">
        <f t="shared" si="244"/>
        <v>0</v>
      </c>
      <c r="L313" s="99">
        <f t="shared" si="244"/>
        <v>0</v>
      </c>
      <c r="M313" s="49">
        <f t="shared" si="244"/>
        <v>0</v>
      </c>
      <c r="N313" s="49">
        <f t="shared" si="244"/>
        <v>0</v>
      </c>
      <c r="O313" s="49">
        <f t="shared" si="244"/>
        <v>0</v>
      </c>
      <c r="P313" s="48">
        <f t="shared" si="244"/>
        <v>0</v>
      </c>
      <c r="Q313" s="48">
        <f t="shared" si="244"/>
        <v>0</v>
      </c>
      <c r="R313" s="48">
        <f t="shared" si="244"/>
        <v>0</v>
      </c>
      <c r="S313" s="105">
        <f t="shared" si="244"/>
        <v>0</v>
      </c>
      <c r="T313" s="99">
        <f t="shared" si="244"/>
        <v>0</v>
      </c>
      <c r="U313" s="48">
        <f t="shared" si="244"/>
        <v>0</v>
      </c>
      <c r="V313" s="48">
        <f t="shared" si="244"/>
        <v>0</v>
      </c>
      <c r="W313" s="50">
        <f t="shared" si="244"/>
        <v>0</v>
      </c>
      <c r="X313" s="58">
        <f t="shared" si="244"/>
        <v>0</v>
      </c>
      <c r="Y313" s="48">
        <f t="shared" si="244"/>
        <v>0</v>
      </c>
      <c r="Z313" s="48">
        <f t="shared" si="244"/>
        <v>0</v>
      </c>
      <c r="AA313" s="48">
        <f t="shared" si="244"/>
        <v>0</v>
      </c>
      <c r="AB313" s="118"/>
    </row>
    <row r="314" spans="1:29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ref="E314:AA314" si="245">E315</f>
        <v>0</v>
      </c>
      <c r="F314" s="150">
        <f t="shared" si="245"/>
        <v>0</v>
      </c>
      <c r="G314" s="151">
        <f t="shared" si="245"/>
        <v>0</v>
      </c>
      <c r="H314" s="151">
        <f t="shared" si="245"/>
        <v>0</v>
      </c>
      <c r="I314" s="151">
        <f t="shared" si="245"/>
        <v>0</v>
      </c>
      <c r="J314" s="151">
        <f t="shared" si="245"/>
        <v>0</v>
      </c>
      <c r="K314" s="151">
        <f t="shared" si="245"/>
        <v>0</v>
      </c>
      <c r="L314" s="149">
        <f t="shared" si="245"/>
        <v>0</v>
      </c>
      <c r="M314" s="151">
        <f t="shared" si="245"/>
        <v>0</v>
      </c>
      <c r="N314" s="151">
        <f t="shared" si="245"/>
        <v>0</v>
      </c>
      <c r="O314" s="151">
        <f t="shared" si="245"/>
        <v>0</v>
      </c>
      <c r="P314" s="150">
        <f t="shared" si="245"/>
        <v>0</v>
      </c>
      <c r="Q314" s="150">
        <f t="shared" si="245"/>
        <v>0</v>
      </c>
      <c r="R314" s="150">
        <f t="shared" si="245"/>
        <v>0</v>
      </c>
      <c r="S314" s="153">
        <f t="shared" si="245"/>
        <v>0</v>
      </c>
      <c r="T314" s="149">
        <f t="shared" si="245"/>
        <v>0</v>
      </c>
      <c r="U314" s="150">
        <f t="shared" si="245"/>
        <v>0</v>
      </c>
      <c r="V314" s="150">
        <f t="shared" si="245"/>
        <v>0</v>
      </c>
      <c r="W314" s="154">
        <f t="shared" si="245"/>
        <v>0</v>
      </c>
      <c r="X314" s="155">
        <f t="shared" si="245"/>
        <v>0</v>
      </c>
      <c r="Y314" s="150">
        <f t="shared" si="245"/>
        <v>0</v>
      </c>
      <c r="Z314" s="150">
        <f t="shared" si="245"/>
        <v>0</v>
      </c>
      <c r="AA314" s="150">
        <f t="shared" si="245"/>
        <v>0</v>
      </c>
      <c r="AB314" s="157"/>
    </row>
    <row r="315" spans="1:29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9" ht="22.5" customHeight="1" x14ac:dyDescent="0.25">
      <c r="A316" s="87">
        <v>3673</v>
      </c>
      <c r="B316" s="38" t="s">
        <v>1415</v>
      </c>
      <c r="C316" s="144"/>
      <c r="D316" s="234">
        <f t="shared" ref="D316:AA316" si="246">D317</f>
        <v>0</v>
      </c>
      <c r="E316" s="243">
        <f t="shared" si="246"/>
        <v>0</v>
      </c>
      <c r="F316" s="244">
        <f t="shared" si="246"/>
        <v>0</v>
      </c>
      <c r="G316" s="245">
        <f t="shared" si="246"/>
        <v>0</v>
      </c>
      <c r="H316" s="245">
        <f t="shared" si="246"/>
        <v>0</v>
      </c>
      <c r="I316" s="245">
        <f t="shared" si="246"/>
        <v>0</v>
      </c>
      <c r="J316" s="245">
        <f t="shared" si="246"/>
        <v>0</v>
      </c>
      <c r="K316" s="245">
        <f t="shared" si="246"/>
        <v>0</v>
      </c>
      <c r="L316" s="243">
        <f t="shared" si="246"/>
        <v>0</v>
      </c>
      <c r="M316" s="245">
        <f t="shared" si="246"/>
        <v>0</v>
      </c>
      <c r="N316" s="245">
        <f t="shared" si="246"/>
        <v>0</v>
      </c>
      <c r="O316" s="245">
        <f t="shared" si="246"/>
        <v>0</v>
      </c>
      <c r="P316" s="244">
        <f t="shared" si="246"/>
        <v>0</v>
      </c>
      <c r="Q316" s="244">
        <f t="shared" si="246"/>
        <v>0</v>
      </c>
      <c r="R316" s="244">
        <f t="shared" si="246"/>
        <v>0</v>
      </c>
      <c r="S316" s="246">
        <f t="shared" si="246"/>
        <v>0</v>
      </c>
      <c r="T316" s="243">
        <f t="shared" si="246"/>
        <v>0</v>
      </c>
      <c r="U316" s="244">
        <f t="shared" si="246"/>
        <v>0</v>
      </c>
      <c r="V316" s="244">
        <f t="shared" si="246"/>
        <v>0</v>
      </c>
      <c r="W316" s="247">
        <f t="shared" si="246"/>
        <v>0</v>
      </c>
      <c r="X316" s="248">
        <f t="shared" si="246"/>
        <v>0</v>
      </c>
      <c r="Y316" s="244">
        <f t="shared" si="246"/>
        <v>0</v>
      </c>
      <c r="Z316" s="244">
        <f t="shared" si="246"/>
        <v>0</v>
      </c>
      <c r="AA316" s="244">
        <f t="shared" si="246"/>
        <v>0</v>
      </c>
      <c r="AB316" s="249"/>
    </row>
    <row r="317" spans="1:29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9" ht="22.5" customHeight="1" x14ac:dyDescent="0.25">
      <c r="A318" s="87">
        <v>3674</v>
      </c>
      <c r="B318" s="38" t="s">
        <v>1416</v>
      </c>
      <c r="C318" s="144"/>
      <c r="D318" s="234">
        <f t="shared" ref="D318:AA318" si="247">D319</f>
        <v>0</v>
      </c>
      <c r="E318" s="243">
        <f t="shared" si="247"/>
        <v>0</v>
      </c>
      <c r="F318" s="244">
        <f t="shared" si="247"/>
        <v>0</v>
      </c>
      <c r="G318" s="245">
        <f t="shared" si="247"/>
        <v>0</v>
      </c>
      <c r="H318" s="245">
        <f t="shared" si="247"/>
        <v>0</v>
      </c>
      <c r="I318" s="245">
        <f t="shared" si="247"/>
        <v>0</v>
      </c>
      <c r="J318" s="245">
        <f t="shared" si="247"/>
        <v>0</v>
      </c>
      <c r="K318" s="245">
        <f t="shared" si="247"/>
        <v>0</v>
      </c>
      <c r="L318" s="243">
        <f t="shared" si="247"/>
        <v>0</v>
      </c>
      <c r="M318" s="245">
        <f t="shared" si="247"/>
        <v>0</v>
      </c>
      <c r="N318" s="245">
        <f t="shared" si="247"/>
        <v>0</v>
      </c>
      <c r="O318" s="245">
        <f t="shared" si="247"/>
        <v>0</v>
      </c>
      <c r="P318" s="244">
        <f t="shared" si="247"/>
        <v>0</v>
      </c>
      <c r="Q318" s="244">
        <f t="shared" si="247"/>
        <v>0</v>
      </c>
      <c r="R318" s="244">
        <f t="shared" si="247"/>
        <v>0</v>
      </c>
      <c r="S318" s="246">
        <f t="shared" si="247"/>
        <v>0</v>
      </c>
      <c r="T318" s="243">
        <f t="shared" si="247"/>
        <v>0</v>
      </c>
      <c r="U318" s="244">
        <f t="shared" si="247"/>
        <v>0</v>
      </c>
      <c r="V318" s="244">
        <f t="shared" si="247"/>
        <v>0</v>
      </c>
      <c r="W318" s="247">
        <f t="shared" si="247"/>
        <v>0</v>
      </c>
      <c r="X318" s="248">
        <f t="shared" si="247"/>
        <v>0</v>
      </c>
      <c r="Y318" s="244">
        <f t="shared" si="247"/>
        <v>0</v>
      </c>
      <c r="Z318" s="244">
        <f t="shared" si="247"/>
        <v>0</v>
      </c>
      <c r="AA318" s="244">
        <f t="shared" si="247"/>
        <v>0</v>
      </c>
      <c r="AB318" s="249"/>
      <c r="AC318" s="3"/>
    </row>
    <row r="319" spans="1:29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  <c r="AC319" s="3"/>
    </row>
    <row r="320" spans="1:29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248">SUM(E321+E331)</f>
        <v>0</v>
      </c>
      <c r="F320" s="48">
        <f t="shared" si="248"/>
        <v>0</v>
      </c>
      <c r="G320" s="49">
        <f t="shared" si="248"/>
        <v>0</v>
      </c>
      <c r="H320" s="49">
        <f t="shared" si="248"/>
        <v>0</v>
      </c>
      <c r="I320" s="49">
        <f t="shared" si="248"/>
        <v>0</v>
      </c>
      <c r="J320" s="49">
        <f t="shared" si="248"/>
        <v>0</v>
      </c>
      <c r="K320" s="49">
        <f t="shared" ref="K320" si="249">SUM(K321+K331)</f>
        <v>0</v>
      </c>
      <c r="L320" s="99">
        <f t="shared" si="248"/>
        <v>0</v>
      </c>
      <c r="M320" s="49">
        <f t="shared" si="248"/>
        <v>0</v>
      </c>
      <c r="N320" s="49">
        <f t="shared" si="248"/>
        <v>0</v>
      </c>
      <c r="O320" s="49">
        <f t="shared" si="248"/>
        <v>0</v>
      </c>
      <c r="P320" s="48">
        <f t="shared" si="248"/>
        <v>0</v>
      </c>
      <c r="Q320" s="48">
        <f t="shared" si="248"/>
        <v>0</v>
      </c>
      <c r="R320" s="48">
        <f t="shared" si="248"/>
        <v>0</v>
      </c>
      <c r="S320" s="105">
        <f t="shared" si="248"/>
        <v>0</v>
      </c>
      <c r="T320" s="99">
        <f t="shared" si="248"/>
        <v>0</v>
      </c>
      <c r="U320" s="48">
        <f t="shared" si="248"/>
        <v>0</v>
      </c>
      <c r="V320" s="48">
        <f t="shared" si="248"/>
        <v>0</v>
      </c>
      <c r="W320" s="50">
        <f t="shared" si="248"/>
        <v>0</v>
      </c>
      <c r="X320" s="58">
        <f t="shared" si="248"/>
        <v>0</v>
      </c>
      <c r="Y320" s="48">
        <f t="shared" ref="Y320:Z320" si="250">SUM(Y321+Y331)</f>
        <v>0</v>
      </c>
      <c r="Z320" s="48">
        <f t="shared" si="250"/>
        <v>0</v>
      </c>
      <c r="AA320" s="48">
        <f t="shared" si="248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251">SUM(E322:E330)</f>
        <v>0</v>
      </c>
      <c r="F321" s="150">
        <f t="shared" si="251"/>
        <v>0</v>
      </c>
      <c r="G321" s="151">
        <f t="shared" si="251"/>
        <v>0</v>
      </c>
      <c r="H321" s="151">
        <f t="shared" si="251"/>
        <v>0</v>
      </c>
      <c r="I321" s="151">
        <f t="shared" si="251"/>
        <v>0</v>
      </c>
      <c r="J321" s="151">
        <f t="shared" si="251"/>
        <v>0</v>
      </c>
      <c r="K321" s="151">
        <f t="shared" ref="K321" si="252">SUM(K322:K330)</f>
        <v>0</v>
      </c>
      <c r="L321" s="149">
        <f t="shared" si="251"/>
        <v>0</v>
      </c>
      <c r="M321" s="151">
        <f t="shared" si="251"/>
        <v>0</v>
      </c>
      <c r="N321" s="151">
        <f t="shared" si="251"/>
        <v>0</v>
      </c>
      <c r="O321" s="151">
        <f t="shared" si="251"/>
        <v>0</v>
      </c>
      <c r="P321" s="150">
        <f t="shared" si="251"/>
        <v>0</v>
      </c>
      <c r="Q321" s="150">
        <f t="shared" si="251"/>
        <v>0</v>
      </c>
      <c r="R321" s="150">
        <f t="shared" si="251"/>
        <v>0</v>
      </c>
      <c r="S321" s="153">
        <f t="shared" si="251"/>
        <v>0</v>
      </c>
      <c r="T321" s="149">
        <f t="shared" si="251"/>
        <v>0</v>
      </c>
      <c r="U321" s="150">
        <f t="shared" si="251"/>
        <v>0</v>
      </c>
      <c r="V321" s="150">
        <f t="shared" si="251"/>
        <v>0</v>
      </c>
      <c r="W321" s="154">
        <f t="shared" si="251"/>
        <v>0</v>
      </c>
      <c r="X321" s="155">
        <f t="shared" si="251"/>
        <v>0</v>
      </c>
      <c r="Y321" s="150">
        <f t="shared" ref="Y321:Z321" si="253">SUM(Y322:Y330)</f>
        <v>0</v>
      </c>
      <c r="Z321" s="150">
        <f t="shared" si="253"/>
        <v>0</v>
      </c>
      <c r="AA321" s="150">
        <f t="shared" si="251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254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254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254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254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254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254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254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254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254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255">SUM(E332:E340)</f>
        <v>0</v>
      </c>
      <c r="F331" s="150">
        <f t="shared" si="255"/>
        <v>0</v>
      </c>
      <c r="G331" s="151">
        <f t="shared" si="255"/>
        <v>0</v>
      </c>
      <c r="H331" s="151">
        <f t="shared" si="255"/>
        <v>0</v>
      </c>
      <c r="I331" s="151">
        <f t="shared" si="255"/>
        <v>0</v>
      </c>
      <c r="J331" s="151">
        <f t="shared" si="255"/>
        <v>0</v>
      </c>
      <c r="K331" s="151">
        <f t="shared" ref="K331" si="256">SUM(K332:K340)</f>
        <v>0</v>
      </c>
      <c r="L331" s="149">
        <f t="shared" si="255"/>
        <v>0</v>
      </c>
      <c r="M331" s="151">
        <f t="shared" si="255"/>
        <v>0</v>
      </c>
      <c r="N331" s="151">
        <f t="shared" si="255"/>
        <v>0</v>
      </c>
      <c r="O331" s="151">
        <f t="shared" si="255"/>
        <v>0</v>
      </c>
      <c r="P331" s="150">
        <f t="shared" si="255"/>
        <v>0</v>
      </c>
      <c r="Q331" s="150">
        <f t="shared" si="255"/>
        <v>0</v>
      </c>
      <c r="R331" s="150">
        <f t="shared" si="255"/>
        <v>0</v>
      </c>
      <c r="S331" s="153">
        <f t="shared" si="255"/>
        <v>0</v>
      </c>
      <c r="T331" s="149">
        <f t="shared" si="255"/>
        <v>0</v>
      </c>
      <c r="U331" s="150">
        <f t="shared" si="255"/>
        <v>0</v>
      </c>
      <c r="V331" s="150">
        <f t="shared" si="255"/>
        <v>0</v>
      </c>
      <c r="W331" s="154">
        <f t="shared" si="255"/>
        <v>0</v>
      </c>
      <c r="X331" s="155">
        <f t="shared" si="255"/>
        <v>0</v>
      </c>
      <c r="Y331" s="150">
        <f t="shared" ref="Y331:Z331" si="257">SUM(Y332:Y340)</f>
        <v>0</v>
      </c>
      <c r="Z331" s="150">
        <f t="shared" si="257"/>
        <v>0</v>
      </c>
      <c r="AA331" s="150">
        <f t="shared" si="255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258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258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258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258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258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9" ht="22.5" customHeight="1" x14ac:dyDescent="0.25">
      <c r="A337" s="87" t="s">
        <v>903</v>
      </c>
      <c r="B337" s="38" t="s">
        <v>904</v>
      </c>
      <c r="C337" s="144"/>
      <c r="D337" s="146">
        <f t="shared" si="258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9" ht="22.5" customHeight="1" x14ac:dyDescent="0.25">
      <c r="A338" s="87" t="s">
        <v>905</v>
      </c>
      <c r="B338" s="38" t="s">
        <v>906</v>
      </c>
      <c r="C338" s="144"/>
      <c r="D338" s="146">
        <f t="shared" si="258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9" ht="22.5" customHeight="1" x14ac:dyDescent="0.25">
      <c r="A339" s="87" t="s">
        <v>907</v>
      </c>
      <c r="B339" s="38" t="s">
        <v>908</v>
      </c>
      <c r="C339" s="144"/>
      <c r="D339" s="146">
        <f t="shared" si="258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9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9" ht="22.5" customHeight="1" x14ac:dyDescent="0.25">
      <c r="A341" s="87">
        <v>369</v>
      </c>
      <c r="B341" s="38" t="s">
        <v>1403</v>
      </c>
      <c r="C341" s="144"/>
      <c r="D341" s="235">
        <f t="shared" ref="D341:AA341" si="259">D342+D344+D346+D348</f>
        <v>0</v>
      </c>
      <c r="E341" s="251">
        <f t="shared" si="259"/>
        <v>0</v>
      </c>
      <c r="F341" s="252">
        <f t="shared" si="259"/>
        <v>0</v>
      </c>
      <c r="G341" s="253">
        <f t="shared" si="259"/>
        <v>0</v>
      </c>
      <c r="H341" s="253">
        <f t="shared" si="259"/>
        <v>0</v>
      </c>
      <c r="I341" s="253">
        <f t="shared" si="259"/>
        <v>0</v>
      </c>
      <c r="J341" s="253">
        <f t="shared" si="259"/>
        <v>0</v>
      </c>
      <c r="K341" s="253">
        <f t="shared" si="259"/>
        <v>0</v>
      </c>
      <c r="L341" s="251">
        <f t="shared" si="259"/>
        <v>0</v>
      </c>
      <c r="M341" s="253">
        <f t="shared" si="259"/>
        <v>0</v>
      </c>
      <c r="N341" s="253">
        <f t="shared" si="259"/>
        <v>0</v>
      </c>
      <c r="O341" s="253">
        <f t="shared" si="259"/>
        <v>0</v>
      </c>
      <c r="P341" s="252">
        <f t="shared" si="259"/>
        <v>0</v>
      </c>
      <c r="Q341" s="252">
        <f t="shared" si="259"/>
        <v>0</v>
      </c>
      <c r="R341" s="252">
        <f t="shared" si="259"/>
        <v>0</v>
      </c>
      <c r="S341" s="254">
        <f t="shared" si="259"/>
        <v>0</v>
      </c>
      <c r="T341" s="251">
        <f t="shared" si="259"/>
        <v>0</v>
      </c>
      <c r="U341" s="252">
        <f t="shared" si="259"/>
        <v>0</v>
      </c>
      <c r="V341" s="252">
        <f t="shared" si="259"/>
        <v>0</v>
      </c>
      <c r="W341" s="255">
        <f t="shared" si="259"/>
        <v>0</v>
      </c>
      <c r="X341" s="256">
        <f t="shared" si="259"/>
        <v>0</v>
      </c>
      <c r="Y341" s="252">
        <f t="shared" si="259"/>
        <v>0</v>
      </c>
      <c r="Z341" s="252">
        <f t="shared" si="259"/>
        <v>0</v>
      </c>
      <c r="AA341" s="252">
        <f t="shared" si="259"/>
        <v>0</v>
      </c>
      <c r="AB341" s="257"/>
      <c r="AC341" s="3"/>
    </row>
    <row r="342" spans="1:29" ht="22.5" customHeight="1" x14ac:dyDescent="0.25">
      <c r="A342" s="87">
        <v>3691</v>
      </c>
      <c r="B342" s="38" t="s">
        <v>1404</v>
      </c>
      <c r="C342" s="144"/>
      <c r="D342" s="250">
        <f t="shared" ref="D342:AA342" si="260">D343</f>
        <v>0</v>
      </c>
      <c r="E342" s="243">
        <f t="shared" si="260"/>
        <v>0</v>
      </c>
      <c r="F342" s="244">
        <f t="shared" si="260"/>
        <v>0</v>
      </c>
      <c r="G342" s="245">
        <f t="shared" si="260"/>
        <v>0</v>
      </c>
      <c r="H342" s="245">
        <f t="shared" si="260"/>
        <v>0</v>
      </c>
      <c r="I342" s="245">
        <f t="shared" si="260"/>
        <v>0</v>
      </c>
      <c r="J342" s="245">
        <f t="shared" si="260"/>
        <v>0</v>
      </c>
      <c r="K342" s="245">
        <f t="shared" si="260"/>
        <v>0</v>
      </c>
      <c r="L342" s="243">
        <f t="shared" si="260"/>
        <v>0</v>
      </c>
      <c r="M342" s="245">
        <f t="shared" si="260"/>
        <v>0</v>
      </c>
      <c r="N342" s="245">
        <f t="shared" si="260"/>
        <v>0</v>
      </c>
      <c r="O342" s="245">
        <f t="shared" si="260"/>
        <v>0</v>
      </c>
      <c r="P342" s="244">
        <f t="shared" si="260"/>
        <v>0</v>
      </c>
      <c r="Q342" s="244">
        <f t="shared" si="260"/>
        <v>0</v>
      </c>
      <c r="R342" s="244">
        <f t="shared" si="260"/>
        <v>0</v>
      </c>
      <c r="S342" s="246">
        <f t="shared" si="260"/>
        <v>0</v>
      </c>
      <c r="T342" s="243">
        <f t="shared" si="260"/>
        <v>0</v>
      </c>
      <c r="U342" s="244">
        <f t="shared" si="260"/>
        <v>0</v>
      </c>
      <c r="V342" s="244">
        <f t="shared" si="260"/>
        <v>0</v>
      </c>
      <c r="W342" s="247">
        <f t="shared" si="260"/>
        <v>0</v>
      </c>
      <c r="X342" s="248">
        <f t="shared" si="260"/>
        <v>0</v>
      </c>
      <c r="Y342" s="244">
        <f t="shared" si="260"/>
        <v>0</v>
      </c>
      <c r="Z342" s="244">
        <f t="shared" si="260"/>
        <v>0</v>
      </c>
      <c r="AA342" s="244">
        <f t="shared" si="260"/>
        <v>0</v>
      </c>
      <c r="AB342" s="249"/>
      <c r="AC342" s="3"/>
    </row>
    <row r="343" spans="1:29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  <c r="AC343" s="3"/>
    </row>
    <row r="344" spans="1:29" ht="22.5" customHeight="1" x14ac:dyDescent="0.25">
      <c r="A344" s="87">
        <v>3692</v>
      </c>
      <c r="B344" s="38" t="s">
        <v>1405</v>
      </c>
      <c r="C344" s="144"/>
      <c r="D344" s="250">
        <f t="shared" ref="D344:AA344" si="261">D345</f>
        <v>0</v>
      </c>
      <c r="E344" s="243">
        <f t="shared" si="261"/>
        <v>0</v>
      </c>
      <c r="F344" s="244">
        <f t="shared" si="261"/>
        <v>0</v>
      </c>
      <c r="G344" s="245">
        <f t="shared" si="261"/>
        <v>0</v>
      </c>
      <c r="H344" s="245">
        <f t="shared" si="261"/>
        <v>0</v>
      </c>
      <c r="I344" s="245">
        <f t="shared" si="261"/>
        <v>0</v>
      </c>
      <c r="J344" s="245">
        <f t="shared" si="261"/>
        <v>0</v>
      </c>
      <c r="K344" s="245">
        <f t="shared" si="261"/>
        <v>0</v>
      </c>
      <c r="L344" s="243">
        <f t="shared" si="261"/>
        <v>0</v>
      </c>
      <c r="M344" s="245">
        <f t="shared" si="261"/>
        <v>0</v>
      </c>
      <c r="N344" s="245">
        <f t="shared" si="261"/>
        <v>0</v>
      </c>
      <c r="O344" s="245">
        <f t="shared" si="261"/>
        <v>0</v>
      </c>
      <c r="P344" s="244">
        <f t="shared" si="261"/>
        <v>0</v>
      </c>
      <c r="Q344" s="244">
        <f t="shared" si="261"/>
        <v>0</v>
      </c>
      <c r="R344" s="244">
        <f t="shared" si="261"/>
        <v>0</v>
      </c>
      <c r="S344" s="246">
        <f t="shared" si="261"/>
        <v>0</v>
      </c>
      <c r="T344" s="243">
        <f t="shared" si="261"/>
        <v>0</v>
      </c>
      <c r="U344" s="244">
        <f t="shared" si="261"/>
        <v>0</v>
      </c>
      <c r="V344" s="244">
        <f t="shared" si="261"/>
        <v>0</v>
      </c>
      <c r="W344" s="247">
        <f t="shared" si="261"/>
        <v>0</v>
      </c>
      <c r="X344" s="248">
        <f t="shared" si="261"/>
        <v>0</v>
      </c>
      <c r="Y344" s="244">
        <f t="shared" si="261"/>
        <v>0</v>
      </c>
      <c r="Z344" s="244">
        <f t="shared" si="261"/>
        <v>0</v>
      </c>
      <c r="AA344" s="244">
        <f t="shared" si="261"/>
        <v>0</v>
      </c>
      <c r="AB344" s="249"/>
      <c r="AC344" s="3"/>
    </row>
    <row r="345" spans="1:29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  <c r="AC345" s="3"/>
    </row>
    <row r="346" spans="1:29" ht="22.5" customHeight="1" x14ac:dyDescent="0.25">
      <c r="A346" s="87">
        <v>3693</v>
      </c>
      <c r="B346" s="38" t="s">
        <v>1406</v>
      </c>
      <c r="C346" s="144"/>
      <c r="D346" s="250">
        <f t="shared" ref="D346:AA346" si="262">D347</f>
        <v>0</v>
      </c>
      <c r="E346" s="243">
        <f t="shared" si="262"/>
        <v>0</v>
      </c>
      <c r="F346" s="244">
        <f t="shared" si="262"/>
        <v>0</v>
      </c>
      <c r="G346" s="245">
        <f t="shared" si="262"/>
        <v>0</v>
      </c>
      <c r="H346" s="245">
        <f t="shared" si="262"/>
        <v>0</v>
      </c>
      <c r="I346" s="245">
        <f t="shared" si="262"/>
        <v>0</v>
      </c>
      <c r="J346" s="245">
        <f t="shared" si="262"/>
        <v>0</v>
      </c>
      <c r="K346" s="245">
        <f t="shared" si="262"/>
        <v>0</v>
      </c>
      <c r="L346" s="243">
        <f t="shared" si="262"/>
        <v>0</v>
      </c>
      <c r="M346" s="245">
        <f t="shared" si="262"/>
        <v>0</v>
      </c>
      <c r="N346" s="245">
        <f t="shared" si="262"/>
        <v>0</v>
      </c>
      <c r="O346" s="245">
        <f t="shared" si="262"/>
        <v>0</v>
      </c>
      <c r="P346" s="244">
        <f t="shared" si="262"/>
        <v>0</v>
      </c>
      <c r="Q346" s="244">
        <f t="shared" si="262"/>
        <v>0</v>
      </c>
      <c r="R346" s="244">
        <f t="shared" si="262"/>
        <v>0</v>
      </c>
      <c r="S346" s="246">
        <f t="shared" si="262"/>
        <v>0</v>
      </c>
      <c r="T346" s="243">
        <f t="shared" si="262"/>
        <v>0</v>
      </c>
      <c r="U346" s="244">
        <f t="shared" si="262"/>
        <v>0</v>
      </c>
      <c r="V346" s="244">
        <f t="shared" si="262"/>
        <v>0</v>
      </c>
      <c r="W346" s="247">
        <f t="shared" si="262"/>
        <v>0</v>
      </c>
      <c r="X346" s="248">
        <f t="shared" si="262"/>
        <v>0</v>
      </c>
      <c r="Y346" s="244">
        <f t="shared" si="262"/>
        <v>0</v>
      </c>
      <c r="Z346" s="244">
        <f t="shared" si="262"/>
        <v>0</v>
      </c>
      <c r="AA346" s="244">
        <f t="shared" si="262"/>
        <v>0</v>
      </c>
      <c r="AB346" s="249"/>
      <c r="AC346" s="3"/>
    </row>
    <row r="347" spans="1:29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  <c r="AC347" s="3"/>
    </row>
    <row r="348" spans="1:29" ht="22.5" customHeight="1" x14ac:dyDescent="0.25">
      <c r="A348" s="87">
        <v>3694</v>
      </c>
      <c r="B348" s="38" t="s">
        <v>1407</v>
      </c>
      <c r="C348" s="144"/>
      <c r="D348" s="250">
        <f t="shared" ref="D348:AA348" si="263">D349</f>
        <v>0</v>
      </c>
      <c r="E348" s="243">
        <f t="shared" si="263"/>
        <v>0</v>
      </c>
      <c r="F348" s="244">
        <f t="shared" si="263"/>
        <v>0</v>
      </c>
      <c r="G348" s="245">
        <f t="shared" si="263"/>
        <v>0</v>
      </c>
      <c r="H348" s="245">
        <f t="shared" si="263"/>
        <v>0</v>
      </c>
      <c r="I348" s="245">
        <f t="shared" si="263"/>
        <v>0</v>
      </c>
      <c r="J348" s="245">
        <f t="shared" si="263"/>
        <v>0</v>
      </c>
      <c r="K348" s="245">
        <f t="shared" si="263"/>
        <v>0</v>
      </c>
      <c r="L348" s="243">
        <f t="shared" si="263"/>
        <v>0</v>
      </c>
      <c r="M348" s="245">
        <f t="shared" si="263"/>
        <v>0</v>
      </c>
      <c r="N348" s="245">
        <f t="shared" si="263"/>
        <v>0</v>
      </c>
      <c r="O348" s="245">
        <f t="shared" si="263"/>
        <v>0</v>
      </c>
      <c r="P348" s="244">
        <f t="shared" si="263"/>
        <v>0</v>
      </c>
      <c r="Q348" s="244">
        <f t="shared" si="263"/>
        <v>0</v>
      </c>
      <c r="R348" s="244">
        <f t="shared" si="263"/>
        <v>0</v>
      </c>
      <c r="S348" s="246">
        <f t="shared" si="263"/>
        <v>0</v>
      </c>
      <c r="T348" s="243">
        <f t="shared" si="263"/>
        <v>0</v>
      </c>
      <c r="U348" s="244">
        <f t="shared" si="263"/>
        <v>0</v>
      </c>
      <c r="V348" s="244">
        <f t="shared" si="263"/>
        <v>0</v>
      </c>
      <c r="W348" s="247">
        <f t="shared" si="263"/>
        <v>0</v>
      </c>
      <c r="X348" s="248">
        <f t="shared" si="263"/>
        <v>0</v>
      </c>
      <c r="Y348" s="244">
        <f t="shared" si="263"/>
        <v>0</v>
      </c>
      <c r="Z348" s="244">
        <f t="shared" si="263"/>
        <v>0</v>
      </c>
      <c r="AA348" s="244">
        <f t="shared" si="263"/>
        <v>0</v>
      </c>
      <c r="AB348" s="249"/>
      <c r="AC348" s="3"/>
    </row>
    <row r="349" spans="1:29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  <c r="AC349" s="3"/>
    </row>
    <row r="350" spans="1:29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264">E351+E378</f>
        <v>0</v>
      </c>
      <c r="F350" s="48">
        <f t="shared" si="264"/>
        <v>0</v>
      </c>
      <c r="G350" s="49">
        <f t="shared" si="264"/>
        <v>0</v>
      </c>
      <c r="H350" s="49">
        <f t="shared" si="264"/>
        <v>0</v>
      </c>
      <c r="I350" s="49">
        <f t="shared" si="264"/>
        <v>0</v>
      </c>
      <c r="J350" s="49">
        <f t="shared" si="264"/>
        <v>0</v>
      </c>
      <c r="K350" s="49">
        <f t="shared" ref="K350" si="265">K351+K378</f>
        <v>0</v>
      </c>
      <c r="L350" s="99">
        <f t="shared" si="264"/>
        <v>0</v>
      </c>
      <c r="M350" s="49">
        <f t="shared" si="264"/>
        <v>0</v>
      </c>
      <c r="N350" s="49">
        <f t="shared" si="264"/>
        <v>0</v>
      </c>
      <c r="O350" s="49">
        <f t="shared" si="264"/>
        <v>0</v>
      </c>
      <c r="P350" s="48">
        <f t="shared" ref="P350:Q350" si="266">P351+P378</f>
        <v>0</v>
      </c>
      <c r="Q350" s="48">
        <f t="shared" si="266"/>
        <v>0</v>
      </c>
      <c r="R350" s="48">
        <f t="shared" si="264"/>
        <v>0</v>
      </c>
      <c r="S350" s="105">
        <f t="shared" si="264"/>
        <v>0</v>
      </c>
      <c r="T350" s="99">
        <f t="shared" si="264"/>
        <v>0</v>
      </c>
      <c r="U350" s="48">
        <f t="shared" si="264"/>
        <v>0</v>
      </c>
      <c r="V350" s="48">
        <f t="shared" si="264"/>
        <v>0</v>
      </c>
      <c r="W350" s="50">
        <f t="shared" si="264"/>
        <v>0</v>
      </c>
      <c r="X350" s="58">
        <f t="shared" si="264"/>
        <v>0</v>
      </c>
      <c r="Y350" s="48">
        <f t="shared" si="264"/>
        <v>0</v>
      </c>
      <c r="Z350" s="48">
        <f t="shared" si="264"/>
        <v>0</v>
      </c>
      <c r="AA350" s="48">
        <f t="shared" si="264"/>
        <v>0</v>
      </c>
      <c r="AB350" s="118"/>
    </row>
    <row r="351" spans="1:29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267">SUM(D352+D361+D367+D371+D376)</f>
        <v>0</v>
      </c>
      <c r="E351" s="99">
        <f t="shared" si="267"/>
        <v>0</v>
      </c>
      <c r="F351" s="48">
        <f t="shared" si="267"/>
        <v>0</v>
      </c>
      <c r="G351" s="49">
        <f t="shared" si="267"/>
        <v>0</v>
      </c>
      <c r="H351" s="49">
        <f t="shared" si="267"/>
        <v>0</v>
      </c>
      <c r="I351" s="49">
        <f t="shared" si="267"/>
        <v>0</v>
      </c>
      <c r="J351" s="49">
        <f t="shared" si="267"/>
        <v>0</v>
      </c>
      <c r="K351" s="49">
        <f t="shared" si="267"/>
        <v>0</v>
      </c>
      <c r="L351" s="99">
        <f t="shared" si="267"/>
        <v>0</v>
      </c>
      <c r="M351" s="49">
        <f t="shared" si="267"/>
        <v>0</v>
      </c>
      <c r="N351" s="49">
        <f t="shared" si="267"/>
        <v>0</v>
      </c>
      <c r="O351" s="49">
        <f t="shared" si="267"/>
        <v>0</v>
      </c>
      <c r="P351" s="48">
        <f t="shared" si="267"/>
        <v>0</v>
      </c>
      <c r="Q351" s="48">
        <f t="shared" si="267"/>
        <v>0</v>
      </c>
      <c r="R351" s="48">
        <f t="shared" si="267"/>
        <v>0</v>
      </c>
      <c r="S351" s="105">
        <f t="shared" si="267"/>
        <v>0</v>
      </c>
      <c r="T351" s="99">
        <f t="shared" si="267"/>
        <v>0</v>
      </c>
      <c r="U351" s="48">
        <f t="shared" si="267"/>
        <v>0</v>
      </c>
      <c r="V351" s="48">
        <f t="shared" si="267"/>
        <v>0</v>
      </c>
      <c r="W351" s="50">
        <f t="shared" si="267"/>
        <v>0</v>
      </c>
      <c r="X351" s="58">
        <f t="shared" si="267"/>
        <v>0</v>
      </c>
      <c r="Y351" s="48">
        <f t="shared" si="267"/>
        <v>0</v>
      </c>
      <c r="Z351" s="48">
        <f t="shared" si="267"/>
        <v>0</v>
      </c>
      <c r="AA351" s="48">
        <f t="shared" si="267"/>
        <v>0</v>
      </c>
      <c r="AB351" s="118"/>
    </row>
    <row r="352" spans="1:29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268">SUM(E353:E360)</f>
        <v>0</v>
      </c>
      <c r="F352" s="150">
        <f t="shared" si="268"/>
        <v>0</v>
      </c>
      <c r="G352" s="151">
        <f t="shared" si="268"/>
        <v>0</v>
      </c>
      <c r="H352" s="151">
        <f t="shared" si="268"/>
        <v>0</v>
      </c>
      <c r="I352" s="151">
        <f t="shared" si="268"/>
        <v>0</v>
      </c>
      <c r="J352" s="151">
        <f t="shared" si="268"/>
        <v>0</v>
      </c>
      <c r="K352" s="151">
        <f t="shared" ref="K352" si="269">SUM(K353:K360)</f>
        <v>0</v>
      </c>
      <c r="L352" s="149">
        <f t="shared" si="268"/>
        <v>0</v>
      </c>
      <c r="M352" s="151">
        <f t="shared" si="268"/>
        <v>0</v>
      </c>
      <c r="N352" s="151">
        <f t="shared" si="268"/>
        <v>0</v>
      </c>
      <c r="O352" s="151">
        <f t="shared" si="268"/>
        <v>0</v>
      </c>
      <c r="P352" s="150">
        <f t="shared" si="268"/>
        <v>0</v>
      </c>
      <c r="Q352" s="150">
        <f t="shared" si="268"/>
        <v>0</v>
      </c>
      <c r="R352" s="150">
        <f t="shared" si="268"/>
        <v>0</v>
      </c>
      <c r="S352" s="153">
        <f t="shared" si="268"/>
        <v>0</v>
      </c>
      <c r="T352" s="149">
        <f t="shared" si="268"/>
        <v>0</v>
      </c>
      <c r="U352" s="150">
        <f t="shared" si="268"/>
        <v>0</v>
      </c>
      <c r="V352" s="150">
        <f t="shared" si="268"/>
        <v>0</v>
      </c>
      <c r="W352" s="154">
        <f t="shared" si="268"/>
        <v>0</v>
      </c>
      <c r="X352" s="155">
        <f t="shared" si="268"/>
        <v>0</v>
      </c>
      <c r="Y352" s="150">
        <f t="shared" ref="Y352:Z352" si="270">SUM(Y353:Y360)</f>
        <v>0</v>
      </c>
      <c r="Z352" s="150">
        <f t="shared" si="270"/>
        <v>0</v>
      </c>
      <c r="AA352" s="150">
        <f t="shared" si="26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271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271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271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271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271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271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271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271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272">SUM(E362:E366)</f>
        <v>0</v>
      </c>
      <c r="F361" s="150">
        <f t="shared" si="272"/>
        <v>0</v>
      </c>
      <c r="G361" s="151">
        <f t="shared" si="272"/>
        <v>0</v>
      </c>
      <c r="H361" s="151">
        <f t="shared" si="272"/>
        <v>0</v>
      </c>
      <c r="I361" s="151">
        <f t="shared" si="272"/>
        <v>0</v>
      </c>
      <c r="J361" s="151">
        <f t="shared" si="272"/>
        <v>0</v>
      </c>
      <c r="K361" s="151">
        <f t="shared" ref="K361" si="273">SUM(K362:K366)</f>
        <v>0</v>
      </c>
      <c r="L361" s="149">
        <f t="shared" si="272"/>
        <v>0</v>
      </c>
      <c r="M361" s="151">
        <f t="shared" si="272"/>
        <v>0</v>
      </c>
      <c r="N361" s="151">
        <f t="shared" si="272"/>
        <v>0</v>
      </c>
      <c r="O361" s="151">
        <f t="shared" si="272"/>
        <v>0</v>
      </c>
      <c r="P361" s="150">
        <f t="shared" si="272"/>
        <v>0</v>
      </c>
      <c r="Q361" s="150">
        <f t="shared" si="272"/>
        <v>0</v>
      </c>
      <c r="R361" s="150">
        <f t="shared" si="272"/>
        <v>0</v>
      </c>
      <c r="S361" s="153">
        <f t="shared" si="272"/>
        <v>0</v>
      </c>
      <c r="T361" s="149">
        <f t="shared" si="272"/>
        <v>0</v>
      </c>
      <c r="U361" s="150">
        <f t="shared" si="272"/>
        <v>0</v>
      </c>
      <c r="V361" s="150">
        <f t="shared" si="272"/>
        <v>0</v>
      </c>
      <c r="W361" s="154">
        <f t="shared" si="272"/>
        <v>0</v>
      </c>
      <c r="X361" s="155">
        <f t="shared" si="272"/>
        <v>0</v>
      </c>
      <c r="Y361" s="150">
        <f t="shared" ref="Y361:Z361" si="274">SUM(Y362:Y366)</f>
        <v>0</v>
      </c>
      <c r="Z361" s="150">
        <f t="shared" si="274"/>
        <v>0</v>
      </c>
      <c r="AA361" s="150">
        <f t="shared" si="272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275">SUM(E368:E370)</f>
        <v>0</v>
      </c>
      <c r="F367" s="150">
        <f t="shared" si="275"/>
        <v>0</v>
      </c>
      <c r="G367" s="151">
        <f t="shared" si="275"/>
        <v>0</v>
      </c>
      <c r="H367" s="151">
        <f t="shared" si="275"/>
        <v>0</v>
      </c>
      <c r="I367" s="151">
        <f t="shared" si="275"/>
        <v>0</v>
      </c>
      <c r="J367" s="151">
        <f t="shared" si="275"/>
        <v>0</v>
      </c>
      <c r="K367" s="151">
        <f t="shared" ref="K367" si="276">SUM(K368:K370)</f>
        <v>0</v>
      </c>
      <c r="L367" s="149">
        <f t="shared" si="275"/>
        <v>0</v>
      </c>
      <c r="M367" s="151">
        <f t="shared" si="275"/>
        <v>0</v>
      </c>
      <c r="N367" s="151">
        <f t="shared" si="275"/>
        <v>0</v>
      </c>
      <c r="O367" s="151">
        <f t="shared" si="275"/>
        <v>0</v>
      </c>
      <c r="P367" s="150">
        <f t="shared" si="275"/>
        <v>0</v>
      </c>
      <c r="Q367" s="150">
        <f t="shared" si="275"/>
        <v>0</v>
      </c>
      <c r="R367" s="150">
        <f t="shared" si="275"/>
        <v>0</v>
      </c>
      <c r="S367" s="153">
        <f t="shared" si="275"/>
        <v>0</v>
      </c>
      <c r="T367" s="149">
        <f t="shared" si="275"/>
        <v>0</v>
      </c>
      <c r="U367" s="150">
        <f t="shared" si="275"/>
        <v>0</v>
      </c>
      <c r="V367" s="150">
        <f t="shared" si="275"/>
        <v>0</v>
      </c>
      <c r="W367" s="154">
        <f t="shared" si="275"/>
        <v>0</v>
      </c>
      <c r="X367" s="155">
        <f t="shared" si="275"/>
        <v>0</v>
      </c>
      <c r="Y367" s="150">
        <f t="shared" ref="Y367:Z367" si="277">SUM(Y368:Y370)</f>
        <v>0</v>
      </c>
      <c r="Z367" s="150">
        <f t="shared" si="277"/>
        <v>0</v>
      </c>
      <c r="AA367" s="150">
        <f t="shared" si="275"/>
        <v>0</v>
      </c>
      <c r="AB367" s="157"/>
    </row>
    <row r="368" spans="1:28" s="2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2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2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278">SUM(E372:E375)</f>
        <v>0</v>
      </c>
      <c r="F371" s="150">
        <f t="shared" si="278"/>
        <v>0</v>
      </c>
      <c r="G371" s="151">
        <f t="shared" si="278"/>
        <v>0</v>
      </c>
      <c r="H371" s="151">
        <f t="shared" si="278"/>
        <v>0</v>
      </c>
      <c r="I371" s="151">
        <f t="shared" si="278"/>
        <v>0</v>
      </c>
      <c r="J371" s="151">
        <f t="shared" si="278"/>
        <v>0</v>
      </c>
      <c r="K371" s="151">
        <f t="shared" ref="K371" si="279">SUM(K372:K375)</f>
        <v>0</v>
      </c>
      <c r="L371" s="149">
        <f t="shared" si="278"/>
        <v>0</v>
      </c>
      <c r="M371" s="151">
        <f t="shared" si="278"/>
        <v>0</v>
      </c>
      <c r="N371" s="151">
        <f t="shared" si="278"/>
        <v>0</v>
      </c>
      <c r="O371" s="151">
        <f t="shared" si="278"/>
        <v>0</v>
      </c>
      <c r="P371" s="150">
        <f t="shared" si="278"/>
        <v>0</v>
      </c>
      <c r="Q371" s="150">
        <f t="shared" si="278"/>
        <v>0</v>
      </c>
      <c r="R371" s="150">
        <f t="shared" si="278"/>
        <v>0</v>
      </c>
      <c r="S371" s="153">
        <f t="shared" si="278"/>
        <v>0</v>
      </c>
      <c r="T371" s="149">
        <f t="shared" si="278"/>
        <v>0</v>
      </c>
      <c r="U371" s="150">
        <f t="shared" si="278"/>
        <v>0</v>
      </c>
      <c r="V371" s="150">
        <f t="shared" si="278"/>
        <v>0</v>
      </c>
      <c r="W371" s="154">
        <f t="shared" si="278"/>
        <v>0</v>
      </c>
      <c r="X371" s="155">
        <f t="shared" si="278"/>
        <v>0</v>
      </c>
      <c r="Y371" s="150">
        <f t="shared" ref="Y371:Z371" si="280">SUM(Y372:Y375)</f>
        <v>0</v>
      </c>
      <c r="Z371" s="150">
        <f t="shared" si="280"/>
        <v>0</v>
      </c>
      <c r="AA371" s="150">
        <f t="shared" si="278"/>
        <v>0</v>
      </c>
      <c r="AB371" s="157"/>
    </row>
    <row r="372" spans="1:28" s="2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2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2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2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281">D377</f>
        <v>0</v>
      </c>
      <c r="E376" s="243">
        <f t="shared" si="281"/>
        <v>0</v>
      </c>
      <c r="F376" s="244">
        <f t="shared" si="281"/>
        <v>0</v>
      </c>
      <c r="G376" s="245">
        <f t="shared" si="281"/>
        <v>0</v>
      </c>
      <c r="H376" s="245">
        <f t="shared" si="281"/>
        <v>0</v>
      </c>
      <c r="I376" s="245">
        <f t="shared" si="281"/>
        <v>0</v>
      </c>
      <c r="J376" s="245">
        <f t="shared" si="281"/>
        <v>0</v>
      </c>
      <c r="K376" s="245">
        <f t="shared" si="281"/>
        <v>0</v>
      </c>
      <c r="L376" s="243">
        <f t="shared" si="281"/>
        <v>0</v>
      </c>
      <c r="M376" s="245">
        <f t="shared" si="281"/>
        <v>0</v>
      </c>
      <c r="N376" s="245">
        <f t="shared" si="281"/>
        <v>0</v>
      </c>
      <c r="O376" s="245">
        <f t="shared" si="281"/>
        <v>0</v>
      </c>
      <c r="P376" s="244">
        <f t="shared" si="281"/>
        <v>0</v>
      </c>
      <c r="Q376" s="244">
        <f t="shared" si="281"/>
        <v>0</v>
      </c>
      <c r="R376" s="244">
        <f t="shared" si="281"/>
        <v>0</v>
      </c>
      <c r="S376" s="246">
        <f t="shared" si="281"/>
        <v>0</v>
      </c>
      <c r="T376" s="243">
        <f t="shared" si="281"/>
        <v>0</v>
      </c>
      <c r="U376" s="244">
        <f t="shared" si="281"/>
        <v>0</v>
      </c>
      <c r="V376" s="244">
        <f t="shared" si="281"/>
        <v>0</v>
      </c>
      <c r="W376" s="247">
        <f t="shared" si="281"/>
        <v>0</v>
      </c>
      <c r="X376" s="248">
        <f t="shared" si="281"/>
        <v>0</v>
      </c>
      <c r="Y376" s="244">
        <f t="shared" si="281"/>
        <v>0</v>
      </c>
      <c r="Z376" s="244">
        <f t="shared" si="281"/>
        <v>0</v>
      </c>
      <c r="AA376" s="244">
        <f t="shared" si="281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282">SUM(D379+D389+D395)</f>
        <v>0</v>
      </c>
      <c r="E378" s="99">
        <f t="shared" si="282"/>
        <v>0</v>
      </c>
      <c r="F378" s="48">
        <f t="shared" si="282"/>
        <v>0</v>
      </c>
      <c r="G378" s="49">
        <f t="shared" si="282"/>
        <v>0</v>
      </c>
      <c r="H378" s="49">
        <f t="shared" si="282"/>
        <v>0</v>
      </c>
      <c r="I378" s="49">
        <f t="shared" si="282"/>
        <v>0</v>
      </c>
      <c r="J378" s="49">
        <f t="shared" si="282"/>
        <v>0</v>
      </c>
      <c r="K378" s="49">
        <f t="shared" si="282"/>
        <v>0</v>
      </c>
      <c r="L378" s="99">
        <f t="shared" si="282"/>
        <v>0</v>
      </c>
      <c r="M378" s="49">
        <f t="shared" si="282"/>
        <v>0</v>
      </c>
      <c r="N378" s="49">
        <f t="shared" si="282"/>
        <v>0</v>
      </c>
      <c r="O378" s="49">
        <f t="shared" si="282"/>
        <v>0</v>
      </c>
      <c r="P378" s="48">
        <f t="shared" si="282"/>
        <v>0</v>
      </c>
      <c r="Q378" s="48">
        <f t="shared" si="282"/>
        <v>0</v>
      </c>
      <c r="R378" s="48">
        <f t="shared" si="282"/>
        <v>0</v>
      </c>
      <c r="S378" s="105">
        <f t="shared" si="282"/>
        <v>0</v>
      </c>
      <c r="T378" s="99">
        <f t="shared" si="282"/>
        <v>0</v>
      </c>
      <c r="U378" s="48">
        <f t="shared" si="282"/>
        <v>0</v>
      </c>
      <c r="V378" s="48">
        <f t="shared" si="282"/>
        <v>0</v>
      </c>
      <c r="W378" s="50">
        <f t="shared" si="282"/>
        <v>0</v>
      </c>
      <c r="X378" s="58">
        <f t="shared" si="282"/>
        <v>0</v>
      </c>
      <c r="Y378" s="48">
        <f t="shared" si="282"/>
        <v>0</v>
      </c>
      <c r="Z378" s="48">
        <f t="shared" si="282"/>
        <v>0</v>
      </c>
      <c r="AA378" s="48">
        <f t="shared" si="282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283">SUM(E380:E388)</f>
        <v>0</v>
      </c>
      <c r="F379" s="150">
        <f t="shared" si="283"/>
        <v>0</v>
      </c>
      <c r="G379" s="151">
        <f t="shared" si="283"/>
        <v>0</v>
      </c>
      <c r="H379" s="151">
        <f t="shared" si="283"/>
        <v>0</v>
      </c>
      <c r="I379" s="151">
        <f t="shared" si="283"/>
        <v>0</v>
      </c>
      <c r="J379" s="151">
        <f t="shared" si="283"/>
        <v>0</v>
      </c>
      <c r="K379" s="151">
        <f t="shared" ref="K379" si="284">SUM(K380:K388)</f>
        <v>0</v>
      </c>
      <c r="L379" s="149">
        <f t="shared" si="283"/>
        <v>0</v>
      </c>
      <c r="M379" s="151">
        <f t="shared" si="283"/>
        <v>0</v>
      </c>
      <c r="N379" s="151">
        <f t="shared" si="283"/>
        <v>0</v>
      </c>
      <c r="O379" s="151">
        <f t="shared" si="283"/>
        <v>0</v>
      </c>
      <c r="P379" s="150">
        <f t="shared" si="283"/>
        <v>0</v>
      </c>
      <c r="Q379" s="150">
        <f t="shared" si="283"/>
        <v>0</v>
      </c>
      <c r="R379" s="150">
        <f t="shared" si="283"/>
        <v>0</v>
      </c>
      <c r="S379" s="153">
        <f t="shared" si="283"/>
        <v>0</v>
      </c>
      <c r="T379" s="149">
        <f t="shared" si="283"/>
        <v>0</v>
      </c>
      <c r="U379" s="150">
        <f t="shared" si="283"/>
        <v>0</v>
      </c>
      <c r="V379" s="150">
        <f t="shared" si="283"/>
        <v>0</v>
      </c>
      <c r="W379" s="154">
        <f t="shared" si="283"/>
        <v>0</v>
      </c>
      <c r="X379" s="155">
        <f t="shared" si="283"/>
        <v>0</v>
      </c>
      <c r="Y379" s="150">
        <f t="shared" ref="Y379:Z379" si="285">SUM(Y380:Y388)</f>
        <v>0</v>
      </c>
      <c r="Z379" s="150">
        <f t="shared" si="285"/>
        <v>0</v>
      </c>
      <c r="AA379" s="150">
        <f t="shared" si="283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28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28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28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28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28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9" ht="22.5" customHeight="1" x14ac:dyDescent="0.25">
      <c r="A385" s="87" t="s">
        <v>963</v>
      </c>
      <c r="B385" s="38" t="s">
        <v>964</v>
      </c>
      <c r="C385" s="144"/>
      <c r="D385" s="146">
        <f t="shared" si="28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9" x14ac:dyDescent="0.25">
      <c r="A386" s="87" t="s">
        <v>965</v>
      </c>
      <c r="B386" s="38" t="s">
        <v>966</v>
      </c>
      <c r="C386" s="144"/>
      <c r="D386" s="146">
        <f t="shared" si="28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9" x14ac:dyDescent="0.25">
      <c r="A387" s="87" t="s">
        <v>967</v>
      </c>
      <c r="B387" s="38" t="s">
        <v>968</v>
      </c>
      <c r="C387" s="144"/>
      <c r="D387" s="146">
        <f t="shared" si="28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9" x14ac:dyDescent="0.25">
      <c r="A388" s="87" t="s">
        <v>969</v>
      </c>
      <c r="B388" s="38" t="s">
        <v>970</v>
      </c>
      <c r="C388" s="144"/>
      <c r="D388" s="146">
        <f t="shared" si="28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9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287">SUM(D390:D394)</f>
        <v>0</v>
      </c>
      <c r="E389" s="149">
        <f t="shared" si="287"/>
        <v>0</v>
      </c>
      <c r="F389" s="150">
        <f t="shared" si="287"/>
        <v>0</v>
      </c>
      <c r="G389" s="151">
        <f t="shared" si="287"/>
        <v>0</v>
      </c>
      <c r="H389" s="151">
        <f t="shared" si="287"/>
        <v>0</v>
      </c>
      <c r="I389" s="151">
        <f t="shared" si="287"/>
        <v>0</v>
      </c>
      <c r="J389" s="151">
        <f t="shared" si="287"/>
        <v>0</v>
      </c>
      <c r="K389" s="151">
        <f t="shared" si="287"/>
        <v>0</v>
      </c>
      <c r="L389" s="149">
        <f t="shared" si="287"/>
        <v>0</v>
      </c>
      <c r="M389" s="151">
        <f t="shared" si="287"/>
        <v>0</v>
      </c>
      <c r="N389" s="151">
        <f t="shared" si="287"/>
        <v>0</v>
      </c>
      <c r="O389" s="151">
        <f t="shared" si="287"/>
        <v>0</v>
      </c>
      <c r="P389" s="150">
        <f t="shared" si="287"/>
        <v>0</v>
      </c>
      <c r="Q389" s="150">
        <f t="shared" si="287"/>
        <v>0</v>
      </c>
      <c r="R389" s="150">
        <f t="shared" si="287"/>
        <v>0</v>
      </c>
      <c r="S389" s="153">
        <f t="shared" si="287"/>
        <v>0</v>
      </c>
      <c r="T389" s="149">
        <f t="shared" si="287"/>
        <v>0</v>
      </c>
      <c r="U389" s="150">
        <f t="shared" si="287"/>
        <v>0</v>
      </c>
      <c r="V389" s="150">
        <f t="shared" si="287"/>
        <v>0</v>
      </c>
      <c r="W389" s="154">
        <f t="shared" si="287"/>
        <v>0</v>
      </c>
      <c r="X389" s="155">
        <f t="shared" si="287"/>
        <v>0</v>
      </c>
      <c r="Y389" s="150">
        <f t="shared" si="287"/>
        <v>0</v>
      </c>
      <c r="Z389" s="150">
        <f t="shared" si="287"/>
        <v>0</v>
      </c>
      <c r="AA389" s="150">
        <f t="shared" si="287"/>
        <v>0</v>
      </c>
      <c r="AB389" s="157"/>
    </row>
    <row r="390" spans="1:29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9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9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9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9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  <c r="AC394" s="3"/>
    </row>
    <row r="395" spans="1:29" x14ac:dyDescent="0.25">
      <c r="A395" s="87">
        <v>3723</v>
      </c>
      <c r="B395" s="38" t="s">
        <v>1421</v>
      </c>
      <c r="C395" s="144"/>
      <c r="D395" s="234">
        <f t="shared" ref="D395:AA395" si="288">D396</f>
        <v>0</v>
      </c>
      <c r="E395" s="243">
        <f t="shared" si="288"/>
        <v>0</v>
      </c>
      <c r="F395" s="244">
        <f t="shared" si="288"/>
        <v>0</v>
      </c>
      <c r="G395" s="245">
        <f t="shared" si="288"/>
        <v>0</v>
      </c>
      <c r="H395" s="245">
        <f t="shared" si="288"/>
        <v>0</v>
      </c>
      <c r="I395" s="245">
        <f t="shared" si="288"/>
        <v>0</v>
      </c>
      <c r="J395" s="245">
        <f t="shared" si="288"/>
        <v>0</v>
      </c>
      <c r="K395" s="245">
        <f t="shared" si="288"/>
        <v>0</v>
      </c>
      <c r="L395" s="243">
        <f t="shared" si="288"/>
        <v>0</v>
      </c>
      <c r="M395" s="245">
        <f t="shared" si="288"/>
        <v>0</v>
      </c>
      <c r="N395" s="245">
        <f t="shared" si="288"/>
        <v>0</v>
      </c>
      <c r="O395" s="245">
        <f t="shared" si="288"/>
        <v>0</v>
      </c>
      <c r="P395" s="244">
        <f t="shared" si="288"/>
        <v>0</v>
      </c>
      <c r="Q395" s="244">
        <f t="shared" si="288"/>
        <v>0</v>
      </c>
      <c r="R395" s="244">
        <f t="shared" si="288"/>
        <v>0</v>
      </c>
      <c r="S395" s="246">
        <f t="shared" si="288"/>
        <v>0</v>
      </c>
      <c r="T395" s="243">
        <f t="shared" si="288"/>
        <v>0</v>
      </c>
      <c r="U395" s="244">
        <f t="shared" si="288"/>
        <v>0</v>
      </c>
      <c r="V395" s="244">
        <f t="shared" si="288"/>
        <v>0</v>
      </c>
      <c r="W395" s="247">
        <f t="shared" si="288"/>
        <v>0</v>
      </c>
      <c r="X395" s="248">
        <f t="shared" si="288"/>
        <v>0</v>
      </c>
      <c r="Y395" s="244">
        <f t="shared" si="288"/>
        <v>0</v>
      </c>
      <c r="Z395" s="244">
        <f t="shared" si="288"/>
        <v>0</v>
      </c>
      <c r="AA395" s="244">
        <f t="shared" si="288"/>
        <v>0</v>
      </c>
      <c r="AB395" s="249"/>
      <c r="AC395" s="3"/>
    </row>
    <row r="396" spans="1:29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9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289">D398+D414+D428+D440</f>
        <v>0</v>
      </c>
      <c r="E397" s="99">
        <f>E398+E414+E428+E440</f>
        <v>0</v>
      </c>
      <c r="F397" s="49">
        <f t="shared" si="289"/>
        <v>0</v>
      </c>
      <c r="G397" s="49">
        <f t="shared" si="289"/>
        <v>0</v>
      </c>
      <c r="H397" s="49">
        <f t="shared" si="289"/>
        <v>0</v>
      </c>
      <c r="I397" s="49">
        <f t="shared" si="289"/>
        <v>0</v>
      </c>
      <c r="J397" s="49">
        <f t="shared" si="289"/>
        <v>0</v>
      </c>
      <c r="K397" s="49">
        <f t="shared" si="289"/>
        <v>0</v>
      </c>
      <c r="L397" s="99">
        <f t="shared" si="289"/>
        <v>0</v>
      </c>
      <c r="M397" s="49">
        <f t="shared" si="289"/>
        <v>0</v>
      </c>
      <c r="N397" s="49">
        <f t="shared" si="289"/>
        <v>0</v>
      </c>
      <c r="O397" s="49">
        <f t="shared" si="289"/>
        <v>0</v>
      </c>
      <c r="P397" s="49">
        <f t="shared" si="289"/>
        <v>0</v>
      </c>
      <c r="Q397" s="49">
        <f t="shared" si="289"/>
        <v>0</v>
      </c>
      <c r="R397" s="49">
        <f t="shared" si="289"/>
        <v>0</v>
      </c>
      <c r="S397" s="49">
        <f t="shared" si="289"/>
        <v>0</v>
      </c>
      <c r="T397" s="99">
        <f t="shared" si="289"/>
        <v>0</v>
      </c>
      <c r="U397" s="49">
        <f t="shared" si="289"/>
        <v>0</v>
      </c>
      <c r="V397" s="49">
        <f t="shared" si="289"/>
        <v>0</v>
      </c>
      <c r="W397" s="49">
        <f t="shared" si="289"/>
        <v>0</v>
      </c>
      <c r="X397" s="49">
        <f t="shared" si="289"/>
        <v>0</v>
      </c>
      <c r="Y397" s="49">
        <f t="shared" si="289"/>
        <v>0</v>
      </c>
      <c r="Z397" s="49">
        <f t="shared" si="289"/>
        <v>0</v>
      </c>
      <c r="AA397" s="48">
        <f t="shared" si="289"/>
        <v>0</v>
      </c>
      <c r="AB397" s="118"/>
    </row>
    <row r="398" spans="1:29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290">SUM(F399+F409+F412)</f>
        <v>0</v>
      </c>
      <c r="G398" s="49">
        <f t="shared" si="290"/>
        <v>0</v>
      </c>
      <c r="H398" s="49">
        <f t="shared" si="290"/>
        <v>0</v>
      </c>
      <c r="I398" s="49">
        <f t="shared" si="290"/>
        <v>0</v>
      </c>
      <c r="J398" s="49">
        <f t="shared" si="290"/>
        <v>0</v>
      </c>
      <c r="K398" s="49">
        <f t="shared" si="290"/>
        <v>0</v>
      </c>
      <c r="L398" s="99">
        <f t="shared" si="290"/>
        <v>0</v>
      </c>
      <c r="M398" s="49">
        <f t="shared" si="290"/>
        <v>0</v>
      </c>
      <c r="N398" s="49">
        <f t="shared" si="290"/>
        <v>0</v>
      </c>
      <c r="O398" s="49">
        <f t="shared" si="290"/>
        <v>0</v>
      </c>
      <c r="P398" s="49">
        <f t="shared" si="290"/>
        <v>0</v>
      </c>
      <c r="Q398" s="49">
        <f t="shared" si="290"/>
        <v>0</v>
      </c>
      <c r="R398" s="49">
        <f t="shared" si="290"/>
        <v>0</v>
      </c>
      <c r="S398" s="49">
        <f t="shared" si="290"/>
        <v>0</v>
      </c>
      <c r="T398" s="99">
        <f t="shared" si="290"/>
        <v>0</v>
      </c>
      <c r="U398" s="49">
        <f t="shared" si="290"/>
        <v>0</v>
      </c>
      <c r="V398" s="49">
        <f t="shared" si="290"/>
        <v>0</v>
      </c>
      <c r="W398" s="49">
        <f t="shared" si="290"/>
        <v>0</v>
      </c>
      <c r="X398" s="49">
        <f t="shared" si="290"/>
        <v>0</v>
      </c>
      <c r="Y398" s="49">
        <f t="shared" si="290"/>
        <v>0</v>
      </c>
      <c r="Z398" s="49">
        <f t="shared" si="290"/>
        <v>0</v>
      </c>
      <c r="AA398" s="48">
        <f t="shared" si="290"/>
        <v>0</v>
      </c>
      <c r="AB398" s="118"/>
    </row>
    <row r="399" spans="1:29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291">SUM(E400:E408)</f>
        <v>0</v>
      </c>
      <c r="F399" s="151">
        <f t="shared" si="291"/>
        <v>0</v>
      </c>
      <c r="G399" s="151">
        <f t="shared" si="291"/>
        <v>0</v>
      </c>
      <c r="H399" s="151">
        <f t="shared" si="291"/>
        <v>0</v>
      </c>
      <c r="I399" s="151">
        <f t="shared" si="291"/>
        <v>0</v>
      </c>
      <c r="J399" s="151">
        <f t="shared" si="291"/>
        <v>0</v>
      </c>
      <c r="K399" s="151">
        <f t="shared" ref="K399" si="292">SUM(K400:K408)</f>
        <v>0</v>
      </c>
      <c r="L399" s="149">
        <f t="shared" si="291"/>
        <v>0</v>
      </c>
      <c r="M399" s="151">
        <f t="shared" si="291"/>
        <v>0</v>
      </c>
      <c r="N399" s="151">
        <f t="shared" si="291"/>
        <v>0</v>
      </c>
      <c r="O399" s="151">
        <f t="shared" si="291"/>
        <v>0</v>
      </c>
      <c r="P399" s="151">
        <f t="shared" si="291"/>
        <v>0</v>
      </c>
      <c r="Q399" s="151">
        <f t="shared" si="291"/>
        <v>0</v>
      </c>
      <c r="R399" s="151">
        <f t="shared" si="291"/>
        <v>0</v>
      </c>
      <c r="S399" s="153">
        <f t="shared" si="291"/>
        <v>0</v>
      </c>
      <c r="T399" s="149">
        <f t="shared" si="291"/>
        <v>0</v>
      </c>
      <c r="U399" s="151">
        <f t="shared" si="291"/>
        <v>0</v>
      </c>
      <c r="V399" s="150">
        <f t="shared" si="291"/>
        <v>0</v>
      </c>
      <c r="W399" s="151">
        <f t="shared" si="291"/>
        <v>0</v>
      </c>
      <c r="X399" s="269">
        <f t="shared" si="291"/>
        <v>0</v>
      </c>
      <c r="Y399" s="150">
        <f t="shared" ref="Y399:Z399" si="293">SUM(Y400:Y408)</f>
        <v>0</v>
      </c>
      <c r="Z399" s="151">
        <f t="shared" si="293"/>
        <v>0</v>
      </c>
      <c r="AA399" s="151">
        <f t="shared" si="291"/>
        <v>0</v>
      </c>
      <c r="AB399" s="157"/>
    </row>
    <row r="400" spans="1:29" x14ac:dyDescent="0.25">
      <c r="A400" s="87" t="s">
        <v>984</v>
      </c>
      <c r="B400" s="38" t="s">
        <v>985</v>
      </c>
      <c r="C400" s="144"/>
      <c r="D400" s="146">
        <f t="shared" ref="D400:D408" si="294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9" x14ac:dyDescent="0.25">
      <c r="A401" s="87" t="s">
        <v>986</v>
      </c>
      <c r="B401" s="38" t="s">
        <v>987</v>
      </c>
      <c r="C401" s="144"/>
      <c r="D401" s="146">
        <f t="shared" si="294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9" x14ac:dyDescent="0.25">
      <c r="A402" s="87" t="s">
        <v>988</v>
      </c>
      <c r="B402" s="38" t="s">
        <v>989</v>
      </c>
      <c r="C402" s="144"/>
      <c r="D402" s="146">
        <f t="shared" si="294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9" x14ac:dyDescent="0.25">
      <c r="A403" s="87" t="s">
        <v>990</v>
      </c>
      <c r="B403" s="38" t="s">
        <v>991</v>
      </c>
      <c r="C403" s="144"/>
      <c r="D403" s="146">
        <f t="shared" si="294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9" x14ac:dyDescent="0.25">
      <c r="A404" s="87" t="s">
        <v>992</v>
      </c>
      <c r="B404" s="38" t="s">
        <v>993</v>
      </c>
      <c r="C404" s="144"/>
      <c r="D404" s="146">
        <f t="shared" si="294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9" x14ac:dyDescent="0.25">
      <c r="A405" s="87" t="s">
        <v>994</v>
      </c>
      <c r="B405" s="38" t="s">
        <v>995</v>
      </c>
      <c r="C405" s="144"/>
      <c r="D405" s="146">
        <f t="shared" si="294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9" x14ac:dyDescent="0.25">
      <c r="A406" s="87" t="s">
        <v>996</v>
      </c>
      <c r="B406" s="38" t="s">
        <v>997</v>
      </c>
      <c r="C406" s="144"/>
      <c r="D406" s="146">
        <f t="shared" si="294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9" x14ac:dyDescent="0.25">
      <c r="A407" s="87" t="s">
        <v>998</v>
      </c>
      <c r="B407" s="38" t="s">
        <v>999</v>
      </c>
      <c r="C407" s="144"/>
      <c r="D407" s="146">
        <f t="shared" si="294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9" x14ac:dyDescent="0.25">
      <c r="A408" s="87" t="s">
        <v>1000</v>
      </c>
      <c r="B408" s="38" t="s">
        <v>1001</v>
      </c>
      <c r="C408" s="144"/>
      <c r="D408" s="146">
        <f t="shared" si="294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9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295">D410+D411</f>
        <v>0</v>
      </c>
      <c r="E409" s="149">
        <f t="shared" si="295"/>
        <v>0</v>
      </c>
      <c r="F409" s="150">
        <f t="shared" si="295"/>
        <v>0</v>
      </c>
      <c r="G409" s="151">
        <f t="shared" si="295"/>
        <v>0</v>
      </c>
      <c r="H409" s="151">
        <f t="shared" si="295"/>
        <v>0</v>
      </c>
      <c r="I409" s="151">
        <f t="shared" si="295"/>
        <v>0</v>
      </c>
      <c r="J409" s="151">
        <f t="shared" si="295"/>
        <v>0</v>
      </c>
      <c r="K409" s="151">
        <f t="shared" si="295"/>
        <v>0</v>
      </c>
      <c r="L409" s="149">
        <f t="shared" si="295"/>
        <v>0</v>
      </c>
      <c r="M409" s="151">
        <f t="shared" si="295"/>
        <v>0</v>
      </c>
      <c r="N409" s="151">
        <f t="shared" si="295"/>
        <v>0</v>
      </c>
      <c r="O409" s="151">
        <f t="shared" si="295"/>
        <v>0</v>
      </c>
      <c r="P409" s="150">
        <f t="shared" si="295"/>
        <v>0</v>
      </c>
      <c r="Q409" s="150">
        <f t="shared" si="295"/>
        <v>0</v>
      </c>
      <c r="R409" s="150">
        <f t="shared" si="295"/>
        <v>0</v>
      </c>
      <c r="S409" s="153">
        <f t="shared" si="295"/>
        <v>0</v>
      </c>
      <c r="T409" s="149">
        <f t="shared" si="295"/>
        <v>0</v>
      </c>
      <c r="U409" s="150">
        <f t="shared" si="295"/>
        <v>0</v>
      </c>
      <c r="V409" s="150">
        <f t="shared" si="295"/>
        <v>0</v>
      </c>
      <c r="W409" s="154">
        <f t="shared" si="295"/>
        <v>0</v>
      </c>
      <c r="X409" s="155">
        <f t="shared" si="295"/>
        <v>0</v>
      </c>
      <c r="Y409" s="150">
        <f t="shared" si="295"/>
        <v>0</v>
      </c>
      <c r="Z409" s="150">
        <f t="shared" si="295"/>
        <v>0</v>
      </c>
      <c r="AA409" s="150">
        <f t="shared" si="295"/>
        <v>0</v>
      </c>
      <c r="AB409" s="157"/>
    </row>
    <row r="410" spans="1:29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9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9" x14ac:dyDescent="0.25">
      <c r="A412" s="87">
        <v>3813</v>
      </c>
      <c r="B412" s="38" t="s">
        <v>1423</v>
      </c>
      <c r="C412" s="144"/>
      <c r="D412" s="234">
        <f t="shared" ref="D412:AA412" si="296">D413</f>
        <v>0</v>
      </c>
      <c r="E412" s="243">
        <f t="shared" si="296"/>
        <v>0</v>
      </c>
      <c r="F412" s="244">
        <f t="shared" si="296"/>
        <v>0</v>
      </c>
      <c r="G412" s="245">
        <f t="shared" si="296"/>
        <v>0</v>
      </c>
      <c r="H412" s="245">
        <f t="shared" si="296"/>
        <v>0</v>
      </c>
      <c r="I412" s="245">
        <f t="shared" si="296"/>
        <v>0</v>
      </c>
      <c r="J412" s="245">
        <f t="shared" si="296"/>
        <v>0</v>
      </c>
      <c r="K412" s="245">
        <f t="shared" si="296"/>
        <v>0</v>
      </c>
      <c r="L412" s="243">
        <f t="shared" si="296"/>
        <v>0</v>
      </c>
      <c r="M412" s="245">
        <f t="shared" si="296"/>
        <v>0</v>
      </c>
      <c r="N412" s="245">
        <f t="shared" si="296"/>
        <v>0</v>
      </c>
      <c r="O412" s="245">
        <f t="shared" si="296"/>
        <v>0</v>
      </c>
      <c r="P412" s="244">
        <f t="shared" si="296"/>
        <v>0</v>
      </c>
      <c r="Q412" s="244">
        <f t="shared" si="296"/>
        <v>0</v>
      </c>
      <c r="R412" s="244">
        <f t="shared" si="296"/>
        <v>0</v>
      </c>
      <c r="S412" s="246">
        <f t="shared" si="296"/>
        <v>0</v>
      </c>
      <c r="T412" s="243">
        <f t="shared" si="296"/>
        <v>0</v>
      </c>
      <c r="U412" s="244">
        <f t="shared" si="296"/>
        <v>0</v>
      </c>
      <c r="V412" s="244">
        <f t="shared" si="296"/>
        <v>0</v>
      </c>
      <c r="W412" s="247">
        <f t="shared" si="296"/>
        <v>0</v>
      </c>
      <c r="X412" s="248">
        <f t="shared" si="296"/>
        <v>0</v>
      </c>
      <c r="Y412" s="244">
        <f t="shared" si="296"/>
        <v>0</v>
      </c>
      <c r="Z412" s="244">
        <f t="shared" si="296"/>
        <v>0</v>
      </c>
      <c r="AA412" s="244">
        <f t="shared" si="296"/>
        <v>0</v>
      </c>
      <c r="AB412" s="249"/>
      <c r="AC412" s="3"/>
    </row>
    <row r="413" spans="1:29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  <c r="AC413" s="3"/>
    </row>
    <row r="414" spans="1:29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297">SUM(E415+E424)</f>
        <v>0</v>
      </c>
      <c r="F414" s="48">
        <f t="shared" si="297"/>
        <v>0</v>
      </c>
      <c r="G414" s="49">
        <f t="shared" si="297"/>
        <v>0</v>
      </c>
      <c r="H414" s="49">
        <f t="shared" si="297"/>
        <v>0</v>
      </c>
      <c r="I414" s="49">
        <f t="shared" si="297"/>
        <v>0</v>
      </c>
      <c r="J414" s="49">
        <f t="shared" si="297"/>
        <v>0</v>
      </c>
      <c r="K414" s="49">
        <f t="shared" ref="K414" si="298">SUM(K415+K424)</f>
        <v>0</v>
      </c>
      <c r="L414" s="99">
        <f t="shared" si="297"/>
        <v>0</v>
      </c>
      <c r="M414" s="49">
        <f t="shared" si="297"/>
        <v>0</v>
      </c>
      <c r="N414" s="49">
        <f t="shared" si="297"/>
        <v>0</v>
      </c>
      <c r="O414" s="49">
        <f t="shared" si="297"/>
        <v>0</v>
      </c>
      <c r="P414" s="48">
        <f t="shared" si="297"/>
        <v>0</v>
      </c>
      <c r="Q414" s="48">
        <f t="shared" si="297"/>
        <v>0</v>
      </c>
      <c r="R414" s="48">
        <f t="shared" si="297"/>
        <v>0</v>
      </c>
      <c r="S414" s="105">
        <f t="shared" si="297"/>
        <v>0</v>
      </c>
      <c r="T414" s="99">
        <f t="shared" si="297"/>
        <v>0</v>
      </c>
      <c r="U414" s="48">
        <f t="shared" si="297"/>
        <v>0</v>
      </c>
      <c r="V414" s="48">
        <f t="shared" si="297"/>
        <v>0</v>
      </c>
      <c r="W414" s="50">
        <f t="shared" si="297"/>
        <v>0</v>
      </c>
      <c r="X414" s="58">
        <f t="shared" si="297"/>
        <v>0</v>
      </c>
      <c r="Y414" s="48">
        <f t="shared" ref="Y414:Z414" si="299">SUM(Y415+Y424)</f>
        <v>0</v>
      </c>
      <c r="Z414" s="48">
        <f t="shared" si="299"/>
        <v>0</v>
      </c>
      <c r="AA414" s="48">
        <f t="shared" si="297"/>
        <v>0</v>
      </c>
      <c r="AB414" s="118"/>
    </row>
    <row r="415" spans="1:29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300">SUM(E416:E423)</f>
        <v>0</v>
      </c>
      <c r="F415" s="150">
        <f t="shared" si="300"/>
        <v>0</v>
      </c>
      <c r="G415" s="151">
        <f t="shared" si="300"/>
        <v>0</v>
      </c>
      <c r="H415" s="151">
        <f t="shared" si="300"/>
        <v>0</v>
      </c>
      <c r="I415" s="151">
        <f t="shared" si="300"/>
        <v>0</v>
      </c>
      <c r="J415" s="151">
        <f t="shared" si="300"/>
        <v>0</v>
      </c>
      <c r="K415" s="151">
        <f t="shared" ref="K415" si="301">SUM(K416:K423)</f>
        <v>0</v>
      </c>
      <c r="L415" s="149">
        <f t="shared" si="300"/>
        <v>0</v>
      </c>
      <c r="M415" s="151">
        <f t="shared" si="300"/>
        <v>0</v>
      </c>
      <c r="N415" s="151">
        <f t="shared" si="300"/>
        <v>0</v>
      </c>
      <c r="O415" s="151">
        <f t="shared" si="300"/>
        <v>0</v>
      </c>
      <c r="P415" s="150">
        <f t="shared" si="300"/>
        <v>0</v>
      </c>
      <c r="Q415" s="150">
        <f t="shared" si="300"/>
        <v>0</v>
      </c>
      <c r="R415" s="150">
        <f t="shared" si="300"/>
        <v>0</v>
      </c>
      <c r="S415" s="153">
        <f t="shared" si="300"/>
        <v>0</v>
      </c>
      <c r="T415" s="149">
        <f t="shared" si="300"/>
        <v>0</v>
      </c>
      <c r="U415" s="150">
        <f t="shared" si="300"/>
        <v>0</v>
      </c>
      <c r="V415" s="150">
        <f t="shared" si="300"/>
        <v>0</v>
      </c>
      <c r="W415" s="154">
        <f t="shared" si="300"/>
        <v>0</v>
      </c>
      <c r="X415" s="155">
        <f t="shared" si="300"/>
        <v>0</v>
      </c>
      <c r="Y415" s="150">
        <f t="shared" ref="Y415:Z415" si="302">SUM(Y416:Y423)</f>
        <v>0</v>
      </c>
      <c r="Z415" s="150">
        <f t="shared" si="302"/>
        <v>0</v>
      </c>
      <c r="AA415" s="150">
        <f t="shared" si="300"/>
        <v>0</v>
      </c>
      <c r="AB415" s="157"/>
    </row>
    <row r="416" spans="1:29" x14ac:dyDescent="0.25">
      <c r="A416" s="87">
        <v>38211</v>
      </c>
      <c r="B416" s="38" t="s">
        <v>1009</v>
      </c>
      <c r="C416" s="144"/>
      <c r="D416" s="146">
        <f t="shared" ref="D416:D423" si="303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303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303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303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303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303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303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303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304">SUM(E425:E427)</f>
        <v>0</v>
      </c>
      <c r="F424" s="150">
        <f t="shared" si="304"/>
        <v>0</v>
      </c>
      <c r="G424" s="151">
        <f t="shared" si="304"/>
        <v>0</v>
      </c>
      <c r="H424" s="151">
        <f t="shared" si="304"/>
        <v>0</v>
      </c>
      <c r="I424" s="151">
        <f t="shared" si="304"/>
        <v>0</v>
      </c>
      <c r="J424" s="151">
        <f t="shared" si="304"/>
        <v>0</v>
      </c>
      <c r="K424" s="151">
        <f t="shared" ref="K424" si="305">SUM(K425:K427)</f>
        <v>0</v>
      </c>
      <c r="L424" s="149">
        <f t="shared" si="304"/>
        <v>0</v>
      </c>
      <c r="M424" s="151">
        <f t="shared" si="304"/>
        <v>0</v>
      </c>
      <c r="N424" s="151">
        <f t="shared" si="304"/>
        <v>0</v>
      </c>
      <c r="O424" s="151">
        <f t="shared" si="304"/>
        <v>0</v>
      </c>
      <c r="P424" s="150">
        <f t="shared" si="304"/>
        <v>0</v>
      </c>
      <c r="Q424" s="150">
        <f t="shared" si="304"/>
        <v>0</v>
      </c>
      <c r="R424" s="150">
        <f t="shared" si="304"/>
        <v>0</v>
      </c>
      <c r="S424" s="153">
        <f t="shared" si="304"/>
        <v>0</v>
      </c>
      <c r="T424" s="149">
        <f t="shared" si="304"/>
        <v>0</v>
      </c>
      <c r="U424" s="150">
        <f t="shared" si="304"/>
        <v>0</v>
      </c>
      <c r="V424" s="150">
        <f t="shared" si="304"/>
        <v>0</v>
      </c>
      <c r="W424" s="154">
        <f t="shared" si="304"/>
        <v>0</v>
      </c>
      <c r="X424" s="155">
        <f t="shared" si="304"/>
        <v>0</v>
      </c>
      <c r="Y424" s="150">
        <f t="shared" ref="Y424:Z424" si="306">SUM(Y425:Y427)</f>
        <v>0</v>
      </c>
      <c r="Z424" s="150">
        <f t="shared" si="306"/>
        <v>0</v>
      </c>
      <c r="AA424" s="150">
        <f t="shared" si="304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307">SUM(E429+E432+E434+E436+E438)</f>
        <v>0</v>
      </c>
      <c r="F428" s="48">
        <f t="shared" si="307"/>
        <v>0</v>
      </c>
      <c r="G428" s="49">
        <f t="shared" si="307"/>
        <v>0</v>
      </c>
      <c r="H428" s="49">
        <f t="shared" si="307"/>
        <v>0</v>
      </c>
      <c r="I428" s="49">
        <f t="shared" si="307"/>
        <v>0</v>
      </c>
      <c r="J428" s="49">
        <f t="shared" si="307"/>
        <v>0</v>
      </c>
      <c r="K428" s="49">
        <f t="shared" ref="K428" si="308">SUM(K429+K432+K434+K436+K438)</f>
        <v>0</v>
      </c>
      <c r="L428" s="99">
        <f t="shared" si="307"/>
        <v>0</v>
      </c>
      <c r="M428" s="49">
        <f t="shared" si="307"/>
        <v>0</v>
      </c>
      <c r="N428" s="49">
        <f t="shared" si="307"/>
        <v>0</v>
      </c>
      <c r="O428" s="49">
        <f t="shared" si="307"/>
        <v>0</v>
      </c>
      <c r="P428" s="48">
        <f t="shared" si="307"/>
        <v>0</v>
      </c>
      <c r="Q428" s="48">
        <f t="shared" si="307"/>
        <v>0</v>
      </c>
      <c r="R428" s="48">
        <f t="shared" si="307"/>
        <v>0</v>
      </c>
      <c r="S428" s="105">
        <f t="shared" si="307"/>
        <v>0</v>
      </c>
      <c r="T428" s="99">
        <f t="shared" si="307"/>
        <v>0</v>
      </c>
      <c r="U428" s="48">
        <f t="shared" si="307"/>
        <v>0</v>
      </c>
      <c r="V428" s="48">
        <f t="shared" si="307"/>
        <v>0</v>
      </c>
      <c r="W428" s="50">
        <f t="shared" si="307"/>
        <v>0</v>
      </c>
      <c r="X428" s="58">
        <f t="shared" si="307"/>
        <v>0</v>
      </c>
      <c r="Y428" s="48">
        <f t="shared" ref="Y428:Z428" si="309">SUM(Y429+Y432+Y434+Y436+Y438)</f>
        <v>0</v>
      </c>
      <c r="Z428" s="48">
        <f t="shared" si="309"/>
        <v>0</v>
      </c>
      <c r="AA428" s="48">
        <f t="shared" si="307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310">SUM(E430:E431)</f>
        <v>0</v>
      </c>
      <c r="F429" s="150">
        <f t="shared" si="310"/>
        <v>0</v>
      </c>
      <c r="G429" s="151">
        <f t="shared" si="310"/>
        <v>0</v>
      </c>
      <c r="H429" s="151">
        <f t="shared" si="310"/>
        <v>0</v>
      </c>
      <c r="I429" s="151">
        <f t="shared" si="310"/>
        <v>0</v>
      </c>
      <c r="J429" s="151">
        <f t="shared" si="310"/>
        <v>0</v>
      </c>
      <c r="K429" s="151">
        <f t="shared" ref="K429" si="311">SUM(K430:K431)</f>
        <v>0</v>
      </c>
      <c r="L429" s="149">
        <f t="shared" si="310"/>
        <v>0</v>
      </c>
      <c r="M429" s="151">
        <f t="shared" si="310"/>
        <v>0</v>
      </c>
      <c r="N429" s="151">
        <f t="shared" si="310"/>
        <v>0</v>
      </c>
      <c r="O429" s="151">
        <f t="shared" si="310"/>
        <v>0</v>
      </c>
      <c r="P429" s="150">
        <f t="shared" si="310"/>
        <v>0</v>
      </c>
      <c r="Q429" s="150">
        <f t="shared" si="310"/>
        <v>0</v>
      </c>
      <c r="R429" s="150">
        <f t="shared" si="310"/>
        <v>0</v>
      </c>
      <c r="S429" s="153">
        <f t="shared" si="310"/>
        <v>0</v>
      </c>
      <c r="T429" s="149">
        <f t="shared" si="310"/>
        <v>0</v>
      </c>
      <c r="U429" s="150">
        <f t="shared" si="310"/>
        <v>0</v>
      </c>
      <c r="V429" s="150">
        <f t="shared" si="310"/>
        <v>0</v>
      </c>
      <c r="W429" s="154">
        <f t="shared" si="310"/>
        <v>0</v>
      </c>
      <c r="X429" s="155">
        <f t="shared" si="310"/>
        <v>0</v>
      </c>
      <c r="Y429" s="150">
        <f t="shared" ref="Y429:Z429" si="312">SUM(Y430:Y431)</f>
        <v>0</v>
      </c>
      <c r="Z429" s="150">
        <f t="shared" si="312"/>
        <v>0</v>
      </c>
      <c r="AA429" s="150">
        <f t="shared" si="31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313">SUM(E433)</f>
        <v>0</v>
      </c>
      <c r="F432" s="150">
        <f t="shared" si="313"/>
        <v>0</v>
      </c>
      <c r="G432" s="151">
        <f t="shared" si="313"/>
        <v>0</v>
      </c>
      <c r="H432" s="151">
        <f t="shared" si="313"/>
        <v>0</v>
      </c>
      <c r="I432" s="151">
        <f t="shared" si="313"/>
        <v>0</v>
      </c>
      <c r="J432" s="151">
        <f t="shared" si="313"/>
        <v>0</v>
      </c>
      <c r="K432" s="151">
        <f t="shared" si="313"/>
        <v>0</v>
      </c>
      <c r="L432" s="149">
        <f t="shared" si="313"/>
        <v>0</v>
      </c>
      <c r="M432" s="151">
        <f t="shared" si="313"/>
        <v>0</v>
      </c>
      <c r="N432" s="151">
        <f t="shared" si="313"/>
        <v>0</v>
      </c>
      <c r="O432" s="151">
        <f t="shared" si="313"/>
        <v>0</v>
      </c>
      <c r="P432" s="150">
        <f t="shared" si="313"/>
        <v>0</v>
      </c>
      <c r="Q432" s="150">
        <f t="shared" si="313"/>
        <v>0</v>
      </c>
      <c r="R432" s="150">
        <f t="shared" si="313"/>
        <v>0</v>
      </c>
      <c r="S432" s="153">
        <f t="shared" si="313"/>
        <v>0</v>
      </c>
      <c r="T432" s="149">
        <f t="shared" si="313"/>
        <v>0</v>
      </c>
      <c r="U432" s="150">
        <f t="shared" si="313"/>
        <v>0</v>
      </c>
      <c r="V432" s="150">
        <f t="shared" si="313"/>
        <v>0</v>
      </c>
      <c r="W432" s="154">
        <f t="shared" si="313"/>
        <v>0</v>
      </c>
      <c r="X432" s="155">
        <f t="shared" si="313"/>
        <v>0</v>
      </c>
      <c r="Y432" s="150">
        <f t="shared" si="313"/>
        <v>0</v>
      </c>
      <c r="Z432" s="150">
        <f t="shared" si="313"/>
        <v>0</v>
      </c>
      <c r="AA432" s="150">
        <f t="shared" si="313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314">SUM(E435)</f>
        <v>0</v>
      </c>
      <c r="F434" s="150">
        <f t="shared" si="314"/>
        <v>0</v>
      </c>
      <c r="G434" s="151">
        <f t="shared" si="314"/>
        <v>0</v>
      </c>
      <c r="H434" s="151">
        <f t="shared" si="314"/>
        <v>0</v>
      </c>
      <c r="I434" s="151">
        <f t="shared" si="314"/>
        <v>0</v>
      </c>
      <c r="J434" s="151">
        <f t="shared" si="314"/>
        <v>0</v>
      </c>
      <c r="K434" s="151">
        <f t="shared" si="314"/>
        <v>0</v>
      </c>
      <c r="L434" s="149">
        <f t="shared" si="314"/>
        <v>0</v>
      </c>
      <c r="M434" s="151">
        <f t="shared" si="314"/>
        <v>0</v>
      </c>
      <c r="N434" s="151">
        <f t="shared" si="314"/>
        <v>0</v>
      </c>
      <c r="O434" s="151">
        <f t="shared" si="314"/>
        <v>0</v>
      </c>
      <c r="P434" s="150">
        <f t="shared" si="314"/>
        <v>0</v>
      </c>
      <c r="Q434" s="150">
        <f t="shared" si="314"/>
        <v>0</v>
      </c>
      <c r="R434" s="150">
        <f t="shared" si="314"/>
        <v>0</v>
      </c>
      <c r="S434" s="153">
        <f t="shared" si="314"/>
        <v>0</v>
      </c>
      <c r="T434" s="149">
        <f t="shared" si="314"/>
        <v>0</v>
      </c>
      <c r="U434" s="150">
        <f t="shared" si="314"/>
        <v>0</v>
      </c>
      <c r="V434" s="150">
        <f t="shared" si="314"/>
        <v>0</v>
      </c>
      <c r="W434" s="154">
        <f t="shared" si="314"/>
        <v>0</v>
      </c>
      <c r="X434" s="155">
        <f t="shared" si="314"/>
        <v>0</v>
      </c>
      <c r="Y434" s="150">
        <f t="shared" si="314"/>
        <v>0</v>
      </c>
      <c r="Z434" s="150">
        <f t="shared" si="314"/>
        <v>0</v>
      </c>
      <c r="AA434" s="150">
        <f t="shared" si="314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315">SUM(E437)</f>
        <v>0</v>
      </c>
      <c r="F436" s="150">
        <f t="shared" si="315"/>
        <v>0</v>
      </c>
      <c r="G436" s="151">
        <f t="shared" si="315"/>
        <v>0</v>
      </c>
      <c r="H436" s="151">
        <f t="shared" si="315"/>
        <v>0</v>
      </c>
      <c r="I436" s="151">
        <f t="shared" si="315"/>
        <v>0</v>
      </c>
      <c r="J436" s="151">
        <f t="shared" si="315"/>
        <v>0</v>
      </c>
      <c r="K436" s="151">
        <f t="shared" si="315"/>
        <v>0</v>
      </c>
      <c r="L436" s="149">
        <f t="shared" si="315"/>
        <v>0</v>
      </c>
      <c r="M436" s="151">
        <f t="shared" si="315"/>
        <v>0</v>
      </c>
      <c r="N436" s="151">
        <f t="shared" si="315"/>
        <v>0</v>
      </c>
      <c r="O436" s="151">
        <f t="shared" si="315"/>
        <v>0</v>
      </c>
      <c r="P436" s="150">
        <f t="shared" si="315"/>
        <v>0</v>
      </c>
      <c r="Q436" s="150">
        <f t="shared" si="315"/>
        <v>0</v>
      </c>
      <c r="R436" s="150">
        <f t="shared" si="315"/>
        <v>0</v>
      </c>
      <c r="S436" s="153">
        <f t="shared" si="315"/>
        <v>0</v>
      </c>
      <c r="T436" s="149">
        <f t="shared" si="315"/>
        <v>0</v>
      </c>
      <c r="U436" s="150">
        <f t="shared" si="315"/>
        <v>0</v>
      </c>
      <c r="V436" s="150">
        <f t="shared" si="315"/>
        <v>0</v>
      </c>
      <c r="W436" s="154">
        <f t="shared" si="315"/>
        <v>0</v>
      </c>
      <c r="X436" s="155">
        <f t="shared" si="315"/>
        <v>0</v>
      </c>
      <c r="Y436" s="150">
        <f t="shared" si="315"/>
        <v>0</v>
      </c>
      <c r="Z436" s="150">
        <f t="shared" si="315"/>
        <v>0</v>
      </c>
      <c r="AA436" s="150">
        <f t="shared" si="315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316">SUM(E439)</f>
        <v>0</v>
      </c>
      <c r="F438" s="150">
        <f t="shared" si="316"/>
        <v>0</v>
      </c>
      <c r="G438" s="151">
        <f t="shared" si="316"/>
        <v>0</v>
      </c>
      <c r="H438" s="151">
        <f t="shared" si="316"/>
        <v>0</v>
      </c>
      <c r="I438" s="151">
        <f t="shared" si="316"/>
        <v>0</v>
      </c>
      <c r="J438" s="151">
        <f t="shared" si="316"/>
        <v>0</v>
      </c>
      <c r="K438" s="151">
        <f t="shared" si="316"/>
        <v>0</v>
      </c>
      <c r="L438" s="149">
        <f t="shared" si="316"/>
        <v>0</v>
      </c>
      <c r="M438" s="151">
        <f t="shared" si="316"/>
        <v>0</v>
      </c>
      <c r="N438" s="151">
        <f t="shared" si="316"/>
        <v>0</v>
      </c>
      <c r="O438" s="151">
        <f t="shared" si="316"/>
        <v>0</v>
      </c>
      <c r="P438" s="150">
        <f t="shared" si="316"/>
        <v>0</v>
      </c>
      <c r="Q438" s="150">
        <f t="shared" si="316"/>
        <v>0</v>
      </c>
      <c r="R438" s="150">
        <f t="shared" si="316"/>
        <v>0</v>
      </c>
      <c r="S438" s="153">
        <f t="shared" si="316"/>
        <v>0</v>
      </c>
      <c r="T438" s="149">
        <f t="shared" si="316"/>
        <v>0</v>
      </c>
      <c r="U438" s="150">
        <f t="shared" si="316"/>
        <v>0</v>
      </c>
      <c r="V438" s="150">
        <f t="shared" si="316"/>
        <v>0</v>
      </c>
      <c r="W438" s="154">
        <f t="shared" si="316"/>
        <v>0</v>
      </c>
      <c r="X438" s="155">
        <f t="shared" si="316"/>
        <v>0</v>
      </c>
      <c r="Y438" s="150">
        <f t="shared" si="316"/>
        <v>0</v>
      </c>
      <c r="Z438" s="150">
        <f t="shared" si="316"/>
        <v>0</v>
      </c>
      <c r="AA438" s="150">
        <f t="shared" si="316"/>
        <v>0</v>
      </c>
      <c r="AB438" s="157"/>
    </row>
    <row r="439" spans="1:28" s="2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317">SUM(E441+E446+E452)</f>
        <v>0</v>
      </c>
      <c r="F440" s="48">
        <f t="shared" si="317"/>
        <v>0</v>
      </c>
      <c r="G440" s="49">
        <f t="shared" si="317"/>
        <v>0</v>
      </c>
      <c r="H440" s="49">
        <f t="shared" si="317"/>
        <v>0</v>
      </c>
      <c r="I440" s="49">
        <f t="shared" si="317"/>
        <v>0</v>
      </c>
      <c r="J440" s="49">
        <f t="shared" si="317"/>
        <v>0</v>
      </c>
      <c r="K440" s="49">
        <f t="shared" ref="K440" si="318">SUM(K441+K446+K452)</f>
        <v>0</v>
      </c>
      <c r="L440" s="99">
        <f t="shared" si="317"/>
        <v>0</v>
      </c>
      <c r="M440" s="49">
        <f t="shared" si="317"/>
        <v>0</v>
      </c>
      <c r="N440" s="49">
        <f t="shared" si="317"/>
        <v>0</v>
      </c>
      <c r="O440" s="49">
        <f t="shared" si="317"/>
        <v>0</v>
      </c>
      <c r="P440" s="48">
        <f t="shared" si="317"/>
        <v>0</v>
      </c>
      <c r="Q440" s="48">
        <f t="shared" si="317"/>
        <v>0</v>
      </c>
      <c r="R440" s="48">
        <f t="shared" si="317"/>
        <v>0</v>
      </c>
      <c r="S440" s="105">
        <f t="shared" si="317"/>
        <v>0</v>
      </c>
      <c r="T440" s="99">
        <f t="shared" si="317"/>
        <v>0</v>
      </c>
      <c r="U440" s="48">
        <f t="shared" si="317"/>
        <v>0</v>
      </c>
      <c r="V440" s="48">
        <f t="shared" si="317"/>
        <v>0</v>
      </c>
      <c r="W440" s="50">
        <f t="shared" si="317"/>
        <v>0</v>
      </c>
      <c r="X440" s="58">
        <f t="shared" si="317"/>
        <v>0</v>
      </c>
      <c r="Y440" s="48">
        <f t="shared" ref="Y440:Z440" si="319">SUM(Y441+Y446+Y452)</f>
        <v>0</v>
      </c>
      <c r="Z440" s="48">
        <f t="shared" si="319"/>
        <v>0</v>
      </c>
      <c r="AA440" s="48">
        <f t="shared" si="317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320">SUM(E442:E445)</f>
        <v>0</v>
      </c>
      <c r="F441" s="150">
        <f t="shared" si="320"/>
        <v>0</v>
      </c>
      <c r="G441" s="151">
        <f t="shared" si="320"/>
        <v>0</v>
      </c>
      <c r="H441" s="151">
        <f t="shared" si="320"/>
        <v>0</v>
      </c>
      <c r="I441" s="151">
        <f t="shared" si="320"/>
        <v>0</v>
      </c>
      <c r="J441" s="151">
        <f t="shared" si="320"/>
        <v>0</v>
      </c>
      <c r="K441" s="151">
        <f t="shared" ref="K441" si="321">SUM(K442:K445)</f>
        <v>0</v>
      </c>
      <c r="L441" s="149">
        <f t="shared" si="320"/>
        <v>0</v>
      </c>
      <c r="M441" s="151">
        <f t="shared" si="320"/>
        <v>0</v>
      </c>
      <c r="N441" s="151">
        <f t="shared" si="320"/>
        <v>0</v>
      </c>
      <c r="O441" s="151">
        <f t="shared" si="320"/>
        <v>0</v>
      </c>
      <c r="P441" s="150">
        <f t="shared" si="320"/>
        <v>0</v>
      </c>
      <c r="Q441" s="150">
        <f t="shared" si="320"/>
        <v>0</v>
      </c>
      <c r="R441" s="150">
        <f t="shared" si="320"/>
        <v>0</v>
      </c>
      <c r="S441" s="153">
        <f t="shared" si="320"/>
        <v>0</v>
      </c>
      <c r="T441" s="149">
        <f t="shared" si="320"/>
        <v>0</v>
      </c>
      <c r="U441" s="150">
        <f t="shared" si="320"/>
        <v>0</v>
      </c>
      <c r="V441" s="150">
        <f t="shared" si="320"/>
        <v>0</v>
      </c>
      <c r="W441" s="154">
        <f t="shared" si="320"/>
        <v>0</v>
      </c>
      <c r="X441" s="155">
        <f t="shared" si="320"/>
        <v>0</v>
      </c>
      <c r="Y441" s="150">
        <f t="shared" ref="Y441:Z441" si="322">SUM(Y442:Y445)</f>
        <v>0</v>
      </c>
      <c r="Z441" s="150">
        <f t="shared" si="322"/>
        <v>0</v>
      </c>
      <c r="AA441" s="150">
        <f t="shared" si="320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323">SUM(D447:D451)</f>
        <v>0</v>
      </c>
      <c r="E446" s="149">
        <f t="shared" si="323"/>
        <v>0</v>
      </c>
      <c r="F446" s="150">
        <f t="shared" si="323"/>
        <v>0</v>
      </c>
      <c r="G446" s="151">
        <f t="shared" si="323"/>
        <v>0</v>
      </c>
      <c r="H446" s="151">
        <f t="shared" si="323"/>
        <v>0</v>
      </c>
      <c r="I446" s="151">
        <f t="shared" si="323"/>
        <v>0</v>
      </c>
      <c r="J446" s="151">
        <f t="shared" si="323"/>
        <v>0</v>
      </c>
      <c r="K446" s="151">
        <f t="shared" si="323"/>
        <v>0</v>
      </c>
      <c r="L446" s="149">
        <f t="shared" si="323"/>
        <v>0</v>
      </c>
      <c r="M446" s="151">
        <f t="shared" si="323"/>
        <v>0</v>
      </c>
      <c r="N446" s="151">
        <f t="shared" si="323"/>
        <v>0</v>
      </c>
      <c r="O446" s="151">
        <f t="shared" si="323"/>
        <v>0</v>
      </c>
      <c r="P446" s="150">
        <f t="shared" si="323"/>
        <v>0</v>
      </c>
      <c r="Q446" s="150">
        <f t="shared" si="323"/>
        <v>0</v>
      </c>
      <c r="R446" s="150">
        <f t="shared" si="323"/>
        <v>0</v>
      </c>
      <c r="S446" s="153">
        <f t="shared" si="323"/>
        <v>0</v>
      </c>
      <c r="T446" s="149">
        <f t="shared" si="323"/>
        <v>0</v>
      </c>
      <c r="U446" s="150">
        <f t="shared" si="323"/>
        <v>0</v>
      </c>
      <c r="V446" s="150">
        <f t="shared" si="323"/>
        <v>0</v>
      </c>
      <c r="W446" s="154">
        <f t="shared" si="323"/>
        <v>0</v>
      </c>
      <c r="X446" s="155">
        <f t="shared" si="323"/>
        <v>0</v>
      </c>
      <c r="Y446" s="150">
        <f t="shared" si="323"/>
        <v>0</v>
      </c>
      <c r="Z446" s="150">
        <f t="shared" si="323"/>
        <v>0</v>
      </c>
      <c r="AA446" s="150">
        <f t="shared" si="323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9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9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9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  <c r="AC451" s="3"/>
    </row>
    <row r="452" spans="1:29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324">SUM(E453:E454)</f>
        <v>0</v>
      </c>
      <c r="F452" s="150">
        <f t="shared" si="324"/>
        <v>0</v>
      </c>
      <c r="G452" s="151">
        <f t="shared" si="324"/>
        <v>0</v>
      </c>
      <c r="H452" s="151">
        <f t="shared" si="324"/>
        <v>0</v>
      </c>
      <c r="I452" s="151">
        <f t="shared" si="324"/>
        <v>0</v>
      </c>
      <c r="J452" s="151">
        <f t="shared" si="324"/>
        <v>0</v>
      </c>
      <c r="K452" s="151">
        <f t="shared" ref="K452" si="325">SUM(K453:K454)</f>
        <v>0</v>
      </c>
      <c r="L452" s="149">
        <f t="shared" si="324"/>
        <v>0</v>
      </c>
      <c r="M452" s="151">
        <f t="shared" si="324"/>
        <v>0</v>
      </c>
      <c r="N452" s="151">
        <f t="shared" si="324"/>
        <v>0</v>
      </c>
      <c r="O452" s="151">
        <f t="shared" si="324"/>
        <v>0</v>
      </c>
      <c r="P452" s="150">
        <f t="shared" si="324"/>
        <v>0</v>
      </c>
      <c r="Q452" s="150">
        <f t="shared" si="324"/>
        <v>0</v>
      </c>
      <c r="R452" s="150">
        <f t="shared" si="324"/>
        <v>0</v>
      </c>
      <c r="S452" s="153">
        <f t="shared" si="324"/>
        <v>0</v>
      </c>
      <c r="T452" s="149">
        <f t="shared" si="324"/>
        <v>0</v>
      </c>
      <c r="U452" s="150">
        <f t="shared" si="324"/>
        <v>0</v>
      </c>
      <c r="V452" s="150">
        <f t="shared" si="324"/>
        <v>0</v>
      </c>
      <c r="W452" s="154">
        <f t="shared" si="324"/>
        <v>0</v>
      </c>
      <c r="X452" s="155">
        <f t="shared" si="324"/>
        <v>0</v>
      </c>
      <c r="Y452" s="150">
        <f t="shared" ref="Y452:Z452" si="326">SUM(Y453:Y454)</f>
        <v>0</v>
      </c>
      <c r="Z452" s="150">
        <f t="shared" si="326"/>
        <v>0</v>
      </c>
      <c r="AA452" s="150">
        <f t="shared" si="324"/>
        <v>0</v>
      </c>
      <c r="AB452" s="157"/>
    </row>
    <row r="453" spans="1:29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9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9" x14ac:dyDescent="0.25">
      <c r="A455" s="87">
        <v>3864</v>
      </c>
      <c r="B455" s="38" t="s">
        <v>1427</v>
      </c>
      <c r="C455" s="144"/>
      <c r="D455" s="234">
        <f t="shared" ref="D455:AA455" si="327">D456+D457</f>
        <v>0</v>
      </c>
      <c r="E455" s="243">
        <f t="shared" si="327"/>
        <v>0</v>
      </c>
      <c r="F455" s="244">
        <f t="shared" si="327"/>
        <v>0</v>
      </c>
      <c r="G455" s="245">
        <f t="shared" si="327"/>
        <v>0</v>
      </c>
      <c r="H455" s="245">
        <f t="shared" si="327"/>
        <v>0</v>
      </c>
      <c r="I455" s="245">
        <f t="shared" si="327"/>
        <v>0</v>
      </c>
      <c r="J455" s="245">
        <f t="shared" si="327"/>
        <v>0</v>
      </c>
      <c r="K455" s="245">
        <f t="shared" si="327"/>
        <v>0</v>
      </c>
      <c r="L455" s="243">
        <f t="shared" si="327"/>
        <v>0</v>
      </c>
      <c r="M455" s="245">
        <f t="shared" si="327"/>
        <v>0</v>
      </c>
      <c r="N455" s="245">
        <f t="shared" si="327"/>
        <v>0</v>
      </c>
      <c r="O455" s="245">
        <f t="shared" si="327"/>
        <v>0</v>
      </c>
      <c r="P455" s="244">
        <f t="shared" si="327"/>
        <v>0</v>
      </c>
      <c r="Q455" s="244">
        <f t="shared" si="327"/>
        <v>0</v>
      </c>
      <c r="R455" s="244">
        <f t="shared" si="327"/>
        <v>0</v>
      </c>
      <c r="S455" s="246">
        <f t="shared" si="327"/>
        <v>0</v>
      </c>
      <c r="T455" s="243">
        <f t="shared" si="327"/>
        <v>0</v>
      </c>
      <c r="U455" s="244">
        <f t="shared" si="327"/>
        <v>0</v>
      </c>
      <c r="V455" s="244">
        <f t="shared" si="327"/>
        <v>0</v>
      </c>
      <c r="W455" s="247">
        <f t="shared" si="327"/>
        <v>0</v>
      </c>
      <c r="X455" s="248">
        <f t="shared" si="327"/>
        <v>0</v>
      </c>
      <c r="Y455" s="244">
        <f t="shared" si="327"/>
        <v>0</v>
      </c>
      <c r="Z455" s="244">
        <f t="shared" si="327"/>
        <v>0</v>
      </c>
      <c r="AA455" s="244">
        <f t="shared" si="327"/>
        <v>0</v>
      </c>
      <c r="AB455" s="249"/>
      <c r="AC455" s="3"/>
    </row>
    <row r="456" spans="1:29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  <c r="AC456" s="3"/>
    </row>
    <row r="457" spans="1:29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  <c r="AC457" s="3"/>
    </row>
    <row r="458" spans="1:29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328">E459+E492+E614+E625+E629</f>
        <v>0</v>
      </c>
      <c r="F458" s="48">
        <f t="shared" si="328"/>
        <v>0</v>
      </c>
      <c r="G458" s="49">
        <f t="shared" si="328"/>
        <v>0</v>
      </c>
      <c r="H458" s="49">
        <f t="shared" si="328"/>
        <v>0</v>
      </c>
      <c r="I458" s="49">
        <f t="shared" si="328"/>
        <v>0</v>
      </c>
      <c r="J458" s="49">
        <f t="shared" si="328"/>
        <v>0</v>
      </c>
      <c r="K458" s="49">
        <f t="shared" ref="K458" si="329">K459+K492+K614+K625+K629</f>
        <v>0</v>
      </c>
      <c r="L458" s="99">
        <f t="shared" si="328"/>
        <v>0</v>
      </c>
      <c r="M458" s="49">
        <f t="shared" si="328"/>
        <v>0</v>
      </c>
      <c r="N458" s="49">
        <f t="shared" si="328"/>
        <v>0</v>
      </c>
      <c r="O458" s="49">
        <f t="shared" si="328"/>
        <v>0</v>
      </c>
      <c r="P458" s="48">
        <f t="shared" si="328"/>
        <v>0</v>
      </c>
      <c r="Q458" s="48">
        <f t="shared" si="328"/>
        <v>0</v>
      </c>
      <c r="R458" s="48">
        <f t="shared" si="328"/>
        <v>0</v>
      </c>
      <c r="S458" s="105">
        <f t="shared" si="328"/>
        <v>0</v>
      </c>
      <c r="T458" s="99">
        <f t="shared" si="328"/>
        <v>0</v>
      </c>
      <c r="U458" s="48">
        <f t="shared" si="328"/>
        <v>0</v>
      </c>
      <c r="V458" s="48">
        <f t="shared" si="328"/>
        <v>0</v>
      </c>
      <c r="W458" s="50">
        <f t="shared" si="328"/>
        <v>0</v>
      </c>
      <c r="X458" s="58">
        <f t="shared" si="328"/>
        <v>0</v>
      </c>
      <c r="Y458" s="48">
        <f t="shared" ref="Y458:Z458" si="330">Y459+Y492+Y614+Y625+Y629</f>
        <v>0</v>
      </c>
      <c r="Z458" s="48">
        <f t="shared" si="330"/>
        <v>0</v>
      </c>
      <c r="AA458" s="48">
        <f t="shared" si="328"/>
        <v>0</v>
      </c>
      <c r="AB458" s="118"/>
    </row>
    <row r="459" spans="1:29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331">E460+E475</f>
        <v>0</v>
      </c>
      <c r="F459" s="48">
        <f t="shared" si="331"/>
        <v>0</v>
      </c>
      <c r="G459" s="49">
        <f t="shared" si="331"/>
        <v>0</v>
      </c>
      <c r="H459" s="49">
        <f t="shared" si="331"/>
        <v>0</v>
      </c>
      <c r="I459" s="49">
        <f t="shared" si="331"/>
        <v>0</v>
      </c>
      <c r="J459" s="49">
        <f t="shared" si="331"/>
        <v>0</v>
      </c>
      <c r="K459" s="49">
        <f t="shared" ref="K459" si="332">K460+K475</f>
        <v>0</v>
      </c>
      <c r="L459" s="99">
        <f t="shared" si="331"/>
        <v>0</v>
      </c>
      <c r="M459" s="49">
        <f t="shared" si="331"/>
        <v>0</v>
      </c>
      <c r="N459" s="49">
        <f t="shared" si="331"/>
        <v>0</v>
      </c>
      <c r="O459" s="49">
        <f t="shared" si="331"/>
        <v>0</v>
      </c>
      <c r="P459" s="48">
        <f t="shared" si="331"/>
        <v>0</v>
      </c>
      <c r="Q459" s="48">
        <f t="shared" si="331"/>
        <v>0</v>
      </c>
      <c r="R459" s="48">
        <f t="shared" si="331"/>
        <v>0</v>
      </c>
      <c r="S459" s="105">
        <f t="shared" si="331"/>
        <v>0</v>
      </c>
      <c r="T459" s="99">
        <f t="shared" si="331"/>
        <v>0</v>
      </c>
      <c r="U459" s="48">
        <f t="shared" si="331"/>
        <v>0</v>
      </c>
      <c r="V459" s="48">
        <f t="shared" si="331"/>
        <v>0</v>
      </c>
      <c r="W459" s="50">
        <f t="shared" si="331"/>
        <v>0</v>
      </c>
      <c r="X459" s="58">
        <f t="shared" si="331"/>
        <v>0</v>
      </c>
      <c r="Y459" s="48">
        <f t="shared" ref="Y459:Z459" si="333">Y460+Y475</f>
        <v>0</v>
      </c>
      <c r="Z459" s="48">
        <f t="shared" si="333"/>
        <v>0</v>
      </c>
      <c r="AA459" s="48">
        <f t="shared" si="331"/>
        <v>0</v>
      </c>
      <c r="AB459" s="118"/>
    </row>
    <row r="460" spans="1:29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334">SUM(E461+E465+E470)</f>
        <v>0</v>
      </c>
      <c r="F460" s="48">
        <f t="shared" si="334"/>
        <v>0</v>
      </c>
      <c r="G460" s="49">
        <f t="shared" si="334"/>
        <v>0</v>
      </c>
      <c r="H460" s="49">
        <f t="shared" si="334"/>
        <v>0</v>
      </c>
      <c r="I460" s="49">
        <f t="shared" si="334"/>
        <v>0</v>
      </c>
      <c r="J460" s="49">
        <f t="shared" si="334"/>
        <v>0</v>
      </c>
      <c r="K460" s="49">
        <f t="shared" ref="K460" si="335">SUM(K461+K465+K470)</f>
        <v>0</v>
      </c>
      <c r="L460" s="99">
        <f t="shared" si="334"/>
        <v>0</v>
      </c>
      <c r="M460" s="49">
        <f t="shared" si="334"/>
        <v>0</v>
      </c>
      <c r="N460" s="49">
        <f t="shared" si="334"/>
        <v>0</v>
      </c>
      <c r="O460" s="49">
        <f t="shared" si="334"/>
        <v>0</v>
      </c>
      <c r="P460" s="48">
        <f t="shared" si="334"/>
        <v>0</v>
      </c>
      <c r="Q460" s="48">
        <f t="shared" si="334"/>
        <v>0</v>
      </c>
      <c r="R460" s="48">
        <f t="shared" si="334"/>
        <v>0</v>
      </c>
      <c r="S460" s="105">
        <f t="shared" si="334"/>
        <v>0</v>
      </c>
      <c r="T460" s="99">
        <f t="shared" si="334"/>
        <v>0</v>
      </c>
      <c r="U460" s="48">
        <f t="shared" si="334"/>
        <v>0</v>
      </c>
      <c r="V460" s="48">
        <f t="shared" si="334"/>
        <v>0</v>
      </c>
      <c r="W460" s="50">
        <f t="shared" si="334"/>
        <v>0</v>
      </c>
      <c r="X460" s="58">
        <f t="shared" si="334"/>
        <v>0</v>
      </c>
      <c r="Y460" s="48">
        <f t="shared" ref="Y460:Z460" si="336">SUM(Y461+Y465+Y470)</f>
        <v>0</v>
      </c>
      <c r="Z460" s="48">
        <f t="shared" si="336"/>
        <v>0</v>
      </c>
      <c r="AA460" s="48">
        <f t="shared" si="334"/>
        <v>0</v>
      </c>
      <c r="AB460" s="118"/>
    </row>
    <row r="461" spans="1:29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337">SUM(E462:E464)</f>
        <v>0</v>
      </c>
      <c r="F461" s="150">
        <f t="shared" si="337"/>
        <v>0</v>
      </c>
      <c r="G461" s="151">
        <f t="shared" si="337"/>
        <v>0</v>
      </c>
      <c r="H461" s="151">
        <f t="shared" si="337"/>
        <v>0</v>
      </c>
      <c r="I461" s="151">
        <f t="shared" si="337"/>
        <v>0</v>
      </c>
      <c r="J461" s="151">
        <f t="shared" si="337"/>
        <v>0</v>
      </c>
      <c r="K461" s="151">
        <f t="shared" ref="K461" si="338">SUM(K462:K464)</f>
        <v>0</v>
      </c>
      <c r="L461" s="149">
        <f t="shared" si="337"/>
        <v>0</v>
      </c>
      <c r="M461" s="151">
        <f t="shared" si="337"/>
        <v>0</v>
      </c>
      <c r="N461" s="151">
        <f t="shared" si="337"/>
        <v>0</v>
      </c>
      <c r="O461" s="151">
        <f t="shared" si="337"/>
        <v>0</v>
      </c>
      <c r="P461" s="150">
        <f t="shared" si="337"/>
        <v>0</v>
      </c>
      <c r="Q461" s="150">
        <f t="shared" si="337"/>
        <v>0</v>
      </c>
      <c r="R461" s="150">
        <f t="shared" si="337"/>
        <v>0</v>
      </c>
      <c r="S461" s="153">
        <f t="shared" si="337"/>
        <v>0</v>
      </c>
      <c r="T461" s="149">
        <f t="shared" si="337"/>
        <v>0</v>
      </c>
      <c r="U461" s="150">
        <f t="shared" si="337"/>
        <v>0</v>
      </c>
      <c r="V461" s="150">
        <f t="shared" si="337"/>
        <v>0</v>
      </c>
      <c r="W461" s="154">
        <f t="shared" si="337"/>
        <v>0</v>
      </c>
      <c r="X461" s="155">
        <f t="shared" si="337"/>
        <v>0</v>
      </c>
      <c r="Y461" s="150">
        <f t="shared" ref="Y461:Z461" si="339">SUM(Y462:Y464)</f>
        <v>0</v>
      </c>
      <c r="Z461" s="150">
        <f t="shared" si="339"/>
        <v>0</v>
      </c>
      <c r="AA461" s="150">
        <f t="shared" si="337"/>
        <v>0</v>
      </c>
      <c r="AB461" s="157"/>
    </row>
    <row r="462" spans="1:29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9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9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340">SUM(E466:E469)</f>
        <v>0</v>
      </c>
      <c r="F465" s="150">
        <f t="shared" si="340"/>
        <v>0</v>
      </c>
      <c r="G465" s="151">
        <f t="shared" si="340"/>
        <v>0</v>
      </c>
      <c r="H465" s="151">
        <f t="shared" si="340"/>
        <v>0</v>
      </c>
      <c r="I465" s="151">
        <f t="shared" si="340"/>
        <v>0</v>
      </c>
      <c r="J465" s="151">
        <f t="shared" si="340"/>
        <v>0</v>
      </c>
      <c r="K465" s="151">
        <f t="shared" ref="K465" si="341">SUM(K466:K469)</f>
        <v>0</v>
      </c>
      <c r="L465" s="149">
        <f t="shared" si="340"/>
        <v>0</v>
      </c>
      <c r="M465" s="151">
        <f t="shared" si="340"/>
        <v>0</v>
      </c>
      <c r="N465" s="151">
        <f t="shared" si="340"/>
        <v>0</v>
      </c>
      <c r="O465" s="151">
        <f t="shared" si="340"/>
        <v>0</v>
      </c>
      <c r="P465" s="150">
        <f t="shared" si="340"/>
        <v>0</v>
      </c>
      <c r="Q465" s="150">
        <f t="shared" si="340"/>
        <v>0</v>
      </c>
      <c r="R465" s="150">
        <f t="shared" si="340"/>
        <v>0</v>
      </c>
      <c r="S465" s="153">
        <f t="shared" si="340"/>
        <v>0</v>
      </c>
      <c r="T465" s="149">
        <f t="shared" si="340"/>
        <v>0</v>
      </c>
      <c r="U465" s="150">
        <f t="shared" si="340"/>
        <v>0</v>
      </c>
      <c r="V465" s="150">
        <f t="shared" si="340"/>
        <v>0</v>
      </c>
      <c r="W465" s="154">
        <f t="shared" si="340"/>
        <v>0</v>
      </c>
      <c r="X465" s="155">
        <f t="shared" si="340"/>
        <v>0</v>
      </c>
      <c r="Y465" s="150">
        <f t="shared" ref="Y465:Z465" si="342">SUM(Y466:Y469)</f>
        <v>0</v>
      </c>
      <c r="Z465" s="150">
        <f t="shared" si="342"/>
        <v>0</v>
      </c>
      <c r="AA465" s="150">
        <f t="shared" si="340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343">SUM(E471:E474)</f>
        <v>0</v>
      </c>
      <c r="F470" s="150">
        <f t="shared" si="343"/>
        <v>0</v>
      </c>
      <c r="G470" s="151">
        <f t="shared" si="343"/>
        <v>0</v>
      </c>
      <c r="H470" s="151">
        <f t="shared" si="343"/>
        <v>0</v>
      </c>
      <c r="I470" s="151">
        <f t="shared" si="343"/>
        <v>0</v>
      </c>
      <c r="J470" s="151">
        <f t="shared" si="343"/>
        <v>0</v>
      </c>
      <c r="K470" s="151">
        <f t="shared" ref="K470" si="344">SUM(K471:K474)</f>
        <v>0</v>
      </c>
      <c r="L470" s="149">
        <f t="shared" si="343"/>
        <v>0</v>
      </c>
      <c r="M470" s="151">
        <f t="shared" si="343"/>
        <v>0</v>
      </c>
      <c r="N470" s="151">
        <f t="shared" si="343"/>
        <v>0</v>
      </c>
      <c r="O470" s="151">
        <f t="shared" si="343"/>
        <v>0</v>
      </c>
      <c r="P470" s="150">
        <f t="shared" si="343"/>
        <v>0</v>
      </c>
      <c r="Q470" s="150">
        <f t="shared" si="343"/>
        <v>0</v>
      </c>
      <c r="R470" s="150">
        <f t="shared" si="343"/>
        <v>0</v>
      </c>
      <c r="S470" s="153">
        <f t="shared" si="343"/>
        <v>0</v>
      </c>
      <c r="T470" s="149">
        <f t="shared" si="343"/>
        <v>0</v>
      </c>
      <c r="U470" s="150">
        <f t="shared" si="343"/>
        <v>0</v>
      </c>
      <c r="V470" s="150">
        <f t="shared" si="343"/>
        <v>0</v>
      </c>
      <c r="W470" s="154">
        <f t="shared" si="343"/>
        <v>0</v>
      </c>
      <c r="X470" s="155">
        <f t="shared" si="343"/>
        <v>0</v>
      </c>
      <c r="Y470" s="150">
        <f t="shared" ref="Y470:Z470" si="345">SUM(Y471:Y474)</f>
        <v>0</v>
      </c>
      <c r="Z470" s="150">
        <f t="shared" si="345"/>
        <v>0</v>
      </c>
      <c r="AA470" s="150">
        <f t="shared" si="343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346">SUM(D476+D478+D480+D482+D489+D490)</f>
        <v>0</v>
      </c>
      <c r="E475" s="99">
        <f t="shared" si="346"/>
        <v>0</v>
      </c>
      <c r="F475" s="48">
        <f t="shared" si="346"/>
        <v>0</v>
      </c>
      <c r="G475" s="49">
        <f t="shared" si="346"/>
        <v>0</v>
      </c>
      <c r="H475" s="49">
        <f t="shared" si="346"/>
        <v>0</v>
      </c>
      <c r="I475" s="49">
        <f t="shared" si="346"/>
        <v>0</v>
      </c>
      <c r="J475" s="49">
        <f t="shared" si="346"/>
        <v>0</v>
      </c>
      <c r="K475" s="49">
        <f t="shared" ref="K475" si="347">SUM(K476+K478+K480+K482+K489+K490)</f>
        <v>0</v>
      </c>
      <c r="L475" s="99">
        <f t="shared" si="346"/>
        <v>0</v>
      </c>
      <c r="M475" s="49">
        <f t="shared" si="346"/>
        <v>0</v>
      </c>
      <c r="N475" s="49">
        <f t="shared" si="346"/>
        <v>0</v>
      </c>
      <c r="O475" s="49">
        <f t="shared" si="346"/>
        <v>0</v>
      </c>
      <c r="P475" s="48">
        <f t="shared" si="346"/>
        <v>0</v>
      </c>
      <c r="Q475" s="48">
        <f t="shared" si="346"/>
        <v>0</v>
      </c>
      <c r="R475" s="48">
        <f t="shared" si="346"/>
        <v>0</v>
      </c>
      <c r="S475" s="105">
        <f t="shared" si="346"/>
        <v>0</v>
      </c>
      <c r="T475" s="99">
        <f t="shared" si="346"/>
        <v>0</v>
      </c>
      <c r="U475" s="48">
        <f t="shared" si="346"/>
        <v>0</v>
      </c>
      <c r="V475" s="48">
        <f t="shared" si="346"/>
        <v>0</v>
      </c>
      <c r="W475" s="50">
        <f t="shared" si="346"/>
        <v>0</v>
      </c>
      <c r="X475" s="58">
        <f t="shared" si="346"/>
        <v>0</v>
      </c>
      <c r="Y475" s="48">
        <f t="shared" ref="Y475:Z475" si="348">SUM(Y476+Y478+Y480+Y482+Y489+Y490)</f>
        <v>0</v>
      </c>
      <c r="Z475" s="48">
        <f t="shared" si="348"/>
        <v>0</v>
      </c>
      <c r="AA475" s="48">
        <f t="shared" si="34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349">SUM(E477)</f>
        <v>0</v>
      </c>
      <c r="F476" s="150">
        <f t="shared" si="349"/>
        <v>0</v>
      </c>
      <c r="G476" s="151">
        <f t="shared" si="349"/>
        <v>0</v>
      </c>
      <c r="H476" s="151">
        <f t="shared" si="349"/>
        <v>0</v>
      </c>
      <c r="I476" s="151">
        <f t="shared" si="349"/>
        <v>0</v>
      </c>
      <c r="J476" s="151">
        <f t="shared" si="349"/>
        <v>0</v>
      </c>
      <c r="K476" s="151">
        <f t="shared" si="349"/>
        <v>0</v>
      </c>
      <c r="L476" s="149">
        <f t="shared" si="349"/>
        <v>0</v>
      </c>
      <c r="M476" s="151">
        <f t="shared" si="349"/>
        <v>0</v>
      </c>
      <c r="N476" s="151">
        <f t="shared" si="349"/>
        <v>0</v>
      </c>
      <c r="O476" s="151">
        <f t="shared" si="349"/>
        <v>0</v>
      </c>
      <c r="P476" s="150">
        <f t="shared" si="349"/>
        <v>0</v>
      </c>
      <c r="Q476" s="150">
        <f t="shared" si="349"/>
        <v>0</v>
      </c>
      <c r="R476" s="150">
        <f t="shared" si="349"/>
        <v>0</v>
      </c>
      <c r="S476" s="153">
        <f t="shared" si="349"/>
        <v>0</v>
      </c>
      <c r="T476" s="149">
        <f t="shared" si="349"/>
        <v>0</v>
      </c>
      <c r="U476" s="150">
        <f t="shared" si="349"/>
        <v>0</v>
      </c>
      <c r="V476" s="150">
        <f t="shared" si="349"/>
        <v>0</v>
      </c>
      <c r="W476" s="154">
        <f t="shared" si="349"/>
        <v>0</v>
      </c>
      <c r="X476" s="155">
        <f t="shared" si="349"/>
        <v>0</v>
      </c>
      <c r="Y476" s="150">
        <f t="shared" si="349"/>
        <v>0</v>
      </c>
      <c r="Z476" s="150">
        <f t="shared" si="349"/>
        <v>0</v>
      </c>
      <c r="AA476" s="150">
        <f t="shared" si="349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350">SUM(E479)</f>
        <v>0</v>
      </c>
      <c r="F478" s="150">
        <f t="shared" si="350"/>
        <v>0</v>
      </c>
      <c r="G478" s="151">
        <f t="shared" si="350"/>
        <v>0</v>
      </c>
      <c r="H478" s="151">
        <f t="shared" si="350"/>
        <v>0</v>
      </c>
      <c r="I478" s="151">
        <f t="shared" si="350"/>
        <v>0</v>
      </c>
      <c r="J478" s="151">
        <f t="shared" si="350"/>
        <v>0</v>
      </c>
      <c r="K478" s="151">
        <f t="shared" si="350"/>
        <v>0</v>
      </c>
      <c r="L478" s="149">
        <f t="shared" si="350"/>
        <v>0</v>
      </c>
      <c r="M478" s="151">
        <f t="shared" si="350"/>
        <v>0</v>
      </c>
      <c r="N478" s="151">
        <f t="shared" si="350"/>
        <v>0</v>
      </c>
      <c r="O478" s="151">
        <f t="shared" si="350"/>
        <v>0</v>
      </c>
      <c r="P478" s="150">
        <f t="shared" si="350"/>
        <v>0</v>
      </c>
      <c r="Q478" s="150">
        <f t="shared" si="350"/>
        <v>0</v>
      </c>
      <c r="R478" s="150">
        <f t="shared" si="350"/>
        <v>0</v>
      </c>
      <c r="S478" s="153">
        <f t="shared" si="350"/>
        <v>0</v>
      </c>
      <c r="T478" s="149">
        <f t="shared" si="350"/>
        <v>0</v>
      </c>
      <c r="U478" s="150">
        <f t="shared" si="350"/>
        <v>0</v>
      </c>
      <c r="V478" s="150">
        <f t="shared" si="350"/>
        <v>0</v>
      </c>
      <c r="W478" s="154">
        <f t="shared" si="350"/>
        <v>0</v>
      </c>
      <c r="X478" s="155">
        <f t="shared" si="350"/>
        <v>0</v>
      </c>
      <c r="Y478" s="150">
        <f t="shared" si="350"/>
        <v>0</v>
      </c>
      <c r="Z478" s="150">
        <f t="shared" si="350"/>
        <v>0</v>
      </c>
      <c r="AA478" s="150">
        <f t="shared" si="350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351">SUM(E481)</f>
        <v>0</v>
      </c>
      <c r="F480" s="150">
        <f t="shared" si="351"/>
        <v>0</v>
      </c>
      <c r="G480" s="151">
        <f t="shared" si="351"/>
        <v>0</v>
      </c>
      <c r="H480" s="151">
        <f t="shared" si="351"/>
        <v>0</v>
      </c>
      <c r="I480" s="151">
        <f t="shared" si="351"/>
        <v>0</v>
      </c>
      <c r="J480" s="151">
        <f t="shared" si="351"/>
        <v>0</v>
      </c>
      <c r="K480" s="151">
        <f t="shared" si="351"/>
        <v>0</v>
      </c>
      <c r="L480" s="149">
        <f t="shared" si="351"/>
        <v>0</v>
      </c>
      <c r="M480" s="151">
        <f t="shared" si="351"/>
        <v>0</v>
      </c>
      <c r="N480" s="151">
        <f t="shared" si="351"/>
        <v>0</v>
      </c>
      <c r="O480" s="151">
        <f t="shared" si="351"/>
        <v>0</v>
      </c>
      <c r="P480" s="150">
        <f t="shared" si="351"/>
        <v>0</v>
      </c>
      <c r="Q480" s="150">
        <f t="shared" si="351"/>
        <v>0</v>
      </c>
      <c r="R480" s="150">
        <f t="shared" si="351"/>
        <v>0</v>
      </c>
      <c r="S480" s="153">
        <f t="shared" si="351"/>
        <v>0</v>
      </c>
      <c r="T480" s="149">
        <f t="shared" si="351"/>
        <v>0</v>
      </c>
      <c r="U480" s="150">
        <f t="shared" si="351"/>
        <v>0</v>
      </c>
      <c r="V480" s="150">
        <f t="shared" si="351"/>
        <v>0</v>
      </c>
      <c r="W480" s="154">
        <f t="shared" si="351"/>
        <v>0</v>
      </c>
      <c r="X480" s="155">
        <f t="shared" si="351"/>
        <v>0</v>
      </c>
      <c r="Y480" s="150">
        <f t="shared" si="351"/>
        <v>0</v>
      </c>
      <c r="Z480" s="150">
        <f t="shared" si="351"/>
        <v>0</v>
      </c>
      <c r="AA480" s="150">
        <f t="shared" si="351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352">SUM(E483:E488)</f>
        <v>0</v>
      </c>
      <c r="F482" s="150">
        <f t="shared" si="352"/>
        <v>0</v>
      </c>
      <c r="G482" s="151">
        <f t="shared" si="352"/>
        <v>0</v>
      </c>
      <c r="H482" s="151">
        <f t="shared" si="352"/>
        <v>0</v>
      </c>
      <c r="I482" s="151">
        <f t="shared" si="352"/>
        <v>0</v>
      </c>
      <c r="J482" s="151">
        <f t="shared" si="352"/>
        <v>0</v>
      </c>
      <c r="K482" s="151">
        <f t="shared" ref="K482" si="353">SUM(K483:K488)</f>
        <v>0</v>
      </c>
      <c r="L482" s="149">
        <f t="shared" si="352"/>
        <v>0</v>
      </c>
      <c r="M482" s="151">
        <f t="shared" si="352"/>
        <v>0</v>
      </c>
      <c r="N482" s="151">
        <f t="shared" si="352"/>
        <v>0</v>
      </c>
      <c r="O482" s="151">
        <f t="shared" si="352"/>
        <v>0</v>
      </c>
      <c r="P482" s="150">
        <f t="shared" si="352"/>
        <v>0</v>
      </c>
      <c r="Q482" s="150">
        <f t="shared" si="352"/>
        <v>0</v>
      </c>
      <c r="R482" s="150">
        <f t="shared" si="352"/>
        <v>0</v>
      </c>
      <c r="S482" s="153">
        <f t="shared" si="352"/>
        <v>0</v>
      </c>
      <c r="T482" s="149">
        <f t="shared" si="352"/>
        <v>0</v>
      </c>
      <c r="U482" s="150">
        <f t="shared" si="352"/>
        <v>0</v>
      </c>
      <c r="V482" s="150">
        <f t="shared" si="352"/>
        <v>0</v>
      </c>
      <c r="W482" s="154">
        <f t="shared" si="352"/>
        <v>0</v>
      </c>
      <c r="X482" s="155">
        <f t="shared" si="352"/>
        <v>0</v>
      </c>
      <c r="Y482" s="150">
        <f t="shared" ref="Y482:Z482" si="354">SUM(Y483:Y488)</f>
        <v>0</v>
      </c>
      <c r="Z482" s="150">
        <f t="shared" si="354"/>
        <v>0</v>
      </c>
      <c r="AA482" s="150">
        <f t="shared" si="352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355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355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355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355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355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355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355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356">SUM(E491)</f>
        <v>0</v>
      </c>
      <c r="F490" s="150">
        <f t="shared" si="356"/>
        <v>0</v>
      </c>
      <c r="G490" s="151">
        <f t="shared" si="356"/>
        <v>0</v>
      </c>
      <c r="H490" s="151">
        <f t="shared" si="356"/>
        <v>0</v>
      </c>
      <c r="I490" s="151">
        <f t="shared" si="356"/>
        <v>0</v>
      </c>
      <c r="J490" s="151">
        <f t="shared" si="356"/>
        <v>0</v>
      </c>
      <c r="K490" s="151">
        <f t="shared" si="356"/>
        <v>0</v>
      </c>
      <c r="L490" s="149">
        <f t="shared" si="356"/>
        <v>0</v>
      </c>
      <c r="M490" s="151">
        <f t="shared" si="356"/>
        <v>0</v>
      </c>
      <c r="N490" s="151">
        <f t="shared" si="356"/>
        <v>0</v>
      </c>
      <c r="O490" s="151">
        <f t="shared" si="356"/>
        <v>0</v>
      </c>
      <c r="P490" s="150">
        <f t="shared" si="356"/>
        <v>0</v>
      </c>
      <c r="Q490" s="150">
        <f t="shared" si="356"/>
        <v>0</v>
      </c>
      <c r="R490" s="150">
        <f t="shared" si="356"/>
        <v>0</v>
      </c>
      <c r="S490" s="153">
        <f t="shared" si="356"/>
        <v>0</v>
      </c>
      <c r="T490" s="149">
        <f t="shared" si="356"/>
        <v>0</v>
      </c>
      <c r="U490" s="150">
        <f t="shared" si="356"/>
        <v>0</v>
      </c>
      <c r="V490" s="150">
        <f t="shared" si="356"/>
        <v>0</v>
      </c>
      <c r="W490" s="154">
        <f t="shared" si="356"/>
        <v>0</v>
      </c>
      <c r="X490" s="155">
        <f t="shared" si="356"/>
        <v>0</v>
      </c>
      <c r="Y490" s="150">
        <f t="shared" si="356"/>
        <v>0</v>
      </c>
      <c r="Z490" s="150">
        <f t="shared" si="356"/>
        <v>0</v>
      </c>
      <c r="AA490" s="150">
        <f t="shared" si="356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357">E493+E522+E556+E581+E593+E599</f>
        <v>0</v>
      </c>
      <c r="F492" s="48">
        <f t="shared" si="357"/>
        <v>0</v>
      </c>
      <c r="G492" s="49">
        <f t="shared" si="357"/>
        <v>0</v>
      </c>
      <c r="H492" s="49">
        <f t="shared" si="357"/>
        <v>0</v>
      </c>
      <c r="I492" s="49">
        <f t="shared" si="357"/>
        <v>0</v>
      </c>
      <c r="J492" s="49">
        <f t="shared" si="357"/>
        <v>0</v>
      </c>
      <c r="K492" s="49">
        <f t="shared" ref="K492" si="358">K493+K522+K556+K581+K593+K599</f>
        <v>0</v>
      </c>
      <c r="L492" s="99">
        <f t="shared" si="357"/>
        <v>0</v>
      </c>
      <c r="M492" s="49">
        <f t="shared" si="357"/>
        <v>0</v>
      </c>
      <c r="N492" s="49">
        <f t="shared" si="357"/>
        <v>0</v>
      </c>
      <c r="O492" s="49">
        <f t="shared" si="357"/>
        <v>0</v>
      </c>
      <c r="P492" s="48">
        <f t="shared" si="357"/>
        <v>0</v>
      </c>
      <c r="Q492" s="48">
        <f t="shared" si="357"/>
        <v>0</v>
      </c>
      <c r="R492" s="48">
        <f t="shared" si="357"/>
        <v>0</v>
      </c>
      <c r="S492" s="105">
        <f t="shared" si="357"/>
        <v>0</v>
      </c>
      <c r="T492" s="99">
        <f t="shared" si="357"/>
        <v>0</v>
      </c>
      <c r="U492" s="48">
        <f t="shared" si="357"/>
        <v>0</v>
      </c>
      <c r="V492" s="48">
        <f t="shared" si="357"/>
        <v>0</v>
      </c>
      <c r="W492" s="50">
        <f t="shared" si="357"/>
        <v>0</v>
      </c>
      <c r="X492" s="58">
        <f t="shared" si="357"/>
        <v>0</v>
      </c>
      <c r="Y492" s="48">
        <f t="shared" ref="Y492:Z492" si="359">Y493+Y522+Y556+Y581+Y593+Y599</f>
        <v>0</v>
      </c>
      <c r="Z492" s="48">
        <f t="shared" si="359"/>
        <v>0</v>
      </c>
      <c r="AA492" s="48">
        <f t="shared" si="357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360">SUM(E494+E498+E507+E513)</f>
        <v>0</v>
      </c>
      <c r="F493" s="48">
        <f t="shared" si="360"/>
        <v>0</v>
      </c>
      <c r="G493" s="49">
        <f t="shared" si="360"/>
        <v>0</v>
      </c>
      <c r="H493" s="49">
        <f t="shared" si="360"/>
        <v>0</v>
      </c>
      <c r="I493" s="49">
        <f t="shared" si="360"/>
        <v>0</v>
      </c>
      <c r="J493" s="49">
        <f t="shared" si="360"/>
        <v>0</v>
      </c>
      <c r="K493" s="49">
        <f t="shared" ref="K493" si="361">SUM(K494+K498+K507+K513)</f>
        <v>0</v>
      </c>
      <c r="L493" s="99">
        <f t="shared" si="360"/>
        <v>0</v>
      </c>
      <c r="M493" s="49">
        <f t="shared" si="360"/>
        <v>0</v>
      </c>
      <c r="N493" s="49">
        <f t="shared" si="360"/>
        <v>0</v>
      </c>
      <c r="O493" s="49">
        <f t="shared" si="360"/>
        <v>0</v>
      </c>
      <c r="P493" s="48">
        <f t="shared" si="360"/>
        <v>0</v>
      </c>
      <c r="Q493" s="48">
        <f t="shared" si="360"/>
        <v>0</v>
      </c>
      <c r="R493" s="48">
        <f t="shared" si="360"/>
        <v>0</v>
      </c>
      <c r="S493" s="105">
        <f t="shared" si="360"/>
        <v>0</v>
      </c>
      <c r="T493" s="99">
        <f t="shared" si="360"/>
        <v>0</v>
      </c>
      <c r="U493" s="48">
        <f t="shared" si="360"/>
        <v>0</v>
      </c>
      <c r="V493" s="48">
        <f t="shared" si="360"/>
        <v>0</v>
      </c>
      <c r="W493" s="50">
        <f t="shared" si="360"/>
        <v>0</v>
      </c>
      <c r="X493" s="58">
        <f t="shared" si="360"/>
        <v>0</v>
      </c>
      <c r="Y493" s="48">
        <f t="shared" ref="Y493:Z493" si="362">SUM(Y494+Y498+Y507+Y513)</f>
        <v>0</v>
      </c>
      <c r="Z493" s="48">
        <f t="shared" si="362"/>
        <v>0</v>
      </c>
      <c r="AA493" s="48">
        <f t="shared" si="360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363">SUM(E495:E497)</f>
        <v>0</v>
      </c>
      <c r="F494" s="150">
        <f t="shared" si="363"/>
        <v>0</v>
      </c>
      <c r="G494" s="151">
        <f t="shared" si="363"/>
        <v>0</v>
      </c>
      <c r="H494" s="151">
        <f t="shared" si="363"/>
        <v>0</v>
      </c>
      <c r="I494" s="151">
        <f t="shared" si="363"/>
        <v>0</v>
      </c>
      <c r="J494" s="151">
        <f t="shared" si="363"/>
        <v>0</v>
      </c>
      <c r="K494" s="151">
        <f t="shared" ref="K494" si="364">SUM(K495:K497)</f>
        <v>0</v>
      </c>
      <c r="L494" s="149">
        <f t="shared" si="363"/>
        <v>0</v>
      </c>
      <c r="M494" s="151">
        <f t="shared" si="363"/>
        <v>0</v>
      </c>
      <c r="N494" s="151">
        <f t="shared" si="363"/>
        <v>0</v>
      </c>
      <c r="O494" s="151">
        <f t="shared" si="363"/>
        <v>0</v>
      </c>
      <c r="P494" s="150">
        <f t="shared" si="363"/>
        <v>0</v>
      </c>
      <c r="Q494" s="150">
        <f t="shared" si="363"/>
        <v>0</v>
      </c>
      <c r="R494" s="150">
        <f t="shared" si="363"/>
        <v>0</v>
      </c>
      <c r="S494" s="153">
        <f t="shared" si="363"/>
        <v>0</v>
      </c>
      <c r="T494" s="149">
        <f t="shared" si="363"/>
        <v>0</v>
      </c>
      <c r="U494" s="150">
        <f t="shared" si="363"/>
        <v>0</v>
      </c>
      <c r="V494" s="150">
        <f t="shared" si="363"/>
        <v>0</v>
      </c>
      <c r="W494" s="154">
        <f t="shared" si="363"/>
        <v>0</v>
      </c>
      <c r="X494" s="155">
        <f t="shared" si="363"/>
        <v>0</v>
      </c>
      <c r="Y494" s="150">
        <f t="shared" ref="Y494:Z494" si="365">SUM(Y495:Y497)</f>
        <v>0</v>
      </c>
      <c r="Z494" s="150">
        <f t="shared" si="365"/>
        <v>0</v>
      </c>
      <c r="AA494" s="150">
        <f t="shared" si="363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366">SUM(E499:E506)</f>
        <v>0</v>
      </c>
      <c r="F498" s="150">
        <f t="shared" si="366"/>
        <v>0</v>
      </c>
      <c r="G498" s="151">
        <f t="shared" si="366"/>
        <v>0</v>
      </c>
      <c r="H498" s="151">
        <f t="shared" si="366"/>
        <v>0</v>
      </c>
      <c r="I498" s="151">
        <f t="shared" si="366"/>
        <v>0</v>
      </c>
      <c r="J498" s="151">
        <f t="shared" si="366"/>
        <v>0</v>
      </c>
      <c r="K498" s="151">
        <f t="shared" ref="K498" si="367">SUM(K499:K506)</f>
        <v>0</v>
      </c>
      <c r="L498" s="149">
        <f t="shared" si="366"/>
        <v>0</v>
      </c>
      <c r="M498" s="151">
        <f t="shared" si="366"/>
        <v>0</v>
      </c>
      <c r="N498" s="151">
        <f t="shared" si="366"/>
        <v>0</v>
      </c>
      <c r="O498" s="151">
        <f t="shared" si="366"/>
        <v>0</v>
      </c>
      <c r="P498" s="150">
        <f t="shared" si="366"/>
        <v>0</v>
      </c>
      <c r="Q498" s="150">
        <f t="shared" si="366"/>
        <v>0</v>
      </c>
      <c r="R498" s="150">
        <f t="shared" si="366"/>
        <v>0</v>
      </c>
      <c r="S498" s="153">
        <f t="shared" si="366"/>
        <v>0</v>
      </c>
      <c r="T498" s="149">
        <f t="shared" si="366"/>
        <v>0</v>
      </c>
      <c r="U498" s="150">
        <f t="shared" si="366"/>
        <v>0</v>
      </c>
      <c r="V498" s="150">
        <f t="shared" si="366"/>
        <v>0</v>
      </c>
      <c r="W498" s="154">
        <f t="shared" si="366"/>
        <v>0</v>
      </c>
      <c r="X498" s="155">
        <f t="shared" si="366"/>
        <v>0</v>
      </c>
      <c r="Y498" s="150">
        <f t="shared" ref="Y498:Z498" si="368">SUM(Y499:Y506)</f>
        <v>0</v>
      </c>
      <c r="Z498" s="150">
        <f t="shared" si="368"/>
        <v>0</v>
      </c>
      <c r="AA498" s="150">
        <f t="shared" si="3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369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369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369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369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369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369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369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369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370">SUM(E508:E512)</f>
        <v>0</v>
      </c>
      <c r="F507" s="150">
        <f t="shared" si="370"/>
        <v>0</v>
      </c>
      <c r="G507" s="151">
        <f t="shared" si="370"/>
        <v>0</v>
      </c>
      <c r="H507" s="151">
        <f t="shared" si="370"/>
        <v>0</v>
      </c>
      <c r="I507" s="151">
        <f t="shared" si="370"/>
        <v>0</v>
      </c>
      <c r="J507" s="151">
        <f t="shared" si="370"/>
        <v>0</v>
      </c>
      <c r="K507" s="151">
        <f t="shared" ref="K507" si="371">SUM(K508:K512)</f>
        <v>0</v>
      </c>
      <c r="L507" s="149">
        <f t="shared" si="370"/>
        <v>0</v>
      </c>
      <c r="M507" s="151">
        <f t="shared" si="370"/>
        <v>0</v>
      </c>
      <c r="N507" s="151">
        <f t="shared" si="370"/>
        <v>0</v>
      </c>
      <c r="O507" s="151">
        <f t="shared" si="370"/>
        <v>0</v>
      </c>
      <c r="P507" s="150">
        <f t="shared" si="370"/>
        <v>0</v>
      </c>
      <c r="Q507" s="150">
        <f t="shared" si="370"/>
        <v>0</v>
      </c>
      <c r="R507" s="150">
        <f t="shared" si="370"/>
        <v>0</v>
      </c>
      <c r="S507" s="153">
        <f t="shared" si="370"/>
        <v>0</v>
      </c>
      <c r="T507" s="149">
        <f t="shared" si="370"/>
        <v>0</v>
      </c>
      <c r="U507" s="150">
        <f t="shared" si="370"/>
        <v>0</v>
      </c>
      <c r="V507" s="150">
        <f t="shared" si="370"/>
        <v>0</v>
      </c>
      <c r="W507" s="154">
        <f t="shared" si="370"/>
        <v>0</v>
      </c>
      <c r="X507" s="155">
        <f t="shared" si="370"/>
        <v>0</v>
      </c>
      <c r="Y507" s="150">
        <f t="shared" ref="Y507:Z507" si="372">SUM(Y508:Y512)</f>
        <v>0</v>
      </c>
      <c r="Z507" s="150">
        <f t="shared" si="372"/>
        <v>0</v>
      </c>
      <c r="AA507" s="150">
        <f t="shared" si="370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373">SUM(E514:E521)</f>
        <v>0</v>
      </c>
      <c r="F513" s="150">
        <f t="shared" si="373"/>
        <v>0</v>
      </c>
      <c r="G513" s="151">
        <f t="shared" si="373"/>
        <v>0</v>
      </c>
      <c r="H513" s="151">
        <f t="shared" si="373"/>
        <v>0</v>
      </c>
      <c r="I513" s="151">
        <f t="shared" si="373"/>
        <v>0</v>
      </c>
      <c r="J513" s="151">
        <f t="shared" si="373"/>
        <v>0</v>
      </c>
      <c r="K513" s="151">
        <f t="shared" ref="K513" si="374">SUM(K514:K521)</f>
        <v>0</v>
      </c>
      <c r="L513" s="149">
        <f t="shared" si="373"/>
        <v>0</v>
      </c>
      <c r="M513" s="151">
        <f t="shared" si="373"/>
        <v>0</v>
      </c>
      <c r="N513" s="151">
        <f t="shared" si="373"/>
        <v>0</v>
      </c>
      <c r="O513" s="151">
        <f t="shared" si="373"/>
        <v>0</v>
      </c>
      <c r="P513" s="150">
        <f t="shared" si="373"/>
        <v>0</v>
      </c>
      <c r="Q513" s="150">
        <f t="shared" si="373"/>
        <v>0</v>
      </c>
      <c r="R513" s="150">
        <f t="shared" si="373"/>
        <v>0</v>
      </c>
      <c r="S513" s="153">
        <f t="shared" si="373"/>
        <v>0</v>
      </c>
      <c r="T513" s="149">
        <f t="shared" si="373"/>
        <v>0</v>
      </c>
      <c r="U513" s="150">
        <f t="shared" si="373"/>
        <v>0</v>
      </c>
      <c r="V513" s="150">
        <f t="shared" si="373"/>
        <v>0</v>
      </c>
      <c r="W513" s="154">
        <f t="shared" si="373"/>
        <v>0</v>
      </c>
      <c r="X513" s="155">
        <f t="shared" si="373"/>
        <v>0</v>
      </c>
      <c r="Y513" s="150">
        <f t="shared" ref="Y513:Z513" si="375">SUM(Y514:Y521)</f>
        <v>0</v>
      </c>
      <c r="Z513" s="150">
        <f t="shared" si="375"/>
        <v>0</v>
      </c>
      <c r="AA513" s="150">
        <f t="shared" si="373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376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376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376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376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376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376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376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376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377">SUM(E523+E527+E532+E539+E542+E547+E550+E554)</f>
        <v>0</v>
      </c>
      <c r="F522" s="48">
        <f t="shared" si="377"/>
        <v>0</v>
      </c>
      <c r="G522" s="49">
        <f t="shared" si="377"/>
        <v>0</v>
      </c>
      <c r="H522" s="49">
        <f t="shared" si="377"/>
        <v>0</v>
      </c>
      <c r="I522" s="49">
        <f t="shared" si="377"/>
        <v>0</v>
      </c>
      <c r="J522" s="49">
        <f t="shared" si="377"/>
        <v>0</v>
      </c>
      <c r="K522" s="49">
        <f t="shared" ref="K522" si="378">SUM(K523+K527+K532+K539+K542+K547+K550+K554)</f>
        <v>0</v>
      </c>
      <c r="L522" s="99">
        <f t="shared" si="377"/>
        <v>0</v>
      </c>
      <c r="M522" s="49">
        <f t="shared" si="377"/>
        <v>0</v>
      </c>
      <c r="N522" s="49">
        <f t="shared" si="377"/>
        <v>0</v>
      </c>
      <c r="O522" s="49">
        <f t="shared" si="377"/>
        <v>0</v>
      </c>
      <c r="P522" s="48">
        <f t="shared" si="377"/>
        <v>0</v>
      </c>
      <c r="Q522" s="48">
        <f t="shared" si="377"/>
        <v>0</v>
      </c>
      <c r="R522" s="48">
        <f t="shared" si="377"/>
        <v>0</v>
      </c>
      <c r="S522" s="105">
        <f t="shared" si="377"/>
        <v>0</v>
      </c>
      <c r="T522" s="99">
        <f t="shared" si="377"/>
        <v>0</v>
      </c>
      <c r="U522" s="48">
        <f t="shared" si="377"/>
        <v>0</v>
      </c>
      <c r="V522" s="48">
        <f t="shared" si="377"/>
        <v>0</v>
      </c>
      <c r="W522" s="50">
        <f t="shared" si="377"/>
        <v>0</v>
      </c>
      <c r="X522" s="58">
        <f t="shared" si="377"/>
        <v>0</v>
      </c>
      <c r="Y522" s="48">
        <f t="shared" ref="Y522:Z522" si="379">SUM(Y523+Y527+Y532+Y539+Y542+Y547+Y550+Y554)</f>
        <v>0</v>
      </c>
      <c r="Z522" s="48">
        <f t="shared" si="379"/>
        <v>0</v>
      </c>
      <c r="AA522" s="48">
        <f t="shared" si="377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380">SUM(E524:E526)</f>
        <v>0</v>
      </c>
      <c r="F523" s="150">
        <f t="shared" si="380"/>
        <v>0</v>
      </c>
      <c r="G523" s="151">
        <f t="shared" si="380"/>
        <v>0</v>
      </c>
      <c r="H523" s="151">
        <f t="shared" si="380"/>
        <v>0</v>
      </c>
      <c r="I523" s="151">
        <f t="shared" si="380"/>
        <v>0</v>
      </c>
      <c r="J523" s="151">
        <f t="shared" si="380"/>
        <v>0</v>
      </c>
      <c r="K523" s="151">
        <f t="shared" ref="K523" si="381">SUM(K524:K526)</f>
        <v>0</v>
      </c>
      <c r="L523" s="149">
        <f t="shared" si="380"/>
        <v>0</v>
      </c>
      <c r="M523" s="151">
        <f t="shared" si="380"/>
        <v>0</v>
      </c>
      <c r="N523" s="151">
        <f t="shared" si="380"/>
        <v>0</v>
      </c>
      <c r="O523" s="151">
        <f t="shared" si="380"/>
        <v>0</v>
      </c>
      <c r="P523" s="150">
        <f t="shared" si="380"/>
        <v>0</v>
      </c>
      <c r="Q523" s="150">
        <f t="shared" si="380"/>
        <v>0</v>
      </c>
      <c r="R523" s="150">
        <f t="shared" si="380"/>
        <v>0</v>
      </c>
      <c r="S523" s="153">
        <f t="shared" si="380"/>
        <v>0</v>
      </c>
      <c r="T523" s="149">
        <f t="shared" si="380"/>
        <v>0</v>
      </c>
      <c r="U523" s="150">
        <f t="shared" si="380"/>
        <v>0</v>
      </c>
      <c r="V523" s="150">
        <f t="shared" si="380"/>
        <v>0</v>
      </c>
      <c r="W523" s="154">
        <f t="shared" si="380"/>
        <v>0</v>
      </c>
      <c r="X523" s="155">
        <f t="shared" si="380"/>
        <v>0</v>
      </c>
      <c r="Y523" s="150">
        <f t="shared" ref="Y523:Z523" si="382">SUM(Y524:Y526)</f>
        <v>0</v>
      </c>
      <c r="Z523" s="150">
        <f t="shared" si="382"/>
        <v>0</v>
      </c>
      <c r="AA523" s="150">
        <f t="shared" si="380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383">SUM(E528:E531)</f>
        <v>0</v>
      </c>
      <c r="F527" s="150">
        <f t="shared" si="383"/>
        <v>0</v>
      </c>
      <c r="G527" s="151">
        <f t="shared" si="383"/>
        <v>0</v>
      </c>
      <c r="H527" s="151">
        <f t="shared" si="383"/>
        <v>0</v>
      </c>
      <c r="I527" s="151">
        <f t="shared" si="383"/>
        <v>0</v>
      </c>
      <c r="J527" s="151">
        <f t="shared" si="383"/>
        <v>0</v>
      </c>
      <c r="K527" s="151">
        <f t="shared" ref="K527" si="384">SUM(K528:K531)</f>
        <v>0</v>
      </c>
      <c r="L527" s="149">
        <f t="shared" si="383"/>
        <v>0</v>
      </c>
      <c r="M527" s="151">
        <f t="shared" si="383"/>
        <v>0</v>
      </c>
      <c r="N527" s="151">
        <f t="shared" si="383"/>
        <v>0</v>
      </c>
      <c r="O527" s="151">
        <f t="shared" si="383"/>
        <v>0</v>
      </c>
      <c r="P527" s="150">
        <f t="shared" si="383"/>
        <v>0</v>
      </c>
      <c r="Q527" s="150">
        <f t="shared" si="383"/>
        <v>0</v>
      </c>
      <c r="R527" s="150">
        <f t="shared" si="383"/>
        <v>0</v>
      </c>
      <c r="S527" s="153">
        <f t="shared" si="383"/>
        <v>0</v>
      </c>
      <c r="T527" s="149">
        <f t="shared" si="383"/>
        <v>0</v>
      </c>
      <c r="U527" s="150">
        <f t="shared" si="383"/>
        <v>0</v>
      </c>
      <c r="V527" s="150">
        <f t="shared" si="383"/>
        <v>0</v>
      </c>
      <c r="W527" s="154">
        <f t="shared" si="383"/>
        <v>0</v>
      </c>
      <c r="X527" s="155">
        <f t="shared" si="383"/>
        <v>0</v>
      </c>
      <c r="Y527" s="150">
        <f t="shared" ref="Y527:Z527" si="385">SUM(Y528:Y531)</f>
        <v>0</v>
      </c>
      <c r="Z527" s="150">
        <f t="shared" si="385"/>
        <v>0</v>
      </c>
      <c r="AA527" s="150">
        <f t="shared" si="38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386">SUM(E533:E538)</f>
        <v>0</v>
      </c>
      <c r="F532" s="150">
        <f t="shared" si="386"/>
        <v>0</v>
      </c>
      <c r="G532" s="151">
        <f t="shared" si="386"/>
        <v>0</v>
      </c>
      <c r="H532" s="151">
        <f t="shared" si="386"/>
        <v>0</v>
      </c>
      <c r="I532" s="151">
        <f t="shared" si="386"/>
        <v>0</v>
      </c>
      <c r="J532" s="151">
        <f t="shared" si="386"/>
        <v>0</v>
      </c>
      <c r="K532" s="151">
        <f t="shared" ref="K532" si="387">SUM(K533:K538)</f>
        <v>0</v>
      </c>
      <c r="L532" s="149">
        <f t="shared" si="386"/>
        <v>0</v>
      </c>
      <c r="M532" s="151">
        <f t="shared" si="386"/>
        <v>0</v>
      </c>
      <c r="N532" s="151">
        <f t="shared" si="386"/>
        <v>0</v>
      </c>
      <c r="O532" s="151">
        <f t="shared" si="386"/>
        <v>0</v>
      </c>
      <c r="P532" s="150">
        <f t="shared" si="386"/>
        <v>0</v>
      </c>
      <c r="Q532" s="150">
        <f t="shared" si="386"/>
        <v>0</v>
      </c>
      <c r="R532" s="150">
        <f t="shared" si="386"/>
        <v>0</v>
      </c>
      <c r="S532" s="153">
        <f t="shared" si="386"/>
        <v>0</v>
      </c>
      <c r="T532" s="149">
        <f t="shared" si="386"/>
        <v>0</v>
      </c>
      <c r="U532" s="150">
        <f t="shared" si="386"/>
        <v>0</v>
      </c>
      <c r="V532" s="150">
        <f t="shared" si="386"/>
        <v>0</v>
      </c>
      <c r="W532" s="154">
        <f t="shared" si="386"/>
        <v>0</v>
      </c>
      <c r="X532" s="155">
        <f t="shared" si="386"/>
        <v>0</v>
      </c>
      <c r="Y532" s="150">
        <f t="shared" ref="Y532:Z532" si="388">SUM(Y533:Y538)</f>
        <v>0</v>
      </c>
      <c r="Z532" s="150">
        <f t="shared" si="388"/>
        <v>0</v>
      </c>
      <c r="AA532" s="150">
        <f t="shared" si="386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389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389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389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389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389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389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390">SUM(E540:E541)</f>
        <v>0</v>
      </c>
      <c r="F539" s="150">
        <f t="shared" si="390"/>
        <v>0</v>
      </c>
      <c r="G539" s="151">
        <f t="shared" si="390"/>
        <v>0</v>
      </c>
      <c r="H539" s="151">
        <f t="shared" si="390"/>
        <v>0</v>
      </c>
      <c r="I539" s="151">
        <f t="shared" si="390"/>
        <v>0</v>
      </c>
      <c r="J539" s="151">
        <f t="shared" si="390"/>
        <v>0</v>
      </c>
      <c r="K539" s="151">
        <f t="shared" ref="K539" si="391">SUM(K540:K541)</f>
        <v>0</v>
      </c>
      <c r="L539" s="149">
        <f t="shared" si="390"/>
        <v>0</v>
      </c>
      <c r="M539" s="151">
        <f t="shared" si="390"/>
        <v>0</v>
      </c>
      <c r="N539" s="151">
        <f t="shared" si="390"/>
        <v>0</v>
      </c>
      <c r="O539" s="151">
        <f t="shared" si="390"/>
        <v>0</v>
      </c>
      <c r="P539" s="150">
        <f t="shared" si="390"/>
        <v>0</v>
      </c>
      <c r="Q539" s="150">
        <f t="shared" si="390"/>
        <v>0</v>
      </c>
      <c r="R539" s="150">
        <f t="shared" si="390"/>
        <v>0</v>
      </c>
      <c r="S539" s="153">
        <f t="shared" si="390"/>
        <v>0</v>
      </c>
      <c r="T539" s="149">
        <f t="shared" si="390"/>
        <v>0</v>
      </c>
      <c r="U539" s="150">
        <f t="shared" si="390"/>
        <v>0</v>
      </c>
      <c r="V539" s="150">
        <f t="shared" si="390"/>
        <v>0</v>
      </c>
      <c r="W539" s="154">
        <f t="shared" si="390"/>
        <v>0</v>
      </c>
      <c r="X539" s="155">
        <f t="shared" si="390"/>
        <v>0</v>
      </c>
      <c r="Y539" s="150">
        <f t="shared" ref="Y539:Z539" si="392">SUM(Y540:Y541)</f>
        <v>0</v>
      </c>
      <c r="Z539" s="150">
        <f t="shared" si="392"/>
        <v>0</v>
      </c>
      <c r="AA539" s="150">
        <f t="shared" si="390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393">SUM(E543:E546)</f>
        <v>0</v>
      </c>
      <c r="F542" s="150">
        <f t="shared" si="393"/>
        <v>0</v>
      </c>
      <c r="G542" s="151">
        <f t="shared" si="393"/>
        <v>0</v>
      </c>
      <c r="H542" s="151">
        <f t="shared" si="393"/>
        <v>0</v>
      </c>
      <c r="I542" s="151">
        <f t="shared" si="393"/>
        <v>0</v>
      </c>
      <c r="J542" s="151">
        <f t="shared" si="393"/>
        <v>0</v>
      </c>
      <c r="K542" s="151">
        <f t="shared" ref="K542" si="394">SUM(K543:K546)</f>
        <v>0</v>
      </c>
      <c r="L542" s="149">
        <f t="shared" si="393"/>
        <v>0</v>
      </c>
      <c r="M542" s="151">
        <f t="shared" si="393"/>
        <v>0</v>
      </c>
      <c r="N542" s="151">
        <f t="shared" si="393"/>
        <v>0</v>
      </c>
      <c r="O542" s="151">
        <f t="shared" si="393"/>
        <v>0</v>
      </c>
      <c r="P542" s="150">
        <f t="shared" si="393"/>
        <v>0</v>
      </c>
      <c r="Q542" s="150">
        <f t="shared" si="393"/>
        <v>0</v>
      </c>
      <c r="R542" s="150">
        <f t="shared" si="393"/>
        <v>0</v>
      </c>
      <c r="S542" s="153">
        <f t="shared" si="393"/>
        <v>0</v>
      </c>
      <c r="T542" s="149">
        <f t="shared" si="393"/>
        <v>0</v>
      </c>
      <c r="U542" s="150">
        <f t="shared" si="393"/>
        <v>0</v>
      </c>
      <c r="V542" s="150">
        <f t="shared" si="393"/>
        <v>0</v>
      </c>
      <c r="W542" s="154">
        <f t="shared" si="393"/>
        <v>0</v>
      </c>
      <c r="X542" s="155">
        <f t="shared" si="393"/>
        <v>0</v>
      </c>
      <c r="Y542" s="150">
        <f t="shared" ref="Y542:Z542" si="395">SUM(Y543:Y546)</f>
        <v>0</v>
      </c>
      <c r="Z542" s="150">
        <f t="shared" si="395"/>
        <v>0</v>
      </c>
      <c r="AA542" s="150">
        <f t="shared" si="393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396">SUM(E548:E549)</f>
        <v>0</v>
      </c>
      <c r="F547" s="150">
        <f t="shared" si="396"/>
        <v>0</v>
      </c>
      <c r="G547" s="151">
        <f t="shared" si="396"/>
        <v>0</v>
      </c>
      <c r="H547" s="151">
        <f t="shared" si="396"/>
        <v>0</v>
      </c>
      <c r="I547" s="151">
        <f t="shared" si="396"/>
        <v>0</v>
      </c>
      <c r="J547" s="151">
        <f t="shared" si="396"/>
        <v>0</v>
      </c>
      <c r="K547" s="151">
        <f t="shared" ref="K547" si="397">SUM(K548:K549)</f>
        <v>0</v>
      </c>
      <c r="L547" s="149">
        <f t="shared" si="396"/>
        <v>0</v>
      </c>
      <c r="M547" s="151">
        <f t="shared" si="396"/>
        <v>0</v>
      </c>
      <c r="N547" s="151">
        <f t="shared" si="396"/>
        <v>0</v>
      </c>
      <c r="O547" s="151">
        <f t="shared" si="396"/>
        <v>0</v>
      </c>
      <c r="P547" s="150">
        <f t="shared" si="396"/>
        <v>0</v>
      </c>
      <c r="Q547" s="150">
        <f t="shared" si="396"/>
        <v>0</v>
      </c>
      <c r="R547" s="150">
        <f t="shared" si="396"/>
        <v>0</v>
      </c>
      <c r="S547" s="153">
        <f t="shared" si="396"/>
        <v>0</v>
      </c>
      <c r="T547" s="149">
        <f t="shared" si="396"/>
        <v>0</v>
      </c>
      <c r="U547" s="150">
        <f t="shared" si="396"/>
        <v>0</v>
      </c>
      <c r="V547" s="150">
        <f t="shared" si="396"/>
        <v>0</v>
      </c>
      <c r="W547" s="154">
        <f t="shared" si="396"/>
        <v>0</v>
      </c>
      <c r="X547" s="155">
        <f t="shared" si="396"/>
        <v>0</v>
      </c>
      <c r="Y547" s="150">
        <f t="shared" ref="Y547:Z547" si="398">SUM(Y548:Y549)</f>
        <v>0</v>
      </c>
      <c r="Z547" s="150">
        <f t="shared" si="398"/>
        <v>0</v>
      </c>
      <c r="AA547" s="150">
        <f t="shared" si="396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399">SUM(E551:E553)</f>
        <v>0</v>
      </c>
      <c r="F550" s="150">
        <f t="shared" si="399"/>
        <v>0</v>
      </c>
      <c r="G550" s="151">
        <f t="shared" si="399"/>
        <v>0</v>
      </c>
      <c r="H550" s="151">
        <f t="shared" si="399"/>
        <v>0</v>
      </c>
      <c r="I550" s="151">
        <f t="shared" si="399"/>
        <v>0</v>
      </c>
      <c r="J550" s="151">
        <f t="shared" si="399"/>
        <v>0</v>
      </c>
      <c r="K550" s="151">
        <f t="shared" ref="K550" si="400">SUM(K551:K553)</f>
        <v>0</v>
      </c>
      <c r="L550" s="149">
        <f t="shared" si="399"/>
        <v>0</v>
      </c>
      <c r="M550" s="151">
        <f t="shared" si="399"/>
        <v>0</v>
      </c>
      <c r="N550" s="151">
        <f t="shared" si="399"/>
        <v>0</v>
      </c>
      <c r="O550" s="151">
        <f t="shared" si="399"/>
        <v>0</v>
      </c>
      <c r="P550" s="150">
        <f t="shared" si="399"/>
        <v>0</v>
      </c>
      <c r="Q550" s="150">
        <f t="shared" si="399"/>
        <v>0</v>
      </c>
      <c r="R550" s="150">
        <f t="shared" si="399"/>
        <v>0</v>
      </c>
      <c r="S550" s="153">
        <f t="shared" si="399"/>
        <v>0</v>
      </c>
      <c r="T550" s="149">
        <f t="shared" si="399"/>
        <v>0</v>
      </c>
      <c r="U550" s="150">
        <f t="shared" si="399"/>
        <v>0</v>
      </c>
      <c r="V550" s="150">
        <f t="shared" si="399"/>
        <v>0</v>
      </c>
      <c r="W550" s="154">
        <f t="shared" si="399"/>
        <v>0</v>
      </c>
      <c r="X550" s="155">
        <f>SUM(X551:X553)</f>
        <v>0</v>
      </c>
      <c r="Y550" s="150">
        <f t="shared" ref="Y550:Z550" si="401">SUM(Y551:Y553)</f>
        <v>0</v>
      </c>
      <c r="Z550" s="150">
        <f t="shared" si="401"/>
        <v>0</v>
      </c>
      <c r="AA550" s="150">
        <f t="shared" si="39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402">SUM(E555)</f>
        <v>0</v>
      </c>
      <c r="F554" s="150">
        <f t="shared" si="402"/>
        <v>0</v>
      </c>
      <c r="G554" s="151">
        <f t="shared" si="402"/>
        <v>0</v>
      </c>
      <c r="H554" s="151">
        <f t="shared" si="402"/>
        <v>0</v>
      </c>
      <c r="I554" s="151">
        <f t="shared" si="402"/>
        <v>0</v>
      </c>
      <c r="J554" s="151">
        <f t="shared" si="402"/>
        <v>0</v>
      </c>
      <c r="K554" s="151">
        <f t="shared" si="402"/>
        <v>0</v>
      </c>
      <c r="L554" s="149">
        <f t="shared" si="402"/>
        <v>0</v>
      </c>
      <c r="M554" s="151">
        <f t="shared" si="402"/>
        <v>0</v>
      </c>
      <c r="N554" s="151">
        <f t="shared" si="402"/>
        <v>0</v>
      </c>
      <c r="O554" s="151">
        <f t="shared" si="402"/>
        <v>0</v>
      </c>
      <c r="P554" s="150">
        <f t="shared" si="402"/>
        <v>0</v>
      </c>
      <c r="Q554" s="150">
        <f t="shared" si="402"/>
        <v>0</v>
      </c>
      <c r="R554" s="150">
        <f t="shared" si="402"/>
        <v>0</v>
      </c>
      <c r="S554" s="153">
        <f t="shared" si="402"/>
        <v>0</v>
      </c>
      <c r="T554" s="149">
        <f t="shared" si="402"/>
        <v>0</v>
      </c>
      <c r="U554" s="150">
        <f t="shared" si="402"/>
        <v>0</v>
      </c>
      <c r="V554" s="150">
        <f t="shared" si="402"/>
        <v>0</v>
      </c>
      <c r="W554" s="154">
        <f t="shared" si="402"/>
        <v>0</v>
      </c>
      <c r="X554" s="155">
        <f t="shared" si="402"/>
        <v>0</v>
      </c>
      <c r="Y554" s="150">
        <f t="shared" si="402"/>
        <v>0</v>
      </c>
      <c r="Z554" s="150">
        <f t="shared" si="402"/>
        <v>0</v>
      </c>
      <c r="AA554" s="150">
        <f t="shared" si="402"/>
        <v>0</v>
      </c>
      <c r="AB554" s="157"/>
    </row>
    <row r="555" spans="1:28" s="2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403">SUM(E557+E567+E573+E577)</f>
        <v>0</v>
      </c>
      <c r="F556" s="48">
        <f t="shared" si="403"/>
        <v>0</v>
      </c>
      <c r="G556" s="49">
        <f t="shared" si="403"/>
        <v>0</v>
      </c>
      <c r="H556" s="49">
        <f t="shared" si="403"/>
        <v>0</v>
      </c>
      <c r="I556" s="49">
        <f t="shared" si="403"/>
        <v>0</v>
      </c>
      <c r="J556" s="49">
        <f t="shared" si="403"/>
        <v>0</v>
      </c>
      <c r="K556" s="49">
        <f t="shared" ref="K556" si="404">SUM(K557+K567+K573+K577)</f>
        <v>0</v>
      </c>
      <c r="L556" s="99">
        <f t="shared" si="403"/>
        <v>0</v>
      </c>
      <c r="M556" s="49">
        <f t="shared" si="403"/>
        <v>0</v>
      </c>
      <c r="N556" s="49">
        <f t="shared" si="403"/>
        <v>0</v>
      </c>
      <c r="O556" s="49">
        <f t="shared" si="403"/>
        <v>0</v>
      </c>
      <c r="P556" s="48">
        <f t="shared" si="403"/>
        <v>0</v>
      </c>
      <c r="Q556" s="48">
        <f t="shared" si="403"/>
        <v>0</v>
      </c>
      <c r="R556" s="48">
        <f t="shared" si="403"/>
        <v>0</v>
      </c>
      <c r="S556" s="105">
        <f t="shared" si="403"/>
        <v>0</v>
      </c>
      <c r="T556" s="99">
        <f t="shared" si="403"/>
        <v>0</v>
      </c>
      <c r="U556" s="48">
        <f t="shared" si="403"/>
        <v>0</v>
      </c>
      <c r="V556" s="48">
        <f t="shared" si="403"/>
        <v>0</v>
      </c>
      <c r="W556" s="50">
        <f t="shared" si="403"/>
        <v>0</v>
      </c>
      <c r="X556" s="58">
        <f t="shared" si="403"/>
        <v>0</v>
      </c>
      <c r="Y556" s="48">
        <f t="shared" ref="Y556:Z556" si="405">SUM(Y557+Y567+Y573+Y577)</f>
        <v>0</v>
      </c>
      <c r="Z556" s="48">
        <f t="shared" si="405"/>
        <v>0</v>
      </c>
      <c r="AA556" s="48">
        <f t="shared" si="403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406">SUM(E558:E566)</f>
        <v>0</v>
      </c>
      <c r="F557" s="150">
        <f t="shared" si="406"/>
        <v>0</v>
      </c>
      <c r="G557" s="151">
        <f t="shared" si="406"/>
        <v>0</v>
      </c>
      <c r="H557" s="151">
        <f t="shared" si="406"/>
        <v>0</v>
      </c>
      <c r="I557" s="151">
        <f t="shared" si="406"/>
        <v>0</v>
      </c>
      <c r="J557" s="151">
        <f t="shared" si="406"/>
        <v>0</v>
      </c>
      <c r="K557" s="151">
        <f t="shared" ref="K557" si="407">SUM(K558:K566)</f>
        <v>0</v>
      </c>
      <c r="L557" s="149">
        <f t="shared" si="406"/>
        <v>0</v>
      </c>
      <c r="M557" s="151">
        <f t="shared" si="406"/>
        <v>0</v>
      </c>
      <c r="N557" s="151">
        <f t="shared" si="406"/>
        <v>0</v>
      </c>
      <c r="O557" s="151">
        <f t="shared" si="406"/>
        <v>0</v>
      </c>
      <c r="P557" s="150">
        <f t="shared" si="406"/>
        <v>0</v>
      </c>
      <c r="Q557" s="150">
        <f t="shared" si="406"/>
        <v>0</v>
      </c>
      <c r="R557" s="150">
        <f t="shared" si="406"/>
        <v>0</v>
      </c>
      <c r="S557" s="153">
        <f t="shared" si="406"/>
        <v>0</v>
      </c>
      <c r="T557" s="149">
        <f t="shared" si="406"/>
        <v>0</v>
      </c>
      <c r="U557" s="150">
        <f t="shared" si="406"/>
        <v>0</v>
      </c>
      <c r="V557" s="150">
        <f t="shared" si="406"/>
        <v>0</v>
      </c>
      <c r="W557" s="154">
        <f t="shared" si="406"/>
        <v>0</v>
      </c>
      <c r="X557" s="155">
        <f t="shared" si="406"/>
        <v>0</v>
      </c>
      <c r="Y557" s="150">
        <f t="shared" ref="Y557:Z557" si="408">SUM(Y558:Y566)</f>
        <v>0</v>
      </c>
      <c r="Z557" s="150">
        <f t="shared" si="408"/>
        <v>0</v>
      </c>
      <c r="AA557" s="150">
        <f t="shared" si="406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409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409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409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409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409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409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409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409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409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410">SUM(E568:E572)</f>
        <v>0</v>
      </c>
      <c r="F567" s="150">
        <f t="shared" si="410"/>
        <v>0</v>
      </c>
      <c r="G567" s="151">
        <f t="shared" si="410"/>
        <v>0</v>
      </c>
      <c r="H567" s="151">
        <f t="shared" si="410"/>
        <v>0</v>
      </c>
      <c r="I567" s="151">
        <f t="shared" si="410"/>
        <v>0</v>
      </c>
      <c r="J567" s="151">
        <f t="shared" si="410"/>
        <v>0</v>
      </c>
      <c r="K567" s="151">
        <f t="shared" ref="K567" si="411">SUM(K568:K572)</f>
        <v>0</v>
      </c>
      <c r="L567" s="149">
        <f t="shared" si="410"/>
        <v>0</v>
      </c>
      <c r="M567" s="151">
        <f t="shared" si="410"/>
        <v>0</v>
      </c>
      <c r="N567" s="151">
        <f t="shared" si="410"/>
        <v>0</v>
      </c>
      <c r="O567" s="151">
        <f t="shared" si="410"/>
        <v>0</v>
      </c>
      <c r="P567" s="150">
        <f t="shared" si="410"/>
        <v>0</v>
      </c>
      <c r="Q567" s="150">
        <f t="shared" si="410"/>
        <v>0</v>
      </c>
      <c r="R567" s="150">
        <f t="shared" si="410"/>
        <v>0</v>
      </c>
      <c r="S567" s="153">
        <f t="shared" si="410"/>
        <v>0</v>
      </c>
      <c r="T567" s="149">
        <f t="shared" si="410"/>
        <v>0</v>
      </c>
      <c r="U567" s="150">
        <f t="shared" si="410"/>
        <v>0</v>
      </c>
      <c r="V567" s="150">
        <f t="shared" si="410"/>
        <v>0</v>
      </c>
      <c r="W567" s="154">
        <f t="shared" si="410"/>
        <v>0</v>
      </c>
      <c r="X567" s="155">
        <f t="shared" si="410"/>
        <v>0</v>
      </c>
      <c r="Y567" s="150">
        <f t="shared" ref="Y567:Z567" si="412">SUM(Y568:Y572)</f>
        <v>0</v>
      </c>
      <c r="Z567" s="150">
        <f t="shared" si="412"/>
        <v>0</v>
      </c>
      <c r="AA567" s="150">
        <f t="shared" si="410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413">SUM(E574:E576)</f>
        <v>0</v>
      </c>
      <c r="F573" s="150">
        <f t="shared" si="413"/>
        <v>0</v>
      </c>
      <c r="G573" s="151">
        <f t="shared" si="413"/>
        <v>0</v>
      </c>
      <c r="H573" s="151">
        <f t="shared" si="413"/>
        <v>0</v>
      </c>
      <c r="I573" s="151">
        <f t="shared" si="413"/>
        <v>0</v>
      </c>
      <c r="J573" s="151">
        <f t="shared" si="413"/>
        <v>0</v>
      </c>
      <c r="K573" s="151">
        <f t="shared" ref="K573" si="414">SUM(K574:K576)</f>
        <v>0</v>
      </c>
      <c r="L573" s="149">
        <f t="shared" si="413"/>
        <v>0</v>
      </c>
      <c r="M573" s="151">
        <f t="shared" si="413"/>
        <v>0</v>
      </c>
      <c r="N573" s="151">
        <f t="shared" si="413"/>
        <v>0</v>
      </c>
      <c r="O573" s="151">
        <f t="shared" si="413"/>
        <v>0</v>
      </c>
      <c r="P573" s="150">
        <f t="shared" si="413"/>
        <v>0</v>
      </c>
      <c r="Q573" s="150">
        <f t="shared" si="413"/>
        <v>0</v>
      </c>
      <c r="R573" s="150">
        <f t="shared" si="413"/>
        <v>0</v>
      </c>
      <c r="S573" s="153">
        <f t="shared" si="413"/>
        <v>0</v>
      </c>
      <c r="T573" s="149">
        <f t="shared" si="413"/>
        <v>0</v>
      </c>
      <c r="U573" s="150">
        <f t="shared" si="413"/>
        <v>0</v>
      </c>
      <c r="V573" s="150">
        <f t="shared" si="413"/>
        <v>0</v>
      </c>
      <c r="W573" s="154">
        <f t="shared" si="413"/>
        <v>0</v>
      </c>
      <c r="X573" s="155">
        <f t="shared" si="413"/>
        <v>0</v>
      </c>
      <c r="Y573" s="150">
        <f t="shared" ref="Y573:Z573" si="415">SUM(Y574:Y576)</f>
        <v>0</v>
      </c>
      <c r="Z573" s="150">
        <f t="shared" si="415"/>
        <v>0</v>
      </c>
      <c r="AA573" s="150">
        <f t="shared" si="413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416">SUM(E578:E580)</f>
        <v>0</v>
      </c>
      <c r="F577" s="150">
        <f t="shared" si="416"/>
        <v>0</v>
      </c>
      <c r="G577" s="151">
        <f t="shared" si="416"/>
        <v>0</v>
      </c>
      <c r="H577" s="151">
        <f t="shared" si="416"/>
        <v>0</v>
      </c>
      <c r="I577" s="151">
        <f t="shared" si="416"/>
        <v>0</v>
      </c>
      <c r="J577" s="151">
        <f t="shared" si="416"/>
        <v>0</v>
      </c>
      <c r="K577" s="151">
        <f t="shared" ref="K577" si="417">SUM(K578:K580)</f>
        <v>0</v>
      </c>
      <c r="L577" s="149">
        <f t="shared" si="416"/>
        <v>0</v>
      </c>
      <c r="M577" s="151">
        <f t="shared" si="416"/>
        <v>0</v>
      </c>
      <c r="N577" s="151">
        <f t="shared" si="416"/>
        <v>0</v>
      </c>
      <c r="O577" s="151">
        <f t="shared" si="416"/>
        <v>0</v>
      </c>
      <c r="P577" s="150">
        <f t="shared" si="416"/>
        <v>0</v>
      </c>
      <c r="Q577" s="150">
        <f t="shared" si="416"/>
        <v>0</v>
      </c>
      <c r="R577" s="150">
        <f t="shared" si="416"/>
        <v>0</v>
      </c>
      <c r="S577" s="153">
        <f t="shared" si="416"/>
        <v>0</v>
      </c>
      <c r="T577" s="149">
        <f t="shared" si="416"/>
        <v>0</v>
      </c>
      <c r="U577" s="150">
        <f t="shared" si="416"/>
        <v>0</v>
      </c>
      <c r="V577" s="150">
        <f t="shared" si="416"/>
        <v>0</v>
      </c>
      <c r="W577" s="154">
        <f t="shared" si="416"/>
        <v>0</v>
      </c>
      <c r="X577" s="155">
        <f t="shared" si="416"/>
        <v>0</v>
      </c>
      <c r="Y577" s="150">
        <f t="shared" ref="Y577:Z577" si="418">SUM(Y578:Y580)</f>
        <v>0</v>
      </c>
      <c r="Z577" s="150">
        <f t="shared" si="418"/>
        <v>0</v>
      </c>
      <c r="AA577" s="150">
        <f t="shared" si="416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419">SUM(F582+F584+F588+F591)</f>
        <v>0</v>
      </c>
      <c r="G581" s="49">
        <f t="shared" si="419"/>
        <v>0</v>
      </c>
      <c r="H581" s="49">
        <f t="shared" si="419"/>
        <v>0</v>
      </c>
      <c r="I581" s="49">
        <f t="shared" si="419"/>
        <v>0</v>
      </c>
      <c r="J581" s="49">
        <f t="shared" si="419"/>
        <v>0</v>
      </c>
      <c r="K581" s="49">
        <f t="shared" ref="K581" si="420">SUM(K582+K584+K588+K591)</f>
        <v>0</v>
      </c>
      <c r="L581" s="99">
        <f t="shared" si="419"/>
        <v>0</v>
      </c>
      <c r="M581" s="49">
        <f t="shared" si="419"/>
        <v>0</v>
      </c>
      <c r="N581" s="49">
        <f t="shared" si="419"/>
        <v>0</v>
      </c>
      <c r="O581" s="49">
        <f t="shared" si="419"/>
        <v>0</v>
      </c>
      <c r="P581" s="48">
        <f t="shared" si="419"/>
        <v>0</v>
      </c>
      <c r="Q581" s="48">
        <f t="shared" si="419"/>
        <v>0</v>
      </c>
      <c r="R581" s="48">
        <f t="shared" si="419"/>
        <v>0</v>
      </c>
      <c r="S581" s="105">
        <f t="shared" si="419"/>
        <v>0</v>
      </c>
      <c r="T581" s="99">
        <f t="shared" si="419"/>
        <v>0</v>
      </c>
      <c r="U581" s="48">
        <f t="shared" si="419"/>
        <v>0</v>
      </c>
      <c r="V581" s="48">
        <f t="shared" si="419"/>
        <v>0</v>
      </c>
      <c r="W581" s="50">
        <f t="shared" si="419"/>
        <v>0</v>
      </c>
      <c r="X581" s="58">
        <f t="shared" si="419"/>
        <v>0</v>
      </c>
      <c r="Y581" s="48">
        <f t="shared" ref="Y581:Z581" si="421">SUM(Y582+Y584+Y588+Y591)</f>
        <v>0</v>
      </c>
      <c r="Z581" s="48">
        <f t="shared" si="421"/>
        <v>0</v>
      </c>
      <c r="AA581" s="48">
        <f t="shared" si="419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422">+F583</f>
        <v>0</v>
      </c>
      <c r="G582" s="151">
        <f t="shared" si="422"/>
        <v>0</v>
      </c>
      <c r="H582" s="151">
        <f t="shared" si="422"/>
        <v>0</v>
      </c>
      <c r="I582" s="151">
        <f t="shared" si="422"/>
        <v>0</v>
      </c>
      <c r="J582" s="151">
        <f t="shared" si="422"/>
        <v>0</v>
      </c>
      <c r="K582" s="151">
        <f t="shared" si="422"/>
        <v>0</v>
      </c>
      <c r="L582" s="149">
        <f t="shared" si="422"/>
        <v>0</v>
      </c>
      <c r="M582" s="151">
        <f t="shared" si="422"/>
        <v>0</v>
      </c>
      <c r="N582" s="151">
        <f t="shared" si="422"/>
        <v>0</v>
      </c>
      <c r="O582" s="151">
        <f t="shared" si="422"/>
        <v>0</v>
      </c>
      <c r="P582" s="150">
        <f t="shared" si="422"/>
        <v>0</v>
      </c>
      <c r="Q582" s="150">
        <f t="shared" si="422"/>
        <v>0</v>
      </c>
      <c r="R582" s="150">
        <f t="shared" si="422"/>
        <v>0</v>
      </c>
      <c r="S582" s="153">
        <f t="shared" si="422"/>
        <v>0</v>
      </c>
      <c r="T582" s="149">
        <f t="shared" si="422"/>
        <v>0</v>
      </c>
      <c r="U582" s="150">
        <f t="shared" si="422"/>
        <v>0</v>
      </c>
      <c r="V582" s="150">
        <f t="shared" si="422"/>
        <v>0</v>
      </c>
      <c r="W582" s="154">
        <f t="shared" si="422"/>
        <v>0</v>
      </c>
      <c r="X582" s="218">
        <f t="shared" si="422"/>
        <v>0</v>
      </c>
      <c r="Y582" s="150">
        <f t="shared" si="422"/>
        <v>0</v>
      </c>
      <c r="Z582" s="150">
        <f t="shared" si="422"/>
        <v>0</v>
      </c>
      <c r="AA582" s="150">
        <f t="shared" si="422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423">SUM(F585:F587)</f>
        <v>0</v>
      </c>
      <c r="G584" s="151">
        <f t="shared" si="423"/>
        <v>0</v>
      </c>
      <c r="H584" s="151">
        <f t="shared" si="423"/>
        <v>0</v>
      </c>
      <c r="I584" s="151">
        <f t="shared" si="423"/>
        <v>0</v>
      </c>
      <c r="J584" s="151">
        <f t="shared" si="423"/>
        <v>0</v>
      </c>
      <c r="K584" s="151">
        <f t="shared" ref="K584" si="424">SUM(K585:K587)</f>
        <v>0</v>
      </c>
      <c r="L584" s="149">
        <f t="shared" si="423"/>
        <v>0</v>
      </c>
      <c r="M584" s="151">
        <f t="shared" si="423"/>
        <v>0</v>
      </c>
      <c r="N584" s="151">
        <f t="shared" si="423"/>
        <v>0</v>
      </c>
      <c r="O584" s="151">
        <f t="shared" si="423"/>
        <v>0</v>
      </c>
      <c r="P584" s="150">
        <f t="shared" si="423"/>
        <v>0</v>
      </c>
      <c r="Q584" s="150">
        <f t="shared" si="423"/>
        <v>0</v>
      </c>
      <c r="R584" s="150">
        <f t="shared" si="423"/>
        <v>0</v>
      </c>
      <c r="S584" s="153">
        <f t="shared" si="423"/>
        <v>0</v>
      </c>
      <c r="T584" s="149">
        <f t="shared" si="423"/>
        <v>0</v>
      </c>
      <c r="U584" s="150">
        <f t="shared" si="423"/>
        <v>0</v>
      </c>
      <c r="V584" s="150">
        <f t="shared" si="423"/>
        <v>0</v>
      </c>
      <c r="W584" s="154">
        <f t="shared" si="423"/>
        <v>0</v>
      </c>
      <c r="X584" s="155">
        <f t="shared" si="423"/>
        <v>0</v>
      </c>
      <c r="Y584" s="150">
        <f t="shared" ref="Y584:Z584" si="425">SUM(Y585:Y587)</f>
        <v>0</v>
      </c>
      <c r="Z584" s="150">
        <f t="shared" si="425"/>
        <v>0</v>
      </c>
      <c r="AA584" s="150">
        <f t="shared" si="423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426">+F589+F590</f>
        <v>0</v>
      </c>
      <c r="G588" s="151">
        <f t="shared" si="426"/>
        <v>0</v>
      </c>
      <c r="H588" s="151">
        <f t="shared" si="426"/>
        <v>0</v>
      </c>
      <c r="I588" s="151">
        <f t="shared" si="426"/>
        <v>0</v>
      </c>
      <c r="J588" s="151">
        <f t="shared" si="426"/>
        <v>0</v>
      </c>
      <c r="K588" s="151">
        <f t="shared" ref="K588" si="427">+K589+K590</f>
        <v>0</v>
      </c>
      <c r="L588" s="149">
        <f t="shared" si="426"/>
        <v>0</v>
      </c>
      <c r="M588" s="151">
        <f t="shared" si="426"/>
        <v>0</v>
      </c>
      <c r="N588" s="151">
        <f t="shared" si="426"/>
        <v>0</v>
      </c>
      <c r="O588" s="151">
        <f t="shared" si="426"/>
        <v>0</v>
      </c>
      <c r="P588" s="150">
        <f t="shared" si="426"/>
        <v>0</v>
      </c>
      <c r="Q588" s="150">
        <f t="shared" si="426"/>
        <v>0</v>
      </c>
      <c r="R588" s="150">
        <f t="shared" si="426"/>
        <v>0</v>
      </c>
      <c r="S588" s="153">
        <f t="shared" si="426"/>
        <v>0</v>
      </c>
      <c r="T588" s="149">
        <f t="shared" si="426"/>
        <v>0</v>
      </c>
      <c r="U588" s="150">
        <f t="shared" si="426"/>
        <v>0</v>
      </c>
      <c r="V588" s="150">
        <f t="shared" si="426"/>
        <v>0</v>
      </c>
      <c r="W588" s="154">
        <f t="shared" si="426"/>
        <v>0</v>
      </c>
      <c r="X588" s="218">
        <f t="shared" si="426"/>
        <v>0</v>
      </c>
      <c r="Y588" s="150">
        <f t="shared" ref="Y588:Z588" si="428">+Y589+Y590</f>
        <v>0</v>
      </c>
      <c r="Z588" s="150">
        <f t="shared" si="428"/>
        <v>0</v>
      </c>
      <c r="AA588" s="150">
        <f t="shared" si="426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429">+E592</f>
        <v>0</v>
      </c>
      <c r="F591" s="150">
        <f t="shared" si="429"/>
        <v>0</v>
      </c>
      <c r="G591" s="151">
        <f t="shared" si="429"/>
        <v>0</v>
      </c>
      <c r="H591" s="151">
        <f t="shared" si="429"/>
        <v>0</v>
      </c>
      <c r="I591" s="151">
        <f>+I592</f>
        <v>0</v>
      </c>
      <c r="J591" s="151">
        <f t="shared" si="429"/>
        <v>0</v>
      </c>
      <c r="K591" s="151">
        <f t="shared" si="429"/>
        <v>0</v>
      </c>
      <c r="L591" s="149">
        <f t="shared" si="429"/>
        <v>0</v>
      </c>
      <c r="M591" s="151">
        <f t="shared" si="429"/>
        <v>0</v>
      </c>
      <c r="N591" s="151">
        <f t="shared" si="429"/>
        <v>0</v>
      </c>
      <c r="O591" s="151">
        <f t="shared" si="429"/>
        <v>0</v>
      </c>
      <c r="P591" s="150">
        <f t="shared" si="429"/>
        <v>0</v>
      </c>
      <c r="Q591" s="150">
        <f t="shared" si="429"/>
        <v>0</v>
      </c>
      <c r="R591" s="150">
        <f t="shared" si="429"/>
        <v>0</v>
      </c>
      <c r="S591" s="153">
        <f t="shared" si="429"/>
        <v>0</v>
      </c>
      <c r="T591" s="149">
        <f t="shared" si="429"/>
        <v>0</v>
      </c>
      <c r="U591" s="150">
        <f t="shared" si="429"/>
        <v>0</v>
      </c>
      <c r="V591" s="150">
        <f t="shared" si="429"/>
        <v>0</v>
      </c>
      <c r="W591" s="220">
        <f t="shared" si="429"/>
        <v>0</v>
      </c>
      <c r="X591" s="155">
        <f t="shared" si="429"/>
        <v>0</v>
      </c>
      <c r="Y591" s="150">
        <f t="shared" si="429"/>
        <v>0</v>
      </c>
      <c r="Z591" s="150">
        <f t="shared" si="429"/>
        <v>0</v>
      </c>
      <c r="AA591" s="150">
        <f t="shared" si="429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430">SUM(F594+F597)</f>
        <v>0</v>
      </c>
      <c r="G593" s="49">
        <f t="shared" si="430"/>
        <v>0</v>
      </c>
      <c r="H593" s="49">
        <f t="shared" si="430"/>
        <v>0</v>
      </c>
      <c r="I593" s="49">
        <f t="shared" si="430"/>
        <v>0</v>
      </c>
      <c r="J593" s="49">
        <f t="shared" si="430"/>
        <v>0</v>
      </c>
      <c r="K593" s="49">
        <f t="shared" ref="K593" si="431">SUM(K594+K597)</f>
        <v>0</v>
      </c>
      <c r="L593" s="99">
        <f t="shared" si="430"/>
        <v>0</v>
      </c>
      <c r="M593" s="49">
        <f t="shared" si="430"/>
        <v>0</v>
      </c>
      <c r="N593" s="49">
        <f t="shared" si="430"/>
        <v>0</v>
      </c>
      <c r="O593" s="49">
        <f t="shared" si="430"/>
        <v>0</v>
      </c>
      <c r="P593" s="48">
        <f t="shared" si="430"/>
        <v>0</v>
      </c>
      <c r="Q593" s="48">
        <f t="shared" si="430"/>
        <v>0</v>
      </c>
      <c r="R593" s="48">
        <f t="shared" si="430"/>
        <v>0</v>
      </c>
      <c r="S593" s="105">
        <f t="shared" si="430"/>
        <v>0</v>
      </c>
      <c r="T593" s="99">
        <f t="shared" si="430"/>
        <v>0</v>
      </c>
      <c r="U593" s="48">
        <f t="shared" si="430"/>
        <v>0</v>
      </c>
      <c r="V593" s="48">
        <f t="shared" si="430"/>
        <v>0</v>
      </c>
      <c r="W593" s="50">
        <f t="shared" si="430"/>
        <v>0</v>
      </c>
      <c r="X593" s="58">
        <f t="shared" si="430"/>
        <v>0</v>
      </c>
      <c r="Y593" s="48">
        <f t="shared" ref="Y593:Z593" si="432">SUM(Y594+Y597)</f>
        <v>0</v>
      </c>
      <c r="Z593" s="48">
        <f t="shared" si="432"/>
        <v>0</v>
      </c>
      <c r="AA593" s="48">
        <f t="shared" si="430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433">+F595+F596</f>
        <v>0</v>
      </c>
      <c r="G594" s="151">
        <f t="shared" si="433"/>
        <v>0</v>
      </c>
      <c r="H594" s="151">
        <f t="shared" si="433"/>
        <v>0</v>
      </c>
      <c r="I594" s="151">
        <f t="shared" si="433"/>
        <v>0</v>
      </c>
      <c r="J594" s="151">
        <f t="shared" si="433"/>
        <v>0</v>
      </c>
      <c r="K594" s="151">
        <f t="shared" ref="K594" si="434">+K595+K596</f>
        <v>0</v>
      </c>
      <c r="L594" s="149">
        <f t="shared" si="433"/>
        <v>0</v>
      </c>
      <c r="M594" s="151">
        <f t="shared" si="433"/>
        <v>0</v>
      </c>
      <c r="N594" s="151">
        <f t="shared" si="433"/>
        <v>0</v>
      </c>
      <c r="O594" s="151">
        <f t="shared" si="433"/>
        <v>0</v>
      </c>
      <c r="P594" s="150">
        <f t="shared" si="433"/>
        <v>0</v>
      </c>
      <c r="Q594" s="150">
        <f t="shared" si="433"/>
        <v>0</v>
      </c>
      <c r="R594" s="150">
        <f t="shared" si="433"/>
        <v>0</v>
      </c>
      <c r="S594" s="153">
        <f t="shared" si="433"/>
        <v>0</v>
      </c>
      <c r="T594" s="149">
        <f t="shared" si="433"/>
        <v>0</v>
      </c>
      <c r="U594" s="150">
        <f t="shared" si="433"/>
        <v>0</v>
      </c>
      <c r="V594" s="150">
        <f t="shared" si="433"/>
        <v>0</v>
      </c>
      <c r="W594" s="220">
        <f t="shared" si="433"/>
        <v>0</v>
      </c>
      <c r="X594" s="152">
        <f t="shared" si="433"/>
        <v>0</v>
      </c>
      <c r="Y594" s="150">
        <f t="shared" ref="Y594:Z594" si="435">+Y595+Y596</f>
        <v>0</v>
      </c>
      <c r="Z594" s="150">
        <f t="shared" si="435"/>
        <v>0</v>
      </c>
      <c r="AA594" s="150">
        <f t="shared" si="433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436">+F598</f>
        <v>0</v>
      </c>
      <c r="G597" s="151">
        <f t="shared" si="436"/>
        <v>0</v>
      </c>
      <c r="H597" s="151">
        <f t="shared" si="436"/>
        <v>0</v>
      </c>
      <c r="I597" s="151">
        <f t="shared" si="436"/>
        <v>0</v>
      </c>
      <c r="J597" s="151">
        <f t="shared" si="436"/>
        <v>0</v>
      </c>
      <c r="K597" s="151">
        <f t="shared" si="436"/>
        <v>0</v>
      </c>
      <c r="L597" s="149">
        <f t="shared" si="436"/>
        <v>0</v>
      </c>
      <c r="M597" s="151">
        <f t="shared" si="436"/>
        <v>0</v>
      </c>
      <c r="N597" s="151">
        <f t="shared" si="436"/>
        <v>0</v>
      </c>
      <c r="O597" s="151">
        <f t="shared" si="436"/>
        <v>0</v>
      </c>
      <c r="P597" s="150">
        <f t="shared" si="436"/>
        <v>0</v>
      </c>
      <c r="Q597" s="150">
        <f t="shared" si="436"/>
        <v>0</v>
      </c>
      <c r="R597" s="150">
        <f t="shared" si="436"/>
        <v>0</v>
      </c>
      <c r="S597" s="153">
        <f t="shared" si="436"/>
        <v>0</v>
      </c>
      <c r="T597" s="149">
        <f t="shared" si="436"/>
        <v>0</v>
      </c>
      <c r="U597" s="150">
        <f t="shared" si="436"/>
        <v>0</v>
      </c>
      <c r="V597" s="150">
        <f t="shared" si="436"/>
        <v>0</v>
      </c>
      <c r="W597" s="220">
        <f t="shared" si="436"/>
        <v>0</v>
      </c>
      <c r="X597" s="155">
        <f t="shared" si="436"/>
        <v>0</v>
      </c>
      <c r="Y597" s="150">
        <f t="shared" si="436"/>
        <v>0</v>
      </c>
      <c r="Z597" s="150">
        <f t="shared" si="436"/>
        <v>0</v>
      </c>
      <c r="AA597" s="150">
        <f t="shared" si="436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437">SUM(F600+F602+F604+F612)</f>
        <v>0</v>
      </c>
      <c r="G599" s="49">
        <f t="shared" si="437"/>
        <v>0</v>
      </c>
      <c r="H599" s="49">
        <f t="shared" si="437"/>
        <v>0</v>
      </c>
      <c r="I599" s="49">
        <f t="shared" si="437"/>
        <v>0</v>
      </c>
      <c r="J599" s="49">
        <f t="shared" si="437"/>
        <v>0</v>
      </c>
      <c r="K599" s="49">
        <f t="shared" ref="K599" si="438">SUM(K600+K602+K604+K612)</f>
        <v>0</v>
      </c>
      <c r="L599" s="99">
        <f t="shared" si="437"/>
        <v>0</v>
      </c>
      <c r="M599" s="49">
        <f t="shared" si="437"/>
        <v>0</v>
      </c>
      <c r="N599" s="49">
        <f t="shared" si="437"/>
        <v>0</v>
      </c>
      <c r="O599" s="49">
        <f t="shared" si="437"/>
        <v>0</v>
      </c>
      <c r="P599" s="48">
        <f t="shared" si="437"/>
        <v>0</v>
      </c>
      <c r="Q599" s="48">
        <f t="shared" si="437"/>
        <v>0</v>
      </c>
      <c r="R599" s="48">
        <f t="shared" si="437"/>
        <v>0</v>
      </c>
      <c r="S599" s="105">
        <f t="shared" si="437"/>
        <v>0</v>
      </c>
      <c r="T599" s="99">
        <f t="shared" si="437"/>
        <v>0</v>
      </c>
      <c r="U599" s="48">
        <f t="shared" si="437"/>
        <v>0</v>
      </c>
      <c r="V599" s="48">
        <f t="shared" si="437"/>
        <v>0</v>
      </c>
      <c r="W599" s="50">
        <f t="shared" si="437"/>
        <v>0</v>
      </c>
      <c r="X599" s="58">
        <f t="shared" si="437"/>
        <v>0</v>
      </c>
      <c r="Y599" s="48">
        <f t="shared" ref="Y599:Z599" si="439">SUM(Y600+Y602+Y604+Y612)</f>
        <v>0</v>
      </c>
      <c r="Z599" s="48">
        <f t="shared" si="439"/>
        <v>0</v>
      </c>
      <c r="AA599" s="48">
        <f t="shared" si="437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440">+F601</f>
        <v>0</v>
      </c>
      <c r="G600" s="151">
        <f t="shared" si="440"/>
        <v>0</v>
      </c>
      <c r="H600" s="151">
        <f t="shared" si="440"/>
        <v>0</v>
      </c>
      <c r="I600" s="151">
        <f t="shared" si="440"/>
        <v>0</v>
      </c>
      <c r="J600" s="151">
        <f t="shared" si="440"/>
        <v>0</v>
      </c>
      <c r="K600" s="151">
        <f t="shared" si="440"/>
        <v>0</v>
      </c>
      <c r="L600" s="149">
        <f t="shared" si="440"/>
        <v>0</v>
      </c>
      <c r="M600" s="151">
        <f t="shared" si="440"/>
        <v>0</v>
      </c>
      <c r="N600" s="151">
        <f t="shared" si="440"/>
        <v>0</v>
      </c>
      <c r="O600" s="151">
        <f t="shared" si="440"/>
        <v>0</v>
      </c>
      <c r="P600" s="150">
        <f t="shared" si="440"/>
        <v>0</v>
      </c>
      <c r="Q600" s="150">
        <f t="shared" si="440"/>
        <v>0</v>
      </c>
      <c r="R600" s="150">
        <f t="shared" si="440"/>
        <v>0</v>
      </c>
      <c r="S600" s="153">
        <f t="shared" si="440"/>
        <v>0</v>
      </c>
      <c r="T600" s="149">
        <f t="shared" si="440"/>
        <v>0</v>
      </c>
      <c r="U600" s="150">
        <f t="shared" si="440"/>
        <v>0</v>
      </c>
      <c r="V600" s="150">
        <f t="shared" si="440"/>
        <v>0</v>
      </c>
      <c r="W600" s="220">
        <f t="shared" si="440"/>
        <v>0</v>
      </c>
      <c r="X600" s="155">
        <f t="shared" si="440"/>
        <v>0</v>
      </c>
      <c r="Y600" s="150">
        <f t="shared" si="440"/>
        <v>0</v>
      </c>
      <c r="Z600" s="150">
        <f t="shared" si="440"/>
        <v>0</v>
      </c>
      <c r="AA600" s="150">
        <f t="shared" si="440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441">+F603</f>
        <v>0</v>
      </c>
      <c r="G602" s="151">
        <f t="shared" si="441"/>
        <v>0</v>
      </c>
      <c r="H602" s="151">
        <f t="shared" si="441"/>
        <v>0</v>
      </c>
      <c r="I602" s="151">
        <f t="shared" si="441"/>
        <v>0</v>
      </c>
      <c r="J602" s="151">
        <f t="shared" si="441"/>
        <v>0</v>
      </c>
      <c r="K602" s="151">
        <f t="shared" si="441"/>
        <v>0</v>
      </c>
      <c r="L602" s="149">
        <f t="shared" si="441"/>
        <v>0</v>
      </c>
      <c r="M602" s="151">
        <f t="shared" si="441"/>
        <v>0</v>
      </c>
      <c r="N602" s="151">
        <f t="shared" si="441"/>
        <v>0</v>
      </c>
      <c r="O602" s="151">
        <f t="shared" si="441"/>
        <v>0</v>
      </c>
      <c r="P602" s="150">
        <f t="shared" si="441"/>
        <v>0</v>
      </c>
      <c r="Q602" s="150">
        <f t="shared" si="441"/>
        <v>0</v>
      </c>
      <c r="R602" s="150">
        <f t="shared" si="441"/>
        <v>0</v>
      </c>
      <c r="S602" s="153">
        <f t="shared" si="441"/>
        <v>0</v>
      </c>
      <c r="T602" s="149">
        <f t="shared" si="441"/>
        <v>0</v>
      </c>
      <c r="U602" s="150">
        <f t="shared" si="441"/>
        <v>0</v>
      </c>
      <c r="V602" s="150">
        <f t="shared" si="441"/>
        <v>0</v>
      </c>
      <c r="W602" s="220">
        <f t="shared" si="441"/>
        <v>0</v>
      </c>
      <c r="X602" s="155">
        <f t="shared" si="441"/>
        <v>0</v>
      </c>
      <c r="Y602" s="150">
        <f t="shared" si="441"/>
        <v>0</v>
      </c>
      <c r="Z602" s="150">
        <f t="shared" si="441"/>
        <v>0</v>
      </c>
      <c r="AA602" s="150">
        <f t="shared" si="441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442">SUM(F605:F611)</f>
        <v>0</v>
      </c>
      <c r="G604" s="151">
        <f t="shared" si="442"/>
        <v>0</v>
      </c>
      <c r="H604" s="151">
        <f t="shared" si="442"/>
        <v>0</v>
      </c>
      <c r="I604" s="151">
        <f t="shared" si="442"/>
        <v>0</v>
      </c>
      <c r="J604" s="151">
        <f t="shared" si="442"/>
        <v>0</v>
      </c>
      <c r="K604" s="151">
        <f t="shared" ref="K604" si="443">SUM(K605:K611)</f>
        <v>0</v>
      </c>
      <c r="L604" s="149">
        <f t="shared" si="442"/>
        <v>0</v>
      </c>
      <c r="M604" s="151">
        <f t="shared" si="442"/>
        <v>0</v>
      </c>
      <c r="N604" s="151">
        <f t="shared" si="442"/>
        <v>0</v>
      </c>
      <c r="O604" s="151">
        <f t="shared" si="442"/>
        <v>0</v>
      </c>
      <c r="P604" s="150">
        <f t="shared" si="442"/>
        <v>0</v>
      </c>
      <c r="Q604" s="150">
        <f t="shared" si="442"/>
        <v>0</v>
      </c>
      <c r="R604" s="150">
        <f t="shared" si="442"/>
        <v>0</v>
      </c>
      <c r="S604" s="153">
        <f t="shared" si="442"/>
        <v>0</v>
      </c>
      <c r="T604" s="149">
        <f t="shared" si="442"/>
        <v>0</v>
      </c>
      <c r="U604" s="150">
        <f t="shared" si="442"/>
        <v>0</v>
      </c>
      <c r="V604" s="150">
        <f t="shared" si="442"/>
        <v>0</v>
      </c>
      <c r="W604" s="220">
        <f t="shared" si="442"/>
        <v>0</v>
      </c>
      <c r="X604" s="155">
        <f t="shared" si="442"/>
        <v>0</v>
      </c>
      <c r="Y604" s="150">
        <f t="shared" ref="Y604:Z604" si="444">SUM(Y605:Y611)</f>
        <v>0</v>
      </c>
      <c r="Z604" s="150">
        <f t="shared" si="444"/>
        <v>0</v>
      </c>
      <c r="AA604" s="150">
        <f t="shared" si="442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445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445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445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445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445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445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445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446">+F613</f>
        <v>0</v>
      </c>
      <c r="G612" s="151">
        <f t="shared" si="446"/>
        <v>0</v>
      </c>
      <c r="H612" s="151">
        <f t="shared" si="446"/>
        <v>0</v>
      </c>
      <c r="I612" s="151">
        <f t="shared" si="446"/>
        <v>0</v>
      </c>
      <c r="J612" s="151">
        <f t="shared" si="446"/>
        <v>0</v>
      </c>
      <c r="K612" s="151">
        <f t="shared" si="446"/>
        <v>0</v>
      </c>
      <c r="L612" s="149">
        <f t="shared" si="446"/>
        <v>0</v>
      </c>
      <c r="M612" s="151">
        <f t="shared" si="446"/>
        <v>0</v>
      </c>
      <c r="N612" s="151">
        <f t="shared" si="446"/>
        <v>0</v>
      </c>
      <c r="O612" s="151">
        <f t="shared" si="446"/>
        <v>0</v>
      </c>
      <c r="P612" s="150">
        <f t="shared" si="446"/>
        <v>0</v>
      </c>
      <c r="Q612" s="150">
        <f t="shared" si="446"/>
        <v>0</v>
      </c>
      <c r="R612" s="150">
        <f t="shared" si="446"/>
        <v>0</v>
      </c>
      <c r="S612" s="153">
        <f t="shared" si="446"/>
        <v>0</v>
      </c>
      <c r="T612" s="149">
        <f t="shared" si="446"/>
        <v>0</v>
      </c>
      <c r="U612" s="150">
        <f t="shared" si="446"/>
        <v>0</v>
      </c>
      <c r="V612" s="150">
        <f t="shared" si="446"/>
        <v>0</v>
      </c>
      <c r="W612" s="220">
        <f t="shared" si="446"/>
        <v>0</v>
      </c>
      <c r="X612" s="155">
        <f t="shared" si="446"/>
        <v>0</v>
      </c>
      <c r="Y612" s="150">
        <f t="shared" si="446"/>
        <v>0</v>
      </c>
      <c r="Z612" s="150">
        <f t="shared" si="446"/>
        <v>0</v>
      </c>
      <c r="AA612" s="150">
        <f t="shared" si="446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447">E615</f>
        <v>0</v>
      </c>
      <c r="F614" s="48">
        <f t="shared" si="447"/>
        <v>0</v>
      </c>
      <c r="G614" s="49">
        <f t="shared" si="447"/>
        <v>0</v>
      </c>
      <c r="H614" s="49">
        <f t="shared" si="447"/>
        <v>0</v>
      </c>
      <c r="I614" s="49">
        <f t="shared" si="447"/>
        <v>0</v>
      </c>
      <c r="J614" s="49">
        <f t="shared" si="447"/>
        <v>0</v>
      </c>
      <c r="K614" s="49">
        <f t="shared" si="447"/>
        <v>0</v>
      </c>
      <c r="L614" s="99">
        <f t="shared" si="447"/>
        <v>0</v>
      </c>
      <c r="M614" s="49">
        <f t="shared" si="447"/>
        <v>0</v>
      </c>
      <c r="N614" s="49">
        <f t="shared" si="447"/>
        <v>0</v>
      </c>
      <c r="O614" s="49">
        <f t="shared" si="447"/>
        <v>0</v>
      </c>
      <c r="P614" s="48">
        <f t="shared" si="447"/>
        <v>0</v>
      </c>
      <c r="Q614" s="48">
        <f t="shared" si="447"/>
        <v>0</v>
      </c>
      <c r="R614" s="48">
        <f t="shared" si="447"/>
        <v>0</v>
      </c>
      <c r="S614" s="105">
        <f t="shared" si="447"/>
        <v>0</v>
      </c>
      <c r="T614" s="99">
        <f t="shared" si="447"/>
        <v>0</v>
      </c>
      <c r="U614" s="48">
        <f t="shared" si="447"/>
        <v>0</v>
      </c>
      <c r="V614" s="48">
        <f t="shared" si="447"/>
        <v>0</v>
      </c>
      <c r="W614" s="50">
        <f t="shared" si="447"/>
        <v>0</v>
      </c>
      <c r="X614" s="58">
        <f t="shared" si="447"/>
        <v>0</v>
      </c>
      <c r="Y614" s="48">
        <f t="shared" si="447"/>
        <v>0</v>
      </c>
      <c r="Z614" s="48">
        <f t="shared" si="447"/>
        <v>0</v>
      </c>
      <c r="AA614" s="48">
        <f t="shared" si="447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448">SUM(E616+E617)</f>
        <v>0</v>
      </c>
      <c r="F615" s="48">
        <f t="shared" si="448"/>
        <v>0</v>
      </c>
      <c r="G615" s="49">
        <f t="shared" si="448"/>
        <v>0</v>
      </c>
      <c r="H615" s="49">
        <f t="shared" si="448"/>
        <v>0</v>
      </c>
      <c r="I615" s="49">
        <f t="shared" si="448"/>
        <v>0</v>
      </c>
      <c r="J615" s="49">
        <f t="shared" si="448"/>
        <v>0</v>
      </c>
      <c r="K615" s="49">
        <f t="shared" ref="K615" si="449">SUM(K616+K617)</f>
        <v>0</v>
      </c>
      <c r="L615" s="99">
        <f t="shared" si="448"/>
        <v>0</v>
      </c>
      <c r="M615" s="49">
        <f t="shared" si="448"/>
        <v>0</v>
      </c>
      <c r="N615" s="49">
        <f t="shared" si="448"/>
        <v>0</v>
      </c>
      <c r="O615" s="49">
        <f t="shared" si="448"/>
        <v>0</v>
      </c>
      <c r="P615" s="48">
        <f t="shared" si="448"/>
        <v>0</v>
      </c>
      <c r="Q615" s="48">
        <f t="shared" si="448"/>
        <v>0</v>
      </c>
      <c r="R615" s="48">
        <f t="shared" si="448"/>
        <v>0</v>
      </c>
      <c r="S615" s="105">
        <f t="shared" si="448"/>
        <v>0</v>
      </c>
      <c r="T615" s="99">
        <f t="shared" si="448"/>
        <v>0</v>
      </c>
      <c r="U615" s="48">
        <f t="shared" si="448"/>
        <v>0</v>
      </c>
      <c r="V615" s="48">
        <f t="shared" si="448"/>
        <v>0</v>
      </c>
      <c r="W615" s="50">
        <f t="shared" si="448"/>
        <v>0</v>
      </c>
      <c r="X615" s="58">
        <f t="shared" si="448"/>
        <v>0</v>
      </c>
      <c r="Y615" s="48">
        <f t="shared" ref="Y615:Z615" si="450">SUM(Y616+Y617)</f>
        <v>0</v>
      </c>
      <c r="Z615" s="48">
        <f t="shared" si="450"/>
        <v>0</v>
      </c>
      <c r="AA615" s="48">
        <f t="shared" si="448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451">SUM(E618:E624)</f>
        <v>0</v>
      </c>
      <c r="F617" s="150">
        <f t="shared" si="451"/>
        <v>0</v>
      </c>
      <c r="G617" s="151">
        <f t="shared" si="451"/>
        <v>0</v>
      </c>
      <c r="H617" s="151">
        <f t="shared" si="451"/>
        <v>0</v>
      </c>
      <c r="I617" s="151">
        <f t="shared" si="451"/>
        <v>0</v>
      </c>
      <c r="J617" s="151">
        <f t="shared" si="451"/>
        <v>0</v>
      </c>
      <c r="K617" s="151">
        <f t="shared" ref="K617" si="452">SUM(K618:K624)</f>
        <v>0</v>
      </c>
      <c r="L617" s="149">
        <f t="shared" si="451"/>
        <v>0</v>
      </c>
      <c r="M617" s="151">
        <f t="shared" si="451"/>
        <v>0</v>
      </c>
      <c r="N617" s="151">
        <f t="shared" si="451"/>
        <v>0</v>
      </c>
      <c r="O617" s="151">
        <f t="shared" si="451"/>
        <v>0</v>
      </c>
      <c r="P617" s="150">
        <f t="shared" si="451"/>
        <v>0</v>
      </c>
      <c r="Q617" s="150">
        <f t="shared" si="451"/>
        <v>0</v>
      </c>
      <c r="R617" s="150">
        <f t="shared" si="451"/>
        <v>0</v>
      </c>
      <c r="S617" s="153">
        <f t="shared" si="451"/>
        <v>0</v>
      </c>
      <c r="T617" s="149">
        <f t="shared" si="451"/>
        <v>0</v>
      </c>
      <c r="U617" s="150">
        <f t="shared" si="451"/>
        <v>0</v>
      </c>
      <c r="V617" s="150">
        <f t="shared" si="451"/>
        <v>0</v>
      </c>
      <c r="W617" s="220">
        <f t="shared" si="451"/>
        <v>0</v>
      </c>
      <c r="X617" s="155">
        <f t="shared" si="451"/>
        <v>0</v>
      </c>
      <c r="Y617" s="150">
        <f t="shared" ref="Y617:Z617" si="453">SUM(Y618:Y624)</f>
        <v>0</v>
      </c>
      <c r="Z617" s="150">
        <f t="shared" si="453"/>
        <v>0</v>
      </c>
      <c r="AA617" s="150">
        <f t="shared" si="451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454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454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454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454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454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454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454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L626" si="455">E626</f>
        <v>0</v>
      </c>
      <c r="F625" s="48">
        <f t="shared" si="455"/>
        <v>0</v>
      </c>
      <c r="G625" s="49">
        <f t="shared" si="455"/>
        <v>0</v>
      </c>
      <c r="H625" s="49">
        <f t="shared" si="455"/>
        <v>0</v>
      </c>
      <c r="I625" s="49">
        <f t="shared" si="455"/>
        <v>0</v>
      </c>
      <c r="J625" s="49">
        <f t="shared" si="455"/>
        <v>0</v>
      </c>
      <c r="K625" s="49">
        <f t="shared" si="455"/>
        <v>0</v>
      </c>
      <c r="L625" s="99">
        <f t="shared" si="455"/>
        <v>0</v>
      </c>
      <c r="M625" s="49">
        <f t="shared" ref="M625:V626" si="456">M626</f>
        <v>0</v>
      </c>
      <c r="N625" s="49">
        <f t="shared" si="456"/>
        <v>0</v>
      </c>
      <c r="O625" s="49">
        <f t="shared" si="456"/>
        <v>0</v>
      </c>
      <c r="P625" s="48">
        <f t="shared" si="456"/>
        <v>0</v>
      </c>
      <c r="Q625" s="48">
        <f t="shared" si="456"/>
        <v>0</v>
      </c>
      <c r="R625" s="48">
        <f t="shared" si="456"/>
        <v>0</v>
      </c>
      <c r="S625" s="105">
        <f t="shared" si="456"/>
        <v>0</v>
      </c>
      <c r="T625" s="99">
        <f t="shared" si="456"/>
        <v>0</v>
      </c>
      <c r="U625" s="48">
        <f t="shared" si="456"/>
        <v>0</v>
      </c>
      <c r="V625" s="48">
        <f t="shared" si="456"/>
        <v>0</v>
      </c>
      <c r="W625" s="50">
        <f t="shared" ref="W625:AA626" si="457">W626</f>
        <v>0</v>
      </c>
      <c r="X625" s="58">
        <f t="shared" si="457"/>
        <v>0</v>
      </c>
      <c r="Y625" s="48">
        <f t="shared" si="457"/>
        <v>0</v>
      </c>
      <c r="Z625" s="48">
        <f t="shared" si="457"/>
        <v>0</v>
      </c>
      <c r="AA625" s="48">
        <f t="shared" si="45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455"/>
        <v>0</v>
      </c>
      <c r="F626" s="48">
        <f t="shared" si="455"/>
        <v>0</v>
      </c>
      <c r="G626" s="49">
        <f t="shared" si="455"/>
        <v>0</v>
      </c>
      <c r="H626" s="49">
        <f t="shared" si="455"/>
        <v>0</v>
      </c>
      <c r="I626" s="49">
        <f t="shared" si="455"/>
        <v>0</v>
      </c>
      <c r="J626" s="49">
        <f t="shared" si="455"/>
        <v>0</v>
      </c>
      <c r="K626" s="49">
        <f t="shared" si="455"/>
        <v>0</v>
      </c>
      <c r="L626" s="99">
        <f t="shared" si="455"/>
        <v>0</v>
      </c>
      <c r="M626" s="49">
        <f t="shared" si="456"/>
        <v>0</v>
      </c>
      <c r="N626" s="49">
        <f t="shared" si="456"/>
        <v>0</v>
      </c>
      <c r="O626" s="49">
        <f t="shared" si="456"/>
        <v>0</v>
      </c>
      <c r="P626" s="48">
        <f t="shared" si="456"/>
        <v>0</v>
      </c>
      <c r="Q626" s="48">
        <f t="shared" si="456"/>
        <v>0</v>
      </c>
      <c r="R626" s="48">
        <f t="shared" si="456"/>
        <v>0</v>
      </c>
      <c r="S626" s="105">
        <f t="shared" si="456"/>
        <v>0</v>
      </c>
      <c r="T626" s="99">
        <f t="shared" si="456"/>
        <v>0</v>
      </c>
      <c r="U626" s="48">
        <f t="shared" si="456"/>
        <v>0</v>
      </c>
      <c r="V626" s="48">
        <f t="shared" si="456"/>
        <v>0</v>
      </c>
      <c r="W626" s="50">
        <f t="shared" si="457"/>
        <v>0</v>
      </c>
      <c r="X626" s="58">
        <f t="shared" si="457"/>
        <v>0</v>
      </c>
      <c r="Y626" s="48">
        <f t="shared" si="457"/>
        <v>0</v>
      </c>
      <c r="Z626" s="48">
        <f t="shared" si="457"/>
        <v>0</v>
      </c>
      <c r="AA626" s="48">
        <f t="shared" si="45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458">+E628</f>
        <v>0</v>
      </c>
      <c r="F627" s="150">
        <f t="shared" si="458"/>
        <v>0</v>
      </c>
      <c r="G627" s="151">
        <f t="shared" si="458"/>
        <v>0</v>
      </c>
      <c r="H627" s="151">
        <f t="shared" si="458"/>
        <v>0</v>
      </c>
      <c r="I627" s="151">
        <f t="shared" si="458"/>
        <v>0</v>
      </c>
      <c r="J627" s="151">
        <f t="shared" si="458"/>
        <v>0</v>
      </c>
      <c r="K627" s="151">
        <f t="shared" si="458"/>
        <v>0</v>
      </c>
      <c r="L627" s="149">
        <f t="shared" si="458"/>
        <v>0</v>
      </c>
      <c r="M627" s="151">
        <f t="shared" si="458"/>
        <v>0</v>
      </c>
      <c r="N627" s="151">
        <f t="shared" si="458"/>
        <v>0</v>
      </c>
      <c r="O627" s="151">
        <f t="shared" si="458"/>
        <v>0</v>
      </c>
      <c r="P627" s="150">
        <f t="shared" si="458"/>
        <v>0</v>
      </c>
      <c r="Q627" s="150">
        <f t="shared" si="458"/>
        <v>0</v>
      </c>
      <c r="R627" s="150">
        <f t="shared" si="458"/>
        <v>0</v>
      </c>
      <c r="S627" s="153">
        <f t="shared" si="458"/>
        <v>0</v>
      </c>
      <c r="T627" s="149">
        <f t="shared" si="458"/>
        <v>0</v>
      </c>
      <c r="U627" s="150">
        <f t="shared" si="458"/>
        <v>0</v>
      </c>
      <c r="V627" s="150">
        <f t="shared" si="458"/>
        <v>0</v>
      </c>
      <c r="W627" s="220">
        <f t="shared" si="458"/>
        <v>0</v>
      </c>
      <c r="X627" s="155">
        <f t="shared" si="458"/>
        <v>0</v>
      </c>
      <c r="Y627" s="150">
        <f t="shared" si="458"/>
        <v>0</v>
      </c>
      <c r="Z627" s="150">
        <f t="shared" si="458"/>
        <v>0</v>
      </c>
      <c r="AA627" s="150">
        <f t="shared" si="45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459">E630+E633+E636+E639</f>
        <v>0</v>
      </c>
      <c r="F629" s="48">
        <f t="shared" si="459"/>
        <v>0</v>
      </c>
      <c r="G629" s="49">
        <f t="shared" si="459"/>
        <v>0</v>
      </c>
      <c r="H629" s="49">
        <f t="shared" si="459"/>
        <v>0</v>
      </c>
      <c r="I629" s="49">
        <f t="shared" si="459"/>
        <v>0</v>
      </c>
      <c r="J629" s="49">
        <f t="shared" si="459"/>
        <v>0</v>
      </c>
      <c r="K629" s="49">
        <f t="shared" ref="K629" si="460">K630+K633+K636+K639</f>
        <v>0</v>
      </c>
      <c r="L629" s="99">
        <f t="shared" si="459"/>
        <v>0</v>
      </c>
      <c r="M629" s="49">
        <f t="shared" si="459"/>
        <v>0</v>
      </c>
      <c r="N629" s="49">
        <f t="shared" si="459"/>
        <v>0</v>
      </c>
      <c r="O629" s="49">
        <f t="shared" si="459"/>
        <v>0</v>
      </c>
      <c r="P629" s="48">
        <f t="shared" si="459"/>
        <v>0</v>
      </c>
      <c r="Q629" s="48">
        <f t="shared" si="459"/>
        <v>0</v>
      </c>
      <c r="R629" s="48">
        <f t="shared" si="459"/>
        <v>0</v>
      </c>
      <c r="S629" s="105">
        <f t="shared" si="459"/>
        <v>0</v>
      </c>
      <c r="T629" s="99">
        <f t="shared" si="459"/>
        <v>0</v>
      </c>
      <c r="U629" s="48">
        <f t="shared" si="459"/>
        <v>0</v>
      </c>
      <c r="V629" s="48">
        <f t="shared" si="459"/>
        <v>0</v>
      </c>
      <c r="W629" s="50">
        <f t="shared" si="459"/>
        <v>0</v>
      </c>
      <c r="X629" s="58">
        <f t="shared" si="459"/>
        <v>0</v>
      </c>
      <c r="Y629" s="48">
        <f t="shared" ref="Y629:Z629" si="461">Y630+Y633+Y636+Y639</f>
        <v>0</v>
      </c>
      <c r="Z629" s="48">
        <f t="shared" si="461"/>
        <v>0</v>
      </c>
      <c r="AA629" s="48">
        <f t="shared" si="45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462">E631</f>
        <v>0</v>
      </c>
      <c r="F630" s="48">
        <f t="shared" si="462"/>
        <v>0</v>
      </c>
      <c r="G630" s="49">
        <f t="shared" si="462"/>
        <v>0</v>
      </c>
      <c r="H630" s="49">
        <f t="shared" si="462"/>
        <v>0</v>
      </c>
      <c r="I630" s="49">
        <f t="shared" si="462"/>
        <v>0</v>
      </c>
      <c r="J630" s="49">
        <f t="shared" si="462"/>
        <v>0</v>
      </c>
      <c r="K630" s="49">
        <f t="shared" si="462"/>
        <v>0</v>
      </c>
      <c r="L630" s="99">
        <f t="shared" si="462"/>
        <v>0</v>
      </c>
      <c r="M630" s="49">
        <f t="shared" si="462"/>
        <v>0</v>
      </c>
      <c r="N630" s="49">
        <f t="shared" si="462"/>
        <v>0</v>
      </c>
      <c r="O630" s="49">
        <f t="shared" si="462"/>
        <v>0</v>
      </c>
      <c r="P630" s="48">
        <f t="shared" si="462"/>
        <v>0</v>
      </c>
      <c r="Q630" s="48">
        <f t="shared" si="462"/>
        <v>0</v>
      </c>
      <c r="R630" s="48">
        <f t="shared" si="462"/>
        <v>0</v>
      </c>
      <c r="S630" s="105">
        <f t="shared" si="462"/>
        <v>0</v>
      </c>
      <c r="T630" s="99">
        <f t="shared" si="462"/>
        <v>0</v>
      </c>
      <c r="U630" s="48">
        <f t="shared" si="462"/>
        <v>0</v>
      </c>
      <c r="V630" s="48">
        <f t="shared" si="462"/>
        <v>0</v>
      </c>
      <c r="W630" s="50">
        <f t="shared" si="462"/>
        <v>0</v>
      </c>
      <c r="X630" s="58">
        <f t="shared" si="462"/>
        <v>0</v>
      </c>
      <c r="Y630" s="48">
        <f t="shared" si="462"/>
        <v>0</v>
      </c>
      <c r="Z630" s="48">
        <f t="shared" si="462"/>
        <v>0</v>
      </c>
      <c r="AA630" s="48">
        <f t="shared" si="462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463">+E632</f>
        <v>0</v>
      </c>
      <c r="F631" s="150">
        <f t="shared" si="463"/>
        <v>0</v>
      </c>
      <c r="G631" s="151">
        <f t="shared" si="463"/>
        <v>0</v>
      </c>
      <c r="H631" s="151">
        <f t="shared" si="463"/>
        <v>0</v>
      </c>
      <c r="I631" s="151">
        <f t="shared" si="463"/>
        <v>0</v>
      </c>
      <c r="J631" s="151">
        <f t="shared" si="463"/>
        <v>0</v>
      </c>
      <c r="K631" s="151">
        <f t="shared" si="463"/>
        <v>0</v>
      </c>
      <c r="L631" s="149">
        <f t="shared" si="463"/>
        <v>0</v>
      </c>
      <c r="M631" s="151">
        <f t="shared" si="463"/>
        <v>0</v>
      </c>
      <c r="N631" s="151">
        <f t="shared" si="463"/>
        <v>0</v>
      </c>
      <c r="O631" s="151">
        <f t="shared" si="463"/>
        <v>0</v>
      </c>
      <c r="P631" s="150">
        <f t="shared" si="463"/>
        <v>0</v>
      </c>
      <c r="Q631" s="150">
        <f t="shared" si="463"/>
        <v>0</v>
      </c>
      <c r="R631" s="150">
        <f t="shared" si="463"/>
        <v>0</v>
      </c>
      <c r="S631" s="153">
        <f t="shared" si="463"/>
        <v>0</v>
      </c>
      <c r="T631" s="149">
        <f t="shared" si="463"/>
        <v>0</v>
      </c>
      <c r="U631" s="150">
        <f t="shared" si="463"/>
        <v>0</v>
      </c>
      <c r="V631" s="150">
        <f t="shared" si="463"/>
        <v>0</v>
      </c>
      <c r="W631" s="220">
        <f t="shared" si="463"/>
        <v>0</v>
      </c>
      <c r="X631" s="155">
        <f t="shared" si="463"/>
        <v>0</v>
      </c>
      <c r="Y631" s="150">
        <f t="shared" si="463"/>
        <v>0</v>
      </c>
      <c r="Z631" s="150">
        <f t="shared" si="463"/>
        <v>0</v>
      </c>
      <c r="AA631" s="150">
        <f t="shared" si="463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464">E634</f>
        <v>0</v>
      </c>
      <c r="F633" s="48">
        <f t="shared" si="464"/>
        <v>0</v>
      </c>
      <c r="G633" s="49">
        <f t="shared" si="464"/>
        <v>0</v>
      </c>
      <c r="H633" s="49">
        <f t="shared" si="464"/>
        <v>0</v>
      </c>
      <c r="I633" s="49">
        <f t="shared" si="464"/>
        <v>0</v>
      </c>
      <c r="J633" s="49">
        <f t="shared" si="464"/>
        <v>0</v>
      </c>
      <c r="K633" s="49">
        <f t="shared" si="464"/>
        <v>0</v>
      </c>
      <c r="L633" s="99">
        <f t="shared" si="464"/>
        <v>0</v>
      </c>
      <c r="M633" s="49">
        <f t="shared" si="464"/>
        <v>0</v>
      </c>
      <c r="N633" s="49">
        <f t="shared" si="464"/>
        <v>0</v>
      </c>
      <c r="O633" s="49">
        <f t="shared" si="464"/>
        <v>0</v>
      </c>
      <c r="P633" s="48">
        <f t="shared" si="464"/>
        <v>0</v>
      </c>
      <c r="Q633" s="48">
        <f t="shared" si="464"/>
        <v>0</v>
      </c>
      <c r="R633" s="48">
        <f t="shared" si="464"/>
        <v>0</v>
      </c>
      <c r="S633" s="105">
        <f t="shared" si="464"/>
        <v>0</v>
      </c>
      <c r="T633" s="99">
        <f t="shared" si="464"/>
        <v>0</v>
      </c>
      <c r="U633" s="48">
        <f t="shared" si="464"/>
        <v>0</v>
      </c>
      <c r="V633" s="48">
        <f t="shared" si="464"/>
        <v>0</v>
      </c>
      <c r="W633" s="50">
        <f t="shared" si="464"/>
        <v>0</v>
      </c>
      <c r="X633" s="58">
        <f t="shared" si="464"/>
        <v>0</v>
      </c>
      <c r="Y633" s="48">
        <f t="shared" si="464"/>
        <v>0</v>
      </c>
      <c r="Z633" s="48">
        <f t="shared" si="464"/>
        <v>0</v>
      </c>
      <c r="AA633" s="48">
        <f t="shared" si="464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465">+E635</f>
        <v>0</v>
      </c>
      <c r="F634" s="150">
        <f t="shared" si="465"/>
        <v>0</v>
      </c>
      <c r="G634" s="151">
        <f t="shared" si="465"/>
        <v>0</v>
      </c>
      <c r="H634" s="151">
        <f t="shared" si="465"/>
        <v>0</v>
      </c>
      <c r="I634" s="151">
        <f t="shared" si="465"/>
        <v>0</v>
      </c>
      <c r="J634" s="151">
        <f t="shared" si="465"/>
        <v>0</v>
      </c>
      <c r="K634" s="151">
        <f t="shared" si="465"/>
        <v>0</v>
      </c>
      <c r="L634" s="149">
        <f t="shared" si="465"/>
        <v>0</v>
      </c>
      <c r="M634" s="151">
        <f t="shared" si="465"/>
        <v>0</v>
      </c>
      <c r="N634" s="151">
        <f t="shared" si="465"/>
        <v>0</v>
      </c>
      <c r="O634" s="151">
        <f t="shared" si="465"/>
        <v>0</v>
      </c>
      <c r="P634" s="150">
        <f t="shared" si="465"/>
        <v>0</v>
      </c>
      <c r="Q634" s="150">
        <f t="shared" si="465"/>
        <v>0</v>
      </c>
      <c r="R634" s="150">
        <f t="shared" si="465"/>
        <v>0</v>
      </c>
      <c r="S634" s="153">
        <f t="shared" si="465"/>
        <v>0</v>
      </c>
      <c r="T634" s="149">
        <f t="shared" si="465"/>
        <v>0</v>
      </c>
      <c r="U634" s="150">
        <f t="shared" si="465"/>
        <v>0</v>
      </c>
      <c r="V634" s="150">
        <f t="shared" si="465"/>
        <v>0</v>
      </c>
      <c r="W634" s="220">
        <f t="shared" si="465"/>
        <v>0</v>
      </c>
      <c r="X634" s="155">
        <f t="shared" si="465"/>
        <v>0</v>
      </c>
      <c r="Y634" s="150">
        <f t="shared" si="465"/>
        <v>0</v>
      </c>
      <c r="Z634" s="150">
        <f t="shared" si="465"/>
        <v>0</v>
      </c>
      <c r="AA634" s="150">
        <f t="shared" si="465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466">E637</f>
        <v>0</v>
      </c>
      <c r="F636" s="48">
        <f t="shared" si="466"/>
        <v>0</v>
      </c>
      <c r="G636" s="49">
        <f t="shared" si="466"/>
        <v>0</v>
      </c>
      <c r="H636" s="49">
        <f t="shared" si="466"/>
        <v>0</v>
      </c>
      <c r="I636" s="49">
        <f t="shared" si="466"/>
        <v>0</v>
      </c>
      <c r="J636" s="49">
        <f t="shared" si="466"/>
        <v>0</v>
      </c>
      <c r="K636" s="49">
        <f t="shared" si="466"/>
        <v>0</v>
      </c>
      <c r="L636" s="99">
        <f t="shared" si="466"/>
        <v>0</v>
      </c>
      <c r="M636" s="49">
        <f t="shared" si="466"/>
        <v>0</v>
      </c>
      <c r="N636" s="49">
        <f t="shared" si="466"/>
        <v>0</v>
      </c>
      <c r="O636" s="49">
        <f t="shared" si="466"/>
        <v>0</v>
      </c>
      <c r="P636" s="48">
        <f t="shared" si="466"/>
        <v>0</v>
      </c>
      <c r="Q636" s="48">
        <f t="shared" si="466"/>
        <v>0</v>
      </c>
      <c r="R636" s="48">
        <f t="shared" si="466"/>
        <v>0</v>
      </c>
      <c r="S636" s="105">
        <f t="shared" si="466"/>
        <v>0</v>
      </c>
      <c r="T636" s="99">
        <f t="shared" si="466"/>
        <v>0</v>
      </c>
      <c r="U636" s="48">
        <f t="shared" si="466"/>
        <v>0</v>
      </c>
      <c r="V636" s="48">
        <f t="shared" si="466"/>
        <v>0</v>
      </c>
      <c r="W636" s="50">
        <f t="shared" si="466"/>
        <v>0</v>
      </c>
      <c r="X636" s="58">
        <f t="shared" si="466"/>
        <v>0</v>
      </c>
      <c r="Y636" s="48">
        <f t="shared" si="466"/>
        <v>0</v>
      </c>
      <c r="Z636" s="48">
        <f t="shared" si="466"/>
        <v>0</v>
      </c>
      <c r="AA636" s="48">
        <f t="shared" si="466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467">+E638</f>
        <v>0</v>
      </c>
      <c r="F637" s="150">
        <f t="shared" si="467"/>
        <v>0</v>
      </c>
      <c r="G637" s="151">
        <f t="shared" si="467"/>
        <v>0</v>
      </c>
      <c r="H637" s="151">
        <f t="shared" si="467"/>
        <v>0</v>
      </c>
      <c r="I637" s="151">
        <f t="shared" si="467"/>
        <v>0</v>
      </c>
      <c r="J637" s="151">
        <f t="shared" si="467"/>
        <v>0</v>
      </c>
      <c r="K637" s="151">
        <f t="shared" si="467"/>
        <v>0</v>
      </c>
      <c r="L637" s="149">
        <f t="shared" si="467"/>
        <v>0</v>
      </c>
      <c r="M637" s="151">
        <f t="shared" si="467"/>
        <v>0</v>
      </c>
      <c r="N637" s="151">
        <f t="shared" si="467"/>
        <v>0</v>
      </c>
      <c r="O637" s="151">
        <f t="shared" si="467"/>
        <v>0</v>
      </c>
      <c r="P637" s="150">
        <f t="shared" si="467"/>
        <v>0</v>
      </c>
      <c r="Q637" s="150">
        <f t="shared" si="467"/>
        <v>0</v>
      </c>
      <c r="R637" s="150">
        <f t="shared" si="467"/>
        <v>0</v>
      </c>
      <c r="S637" s="153">
        <f t="shared" si="467"/>
        <v>0</v>
      </c>
      <c r="T637" s="149">
        <f t="shared" si="467"/>
        <v>0</v>
      </c>
      <c r="U637" s="150">
        <f t="shared" si="467"/>
        <v>0</v>
      </c>
      <c r="V637" s="150">
        <f t="shared" si="467"/>
        <v>0</v>
      </c>
      <c r="W637" s="220">
        <f t="shared" si="467"/>
        <v>0</v>
      </c>
      <c r="X637" s="155">
        <f t="shared" si="467"/>
        <v>0</v>
      </c>
      <c r="Y637" s="150">
        <f t="shared" si="467"/>
        <v>0</v>
      </c>
      <c r="Z637" s="150">
        <f t="shared" si="467"/>
        <v>0</v>
      </c>
      <c r="AA637" s="150">
        <f t="shared" si="467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468">E640</f>
        <v>0</v>
      </c>
      <c r="F639" s="48">
        <f t="shared" si="468"/>
        <v>0</v>
      </c>
      <c r="G639" s="49">
        <f t="shared" si="468"/>
        <v>0</v>
      </c>
      <c r="H639" s="49">
        <f t="shared" si="468"/>
        <v>0</v>
      </c>
      <c r="I639" s="49">
        <f t="shared" si="468"/>
        <v>0</v>
      </c>
      <c r="J639" s="49">
        <f t="shared" si="468"/>
        <v>0</v>
      </c>
      <c r="K639" s="49">
        <f t="shared" si="468"/>
        <v>0</v>
      </c>
      <c r="L639" s="99">
        <f t="shared" si="468"/>
        <v>0</v>
      </c>
      <c r="M639" s="49">
        <f t="shared" si="468"/>
        <v>0</v>
      </c>
      <c r="N639" s="49">
        <f t="shared" si="468"/>
        <v>0</v>
      </c>
      <c r="O639" s="49">
        <f t="shared" si="468"/>
        <v>0</v>
      </c>
      <c r="P639" s="48">
        <f t="shared" si="468"/>
        <v>0</v>
      </c>
      <c r="Q639" s="48">
        <f t="shared" si="468"/>
        <v>0</v>
      </c>
      <c r="R639" s="48">
        <f t="shared" si="468"/>
        <v>0</v>
      </c>
      <c r="S639" s="105">
        <f t="shared" si="468"/>
        <v>0</v>
      </c>
      <c r="T639" s="99">
        <f t="shared" si="468"/>
        <v>0</v>
      </c>
      <c r="U639" s="48">
        <f t="shared" si="468"/>
        <v>0</v>
      </c>
      <c r="V639" s="48">
        <f t="shared" si="468"/>
        <v>0</v>
      </c>
      <c r="W639" s="50">
        <f t="shared" si="468"/>
        <v>0</v>
      </c>
      <c r="X639" s="58">
        <f t="shared" si="468"/>
        <v>0</v>
      </c>
      <c r="Y639" s="48">
        <f t="shared" si="468"/>
        <v>0</v>
      </c>
      <c r="Z639" s="48">
        <f t="shared" si="468"/>
        <v>0</v>
      </c>
      <c r="AA639" s="48">
        <f t="shared" si="468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469">+E641</f>
        <v>0</v>
      </c>
      <c r="F640" s="150">
        <f t="shared" si="469"/>
        <v>0</v>
      </c>
      <c r="G640" s="151">
        <f t="shared" si="469"/>
        <v>0</v>
      </c>
      <c r="H640" s="151">
        <f t="shared" si="469"/>
        <v>0</v>
      </c>
      <c r="I640" s="151">
        <f t="shared" si="469"/>
        <v>0</v>
      </c>
      <c r="J640" s="151">
        <f t="shared" si="469"/>
        <v>0</v>
      </c>
      <c r="K640" s="151">
        <f t="shared" si="469"/>
        <v>0</v>
      </c>
      <c r="L640" s="149">
        <f t="shared" si="469"/>
        <v>0</v>
      </c>
      <c r="M640" s="151">
        <f t="shared" si="469"/>
        <v>0</v>
      </c>
      <c r="N640" s="151">
        <f t="shared" si="469"/>
        <v>0</v>
      </c>
      <c r="O640" s="151">
        <f t="shared" si="469"/>
        <v>0</v>
      </c>
      <c r="P640" s="150">
        <f t="shared" si="469"/>
        <v>0</v>
      </c>
      <c r="Q640" s="150">
        <f t="shared" si="469"/>
        <v>0</v>
      </c>
      <c r="R640" s="150">
        <f t="shared" si="469"/>
        <v>0</v>
      </c>
      <c r="S640" s="153">
        <f t="shared" si="469"/>
        <v>0</v>
      </c>
      <c r="T640" s="149">
        <f t="shared" si="469"/>
        <v>0</v>
      </c>
      <c r="U640" s="150">
        <f t="shared" si="469"/>
        <v>0</v>
      </c>
      <c r="V640" s="150">
        <f t="shared" si="469"/>
        <v>0</v>
      </c>
      <c r="W640" s="220">
        <f t="shared" si="469"/>
        <v>0</v>
      </c>
      <c r="X640" s="155">
        <f t="shared" si="469"/>
        <v>0</v>
      </c>
      <c r="Y640" s="150">
        <f t="shared" si="469"/>
        <v>0</v>
      </c>
      <c r="Z640" s="150">
        <f t="shared" si="469"/>
        <v>0</v>
      </c>
      <c r="AA640" s="150">
        <f t="shared" si="469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470">+D458+D5</f>
        <v>0</v>
      </c>
      <c r="E642" s="100">
        <f t="shared" si="470"/>
        <v>0</v>
      </c>
      <c r="F642" s="53">
        <f t="shared" si="470"/>
        <v>0</v>
      </c>
      <c r="G642" s="54">
        <f t="shared" si="470"/>
        <v>0</v>
      </c>
      <c r="H642" s="54">
        <f t="shared" si="470"/>
        <v>0</v>
      </c>
      <c r="I642" s="54">
        <f t="shared" si="470"/>
        <v>0</v>
      </c>
      <c r="J642" s="54">
        <f t="shared" si="470"/>
        <v>0</v>
      </c>
      <c r="K642" s="54">
        <f t="shared" si="470"/>
        <v>0</v>
      </c>
      <c r="L642" s="100">
        <f t="shared" si="470"/>
        <v>0</v>
      </c>
      <c r="M642" s="54">
        <f t="shared" si="470"/>
        <v>0</v>
      </c>
      <c r="N642" s="54">
        <f t="shared" si="470"/>
        <v>0</v>
      </c>
      <c r="O642" s="54">
        <f t="shared" si="470"/>
        <v>0</v>
      </c>
      <c r="P642" s="53">
        <f t="shared" si="470"/>
        <v>0</v>
      </c>
      <c r="Q642" s="53">
        <f t="shared" si="470"/>
        <v>0</v>
      </c>
      <c r="R642" s="53">
        <f t="shared" si="470"/>
        <v>0</v>
      </c>
      <c r="S642" s="106">
        <f t="shared" si="470"/>
        <v>0</v>
      </c>
      <c r="T642" s="100">
        <f t="shared" si="470"/>
        <v>0</v>
      </c>
      <c r="U642" s="53">
        <f t="shared" si="470"/>
        <v>0</v>
      </c>
      <c r="V642" s="53">
        <f t="shared" si="470"/>
        <v>0</v>
      </c>
      <c r="W642" s="55">
        <f t="shared" si="470"/>
        <v>0</v>
      </c>
      <c r="X642" s="56">
        <f t="shared" si="470"/>
        <v>0</v>
      </c>
      <c r="Y642" s="53">
        <f t="shared" si="470"/>
        <v>0</v>
      </c>
      <c r="Z642" s="53">
        <f t="shared" si="470"/>
        <v>0</v>
      </c>
      <c r="AA642" s="53">
        <f t="shared" si="470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471">E644+E685+E698+E713+E769</f>
        <v>0</v>
      </c>
      <c r="F643" s="48">
        <f t="shared" si="471"/>
        <v>0</v>
      </c>
      <c r="G643" s="49">
        <f t="shared" si="471"/>
        <v>0</v>
      </c>
      <c r="H643" s="49">
        <f t="shared" si="471"/>
        <v>0</v>
      </c>
      <c r="I643" s="49">
        <f t="shared" si="471"/>
        <v>0</v>
      </c>
      <c r="J643" s="49">
        <f t="shared" si="471"/>
        <v>0</v>
      </c>
      <c r="K643" s="49">
        <f t="shared" ref="K643" si="472">K644+K685+K698+K713+K769</f>
        <v>0</v>
      </c>
      <c r="L643" s="99">
        <f t="shared" si="471"/>
        <v>0</v>
      </c>
      <c r="M643" s="49">
        <f t="shared" si="471"/>
        <v>0</v>
      </c>
      <c r="N643" s="49">
        <f t="shared" si="471"/>
        <v>0</v>
      </c>
      <c r="O643" s="49">
        <f t="shared" si="471"/>
        <v>0</v>
      </c>
      <c r="P643" s="48">
        <f t="shared" si="471"/>
        <v>0</v>
      </c>
      <c r="Q643" s="48">
        <f t="shared" si="471"/>
        <v>0</v>
      </c>
      <c r="R643" s="48">
        <f t="shared" si="471"/>
        <v>0</v>
      </c>
      <c r="S643" s="105">
        <f t="shared" si="471"/>
        <v>0</v>
      </c>
      <c r="T643" s="99">
        <f t="shared" si="471"/>
        <v>0</v>
      </c>
      <c r="U643" s="48">
        <f t="shared" si="471"/>
        <v>0</v>
      </c>
      <c r="V643" s="48">
        <f t="shared" si="471"/>
        <v>0</v>
      </c>
      <c r="W643" s="50">
        <f t="shared" si="471"/>
        <v>0</v>
      </c>
      <c r="X643" s="58">
        <f t="shared" si="471"/>
        <v>0</v>
      </c>
      <c r="Y643" s="48">
        <f t="shared" ref="Y643:Z643" si="473">Y644+Y685+Y698+Y713+Y769</f>
        <v>0</v>
      </c>
      <c r="Z643" s="48">
        <f t="shared" si="473"/>
        <v>0</v>
      </c>
      <c r="AA643" s="48">
        <f t="shared" si="471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474">E645+E650+E655+E659+E661+E668+E673+E681</f>
        <v>0</v>
      </c>
      <c r="F644" s="48">
        <f t="shared" si="474"/>
        <v>0</v>
      </c>
      <c r="G644" s="49">
        <f t="shared" si="474"/>
        <v>0</v>
      </c>
      <c r="H644" s="49">
        <f t="shared" si="474"/>
        <v>0</v>
      </c>
      <c r="I644" s="49">
        <f t="shared" si="474"/>
        <v>0</v>
      </c>
      <c r="J644" s="49">
        <f t="shared" si="474"/>
        <v>0</v>
      </c>
      <c r="K644" s="49">
        <f t="shared" ref="K644" si="475">K645+K650+K655+K659+K661+K668+K673+K681</f>
        <v>0</v>
      </c>
      <c r="L644" s="99">
        <f t="shared" si="474"/>
        <v>0</v>
      </c>
      <c r="M644" s="49">
        <f t="shared" si="474"/>
        <v>0</v>
      </c>
      <c r="N644" s="49">
        <f t="shared" si="474"/>
        <v>0</v>
      </c>
      <c r="O644" s="49">
        <f t="shared" si="474"/>
        <v>0</v>
      </c>
      <c r="P644" s="48">
        <f t="shared" si="474"/>
        <v>0</v>
      </c>
      <c r="Q644" s="48">
        <f t="shared" si="474"/>
        <v>0</v>
      </c>
      <c r="R644" s="48">
        <f t="shared" si="474"/>
        <v>0</v>
      </c>
      <c r="S644" s="105">
        <f t="shared" si="474"/>
        <v>0</v>
      </c>
      <c r="T644" s="99">
        <f t="shared" si="474"/>
        <v>0</v>
      </c>
      <c r="U644" s="48">
        <f t="shared" si="474"/>
        <v>0</v>
      </c>
      <c r="V644" s="48">
        <f t="shared" si="474"/>
        <v>0</v>
      </c>
      <c r="W644" s="50">
        <f t="shared" si="474"/>
        <v>0</v>
      </c>
      <c r="X644" s="58">
        <f t="shared" si="474"/>
        <v>0</v>
      </c>
      <c r="Y644" s="48">
        <f t="shared" ref="Y644:Z644" si="476">Y645+Y650+Y655+Y659+Y661+Y668+Y673+Y681</f>
        <v>0</v>
      </c>
      <c r="Z644" s="48">
        <f t="shared" si="476"/>
        <v>0</v>
      </c>
      <c r="AA644" s="48">
        <f t="shared" si="474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477">SUM(E646:E649)</f>
        <v>0</v>
      </c>
      <c r="F645" s="48">
        <f t="shared" si="477"/>
        <v>0</v>
      </c>
      <c r="G645" s="49">
        <f t="shared" si="477"/>
        <v>0</v>
      </c>
      <c r="H645" s="49">
        <f t="shared" si="477"/>
        <v>0</v>
      </c>
      <c r="I645" s="49">
        <f t="shared" si="477"/>
        <v>0</v>
      </c>
      <c r="J645" s="49">
        <f t="shared" si="477"/>
        <v>0</v>
      </c>
      <c r="K645" s="49">
        <f t="shared" ref="K645" si="478">SUM(K646:K649)</f>
        <v>0</v>
      </c>
      <c r="L645" s="99">
        <f t="shared" si="477"/>
        <v>0</v>
      </c>
      <c r="M645" s="49">
        <f t="shared" si="477"/>
        <v>0</v>
      </c>
      <c r="N645" s="49">
        <f t="shared" si="477"/>
        <v>0</v>
      </c>
      <c r="O645" s="49">
        <f t="shared" si="477"/>
        <v>0</v>
      </c>
      <c r="P645" s="48">
        <f t="shared" si="477"/>
        <v>0</v>
      </c>
      <c r="Q645" s="48">
        <f t="shared" si="477"/>
        <v>0</v>
      </c>
      <c r="R645" s="48">
        <f t="shared" si="477"/>
        <v>0</v>
      </c>
      <c r="S645" s="105">
        <f t="shared" si="477"/>
        <v>0</v>
      </c>
      <c r="T645" s="99">
        <f t="shared" si="477"/>
        <v>0</v>
      </c>
      <c r="U645" s="48">
        <f t="shared" si="477"/>
        <v>0</v>
      </c>
      <c r="V645" s="48">
        <f t="shared" si="477"/>
        <v>0</v>
      </c>
      <c r="W645" s="50">
        <f t="shared" si="477"/>
        <v>0</v>
      </c>
      <c r="X645" s="58">
        <f t="shared" si="477"/>
        <v>0</v>
      </c>
      <c r="Y645" s="48">
        <f t="shared" ref="Y645:Z645" si="479">SUM(Y646:Y649)</f>
        <v>0</v>
      </c>
      <c r="Z645" s="48">
        <f t="shared" si="479"/>
        <v>0</v>
      </c>
      <c r="AA645" s="48">
        <f t="shared" si="477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480">SUM(E651+E654)</f>
        <v>0</v>
      </c>
      <c r="F650" s="57">
        <f t="shared" si="480"/>
        <v>0</v>
      </c>
      <c r="G650" s="49">
        <f>SUM(G651+G654)</f>
        <v>0</v>
      </c>
      <c r="H650" s="49">
        <f t="shared" si="480"/>
        <v>0</v>
      </c>
      <c r="I650" s="49">
        <f t="shared" si="480"/>
        <v>0</v>
      </c>
      <c r="J650" s="49">
        <f t="shared" si="480"/>
        <v>0</v>
      </c>
      <c r="K650" s="49">
        <f t="shared" ref="K650" si="481">SUM(K651+K654)</f>
        <v>0</v>
      </c>
      <c r="L650" s="99">
        <f t="shared" si="480"/>
        <v>0</v>
      </c>
      <c r="M650" s="49">
        <f t="shared" si="480"/>
        <v>0</v>
      </c>
      <c r="N650" s="49">
        <f t="shared" si="480"/>
        <v>0</v>
      </c>
      <c r="O650" s="49">
        <f t="shared" si="480"/>
        <v>0</v>
      </c>
      <c r="P650" s="48">
        <f t="shared" si="480"/>
        <v>0</v>
      </c>
      <c r="Q650" s="48">
        <f t="shared" si="480"/>
        <v>0</v>
      </c>
      <c r="R650" s="48">
        <f t="shared" si="480"/>
        <v>0</v>
      </c>
      <c r="S650" s="105">
        <f t="shared" si="480"/>
        <v>0</v>
      </c>
      <c r="T650" s="99">
        <f t="shared" si="480"/>
        <v>0</v>
      </c>
      <c r="U650" s="48">
        <f t="shared" si="480"/>
        <v>0</v>
      </c>
      <c r="V650" s="48">
        <f t="shared" si="480"/>
        <v>0</v>
      </c>
      <c r="W650" s="50">
        <f t="shared" si="480"/>
        <v>0</v>
      </c>
      <c r="X650" s="58">
        <f t="shared" si="480"/>
        <v>0</v>
      </c>
      <c r="Y650" s="48">
        <f t="shared" ref="Y650:Z650" si="482">SUM(Y651+Y654)</f>
        <v>0</v>
      </c>
      <c r="Z650" s="48">
        <f t="shared" si="482"/>
        <v>0</v>
      </c>
      <c r="AA650" s="48">
        <f t="shared" si="480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483">+H652+H653</f>
        <v>0</v>
      </c>
      <c r="I651" s="151">
        <f t="shared" si="483"/>
        <v>0</v>
      </c>
      <c r="J651" s="151">
        <f t="shared" si="483"/>
        <v>0</v>
      </c>
      <c r="K651" s="151">
        <f t="shared" ref="K651" si="484">+K652+K653</f>
        <v>0</v>
      </c>
      <c r="L651" s="149">
        <f t="shared" si="483"/>
        <v>0</v>
      </c>
      <c r="M651" s="151">
        <f t="shared" si="483"/>
        <v>0</v>
      </c>
      <c r="N651" s="151">
        <f t="shared" si="483"/>
        <v>0</v>
      </c>
      <c r="O651" s="151">
        <f>+O652+O653</f>
        <v>0</v>
      </c>
      <c r="P651" s="150">
        <f t="shared" ref="P651:Q651" si="485">+P652+P653</f>
        <v>0</v>
      </c>
      <c r="Q651" s="150">
        <f t="shared" si="485"/>
        <v>0</v>
      </c>
      <c r="R651" s="150">
        <f t="shared" ref="R651:AA651" si="486">+R652+R653</f>
        <v>0</v>
      </c>
      <c r="S651" s="153">
        <f t="shared" si="486"/>
        <v>0</v>
      </c>
      <c r="T651" s="149">
        <f t="shared" si="486"/>
        <v>0</v>
      </c>
      <c r="U651" s="150">
        <f t="shared" si="486"/>
        <v>0</v>
      </c>
      <c r="V651" s="150">
        <f t="shared" si="486"/>
        <v>0</v>
      </c>
      <c r="W651" s="154">
        <f t="shared" si="486"/>
        <v>0</v>
      </c>
      <c r="X651" s="150">
        <f t="shared" ref="X651:Z651" si="487">+X652+X653</f>
        <v>0</v>
      </c>
      <c r="Y651" s="150">
        <f t="shared" si="487"/>
        <v>0</v>
      </c>
      <c r="Z651" s="150">
        <f t="shared" si="487"/>
        <v>0</v>
      </c>
      <c r="AA651" s="150">
        <f t="shared" si="486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488">SUM(E656+E657+E658)</f>
        <v>0</v>
      </c>
      <c r="F655" s="48">
        <f t="shared" si="488"/>
        <v>0</v>
      </c>
      <c r="G655" s="49">
        <f t="shared" si="488"/>
        <v>0</v>
      </c>
      <c r="H655" s="49">
        <f t="shared" si="488"/>
        <v>0</v>
      </c>
      <c r="I655" s="49">
        <f t="shared" si="488"/>
        <v>0</v>
      </c>
      <c r="J655" s="49">
        <f t="shared" si="488"/>
        <v>0</v>
      </c>
      <c r="K655" s="49">
        <f t="shared" ref="K655" si="489">SUM(K656+K657+K658)</f>
        <v>0</v>
      </c>
      <c r="L655" s="99">
        <f t="shared" si="488"/>
        <v>0</v>
      </c>
      <c r="M655" s="49">
        <f t="shared" si="488"/>
        <v>0</v>
      </c>
      <c r="N655" s="49">
        <f t="shared" si="488"/>
        <v>0</v>
      </c>
      <c r="O655" s="49">
        <f t="shared" si="488"/>
        <v>0</v>
      </c>
      <c r="P655" s="48">
        <f t="shared" si="488"/>
        <v>0</v>
      </c>
      <c r="Q655" s="48">
        <f t="shared" si="488"/>
        <v>0</v>
      </c>
      <c r="R655" s="48">
        <f t="shared" si="488"/>
        <v>0</v>
      </c>
      <c r="S655" s="105">
        <f t="shared" si="488"/>
        <v>0</v>
      </c>
      <c r="T655" s="99">
        <f t="shared" si="488"/>
        <v>0</v>
      </c>
      <c r="U655" s="48">
        <f t="shared" si="488"/>
        <v>0</v>
      </c>
      <c r="V655" s="48">
        <f t="shared" si="488"/>
        <v>0</v>
      </c>
      <c r="W655" s="50">
        <f t="shared" si="488"/>
        <v>0</v>
      </c>
      <c r="X655" s="58">
        <f t="shared" si="488"/>
        <v>0</v>
      </c>
      <c r="Y655" s="48">
        <f t="shared" ref="Y655:Z655" si="490">SUM(Y656+Y657+Y658)</f>
        <v>0</v>
      </c>
      <c r="Z655" s="48">
        <f t="shared" si="490"/>
        <v>0</v>
      </c>
      <c r="AA655" s="48">
        <f t="shared" si="488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491">F660</f>
        <v>0</v>
      </c>
      <c r="G659" s="49">
        <f t="shared" si="491"/>
        <v>0</v>
      </c>
      <c r="H659" s="49">
        <f t="shared" si="491"/>
        <v>0</v>
      </c>
      <c r="I659" s="49">
        <f t="shared" si="491"/>
        <v>0</v>
      </c>
      <c r="J659" s="49">
        <f t="shared" si="491"/>
        <v>0</v>
      </c>
      <c r="K659" s="49">
        <f t="shared" si="491"/>
        <v>0</v>
      </c>
      <c r="L659" s="99">
        <f t="shared" si="491"/>
        <v>0</v>
      </c>
      <c r="M659" s="49">
        <f t="shared" si="491"/>
        <v>0</v>
      </c>
      <c r="N659" s="49">
        <f t="shared" si="491"/>
        <v>0</v>
      </c>
      <c r="O659" s="49">
        <f t="shared" si="491"/>
        <v>0</v>
      </c>
      <c r="P659" s="48">
        <f t="shared" si="491"/>
        <v>0</v>
      </c>
      <c r="Q659" s="48">
        <f t="shared" si="491"/>
        <v>0</v>
      </c>
      <c r="R659" s="48">
        <f t="shared" si="491"/>
        <v>0</v>
      </c>
      <c r="S659" s="105">
        <f t="shared" si="491"/>
        <v>0</v>
      </c>
      <c r="T659" s="99">
        <f t="shared" si="491"/>
        <v>0</v>
      </c>
      <c r="U659" s="48">
        <f t="shared" si="491"/>
        <v>0</v>
      </c>
      <c r="V659" s="48">
        <f t="shared" si="491"/>
        <v>0</v>
      </c>
      <c r="W659" s="50">
        <f t="shared" si="491"/>
        <v>0</v>
      </c>
      <c r="X659" s="58">
        <f t="shared" si="491"/>
        <v>0</v>
      </c>
      <c r="Y659" s="48">
        <f t="shared" si="491"/>
        <v>0</v>
      </c>
      <c r="Z659" s="48">
        <f t="shared" si="491"/>
        <v>0</v>
      </c>
      <c r="AA659" s="48">
        <f t="shared" si="491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492">SUM(E662+E663+E664+E665+E666+E667)</f>
        <v>0</v>
      </c>
      <c r="F661" s="48">
        <f t="shared" si="492"/>
        <v>0</v>
      </c>
      <c r="G661" s="49">
        <f t="shared" si="492"/>
        <v>0</v>
      </c>
      <c r="H661" s="49">
        <f t="shared" si="492"/>
        <v>0</v>
      </c>
      <c r="I661" s="49">
        <f t="shared" si="492"/>
        <v>0</v>
      </c>
      <c r="J661" s="49">
        <f t="shared" si="492"/>
        <v>0</v>
      </c>
      <c r="K661" s="49">
        <f t="shared" ref="K661" si="493">SUM(K662+K663+K664+K665+K666+K667)</f>
        <v>0</v>
      </c>
      <c r="L661" s="99">
        <f t="shared" si="492"/>
        <v>0</v>
      </c>
      <c r="M661" s="49">
        <f t="shared" si="492"/>
        <v>0</v>
      </c>
      <c r="N661" s="49">
        <f t="shared" si="492"/>
        <v>0</v>
      </c>
      <c r="O661" s="49">
        <f t="shared" si="492"/>
        <v>0</v>
      </c>
      <c r="P661" s="48">
        <f t="shared" si="492"/>
        <v>0</v>
      </c>
      <c r="Q661" s="48">
        <f t="shared" si="492"/>
        <v>0</v>
      </c>
      <c r="R661" s="48">
        <f t="shared" si="492"/>
        <v>0</v>
      </c>
      <c r="S661" s="105">
        <f t="shared" si="492"/>
        <v>0</v>
      </c>
      <c r="T661" s="99">
        <f t="shared" si="492"/>
        <v>0</v>
      </c>
      <c r="U661" s="48">
        <f t="shared" si="492"/>
        <v>0</v>
      </c>
      <c r="V661" s="48">
        <f t="shared" si="492"/>
        <v>0</v>
      </c>
      <c r="W661" s="50">
        <f t="shared" si="492"/>
        <v>0</v>
      </c>
      <c r="X661" s="58">
        <f t="shared" si="492"/>
        <v>0</v>
      </c>
      <c r="Y661" s="48">
        <f t="shared" ref="Y661:Z661" si="494">SUM(Y662+Y663+Y664+Y665+Y666+Y667)</f>
        <v>0</v>
      </c>
      <c r="Z661" s="48">
        <f t="shared" si="494"/>
        <v>0</v>
      </c>
      <c r="AA661" s="48">
        <f t="shared" si="492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495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495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495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495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495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495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496">SUM(E669+E670+E671+E672)</f>
        <v>0</v>
      </c>
      <c r="F668" s="48">
        <f t="shared" si="496"/>
        <v>0</v>
      </c>
      <c r="G668" s="49">
        <f t="shared" si="496"/>
        <v>0</v>
      </c>
      <c r="H668" s="50">
        <f t="shared" si="496"/>
        <v>0</v>
      </c>
      <c r="I668" s="58">
        <f t="shared" si="496"/>
        <v>0</v>
      </c>
      <c r="J668" s="49">
        <f t="shared" si="496"/>
        <v>0</v>
      </c>
      <c r="K668" s="49">
        <f t="shared" ref="K668" si="497">SUM(K669+K670+K671+K672)</f>
        <v>0</v>
      </c>
      <c r="L668" s="99">
        <f t="shared" si="496"/>
        <v>0</v>
      </c>
      <c r="M668" s="49">
        <f t="shared" si="496"/>
        <v>0</v>
      </c>
      <c r="N668" s="49">
        <f t="shared" si="496"/>
        <v>0</v>
      </c>
      <c r="O668" s="49">
        <f t="shared" si="496"/>
        <v>0</v>
      </c>
      <c r="P668" s="48">
        <f t="shared" si="496"/>
        <v>0</v>
      </c>
      <c r="Q668" s="48">
        <f t="shared" si="496"/>
        <v>0</v>
      </c>
      <c r="R668" s="48">
        <f t="shared" si="496"/>
        <v>0</v>
      </c>
      <c r="S668" s="105">
        <f t="shared" si="496"/>
        <v>0</v>
      </c>
      <c r="T668" s="99">
        <f t="shared" si="496"/>
        <v>0</v>
      </c>
      <c r="U668" s="48">
        <f t="shared" si="496"/>
        <v>0</v>
      </c>
      <c r="V668" s="48">
        <f t="shared" si="496"/>
        <v>0</v>
      </c>
      <c r="W668" s="50">
        <f t="shared" si="496"/>
        <v>0</v>
      </c>
      <c r="X668" s="58">
        <f t="shared" si="496"/>
        <v>0</v>
      </c>
      <c r="Y668" s="48">
        <f t="shared" ref="Y668:Z668" si="498">SUM(Y669+Y670+Y671+Y672)</f>
        <v>0</v>
      </c>
      <c r="Z668" s="48">
        <f t="shared" si="498"/>
        <v>0</v>
      </c>
      <c r="AA668" s="48">
        <f t="shared" si="496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499">SUM(E674:E680)</f>
        <v>0</v>
      </c>
      <c r="F673" s="48">
        <f t="shared" si="499"/>
        <v>0</v>
      </c>
      <c r="G673" s="49">
        <f t="shared" si="499"/>
        <v>0</v>
      </c>
      <c r="H673" s="50">
        <f t="shared" si="499"/>
        <v>0</v>
      </c>
      <c r="I673" s="58">
        <f t="shared" si="499"/>
        <v>0</v>
      </c>
      <c r="J673" s="49">
        <f t="shared" si="499"/>
        <v>0</v>
      </c>
      <c r="K673" s="49">
        <f t="shared" ref="K673" si="500">SUM(K674:K680)</f>
        <v>0</v>
      </c>
      <c r="L673" s="99">
        <f t="shared" si="499"/>
        <v>0</v>
      </c>
      <c r="M673" s="49">
        <f t="shared" si="499"/>
        <v>0</v>
      </c>
      <c r="N673" s="49">
        <f t="shared" si="499"/>
        <v>0</v>
      </c>
      <c r="O673" s="49">
        <f t="shared" si="499"/>
        <v>0</v>
      </c>
      <c r="P673" s="48">
        <f t="shared" si="499"/>
        <v>0</v>
      </c>
      <c r="Q673" s="48">
        <f t="shared" si="499"/>
        <v>0</v>
      </c>
      <c r="R673" s="48">
        <f t="shared" si="499"/>
        <v>0</v>
      </c>
      <c r="S673" s="105">
        <f t="shared" si="499"/>
        <v>0</v>
      </c>
      <c r="T673" s="99">
        <f t="shared" si="499"/>
        <v>0</v>
      </c>
      <c r="U673" s="48">
        <f t="shared" si="499"/>
        <v>0</v>
      </c>
      <c r="V673" s="48">
        <f t="shared" si="499"/>
        <v>0</v>
      </c>
      <c r="W673" s="50">
        <f t="shared" si="499"/>
        <v>0</v>
      </c>
      <c r="X673" s="58">
        <f t="shared" si="499"/>
        <v>0</v>
      </c>
      <c r="Y673" s="48">
        <f t="shared" ref="Y673:Z673" si="501">SUM(Y674:Y680)</f>
        <v>0</v>
      </c>
      <c r="Z673" s="48">
        <f t="shared" si="501"/>
        <v>0</v>
      </c>
      <c r="AA673" s="48">
        <f t="shared" si="499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502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502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502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502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502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502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502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503">SUM(E682+E683+E684)</f>
        <v>0</v>
      </c>
      <c r="F681" s="48">
        <f t="shared" si="503"/>
        <v>0</v>
      </c>
      <c r="G681" s="49">
        <f t="shared" si="503"/>
        <v>0</v>
      </c>
      <c r="H681" s="50">
        <f t="shared" si="503"/>
        <v>0</v>
      </c>
      <c r="I681" s="58">
        <f t="shared" si="503"/>
        <v>0</v>
      </c>
      <c r="J681" s="49">
        <f t="shared" si="503"/>
        <v>0</v>
      </c>
      <c r="K681" s="49">
        <f t="shared" ref="K681" si="504">SUM(K682+K683+K684)</f>
        <v>0</v>
      </c>
      <c r="L681" s="99">
        <f t="shared" si="503"/>
        <v>0</v>
      </c>
      <c r="M681" s="49">
        <f t="shared" si="503"/>
        <v>0</v>
      </c>
      <c r="N681" s="49">
        <f t="shared" si="503"/>
        <v>0</v>
      </c>
      <c r="O681" s="49">
        <f t="shared" si="503"/>
        <v>0</v>
      </c>
      <c r="P681" s="48">
        <f t="shared" si="503"/>
        <v>0</v>
      </c>
      <c r="Q681" s="48">
        <f t="shared" si="503"/>
        <v>0</v>
      </c>
      <c r="R681" s="48">
        <f t="shared" si="503"/>
        <v>0</v>
      </c>
      <c r="S681" s="105">
        <f t="shared" si="503"/>
        <v>0</v>
      </c>
      <c r="T681" s="99">
        <f t="shared" si="503"/>
        <v>0</v>
      </c>
      <c r="U681" s="48">
        <f t="shared" si="503"/>
        <v>0</v>
      </c>
      <c r="V681" s="48">
        <f t="shared" si="503"/>
        <v>0</v>
      </c>
      <c r="W681" s="50">
        <f t="shared" si="503"/>
        <v>0</v>
      </c>
      <c r="X681" s="58">
        <f t="shared" si="503"/>
        <v>0</v>
      </c>
      <c r="Y681" s="48">
        <f t="shared" ref="Y681:Z681" si="505">SUM(Y682+Y683+Y684)</f>
        <v>0</v>
      </c>
      <c r="Z681" s="48">
        <f t="shared" si="505"/>
        <v>0</v>
      </c>
      <c r="AA681" s="48">
        <f t="shared" si="503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506">E686+E689+E692+E695</f>
        <v>0</v>
      </c>
      <c r="F685" s="48">
        <f t="shared" si="506"/>
        <v>0</v>
      </c>
      <c r="G685" s="49">
        <f t="shared" si="506"/>
        <v>0</v>
      </c>
      <c r="H685" s="50">
        <f t="shared" si="506"/>
        <v>0</v>
      </c>
      <c r="I685" s="58">
        <f t="shared" si="506"/>
        <v>0</v>
      </c>
      <c r="J685" s="49">
        <f t="shared" si="506"/>
        <v>0</v>
      </c>
      <c r="K685" s="49">
        <f t="shared" ref="K685" si="507">K686+K689+K692+K695</f>
        <v>0</v>
      </c>
      <c r="L685" s="99">
        <f t="shared" si="506"/>
        <v>0</v>
      </c>
      <c r="M685" s="49">
        <f t="shared" si="506"/>
        <v>0</v>
      </c>
      <c r="N685" s="49">
        <f t="shared" si="506"/>
        <v>0</v>
      </c>
      <c r="O685" s="49">
        <f t="shared" si="506"/>
        <v>0</v>
      </c>
      <c r="P685" s="48">
        <f t="shared" si="506"/>
        <v>0</v>
      </c>
      <c r="Q685" s="48">
        <f t="shared" si="506"/>
        <v>0</v>
      </c>
      <c r="R685" s="48">
        <f t="shared" si="506"/>
        <v>0</v>
      </c>
      <c r="S685" s="105">
        <f t="shared" si="506"/>
        <v>0</v>
      </c>
      <c r="T685" s="99">
        <f t="shared" si="506"/>
        <v>0</v>
      </c>
      <c r="U685" s="48">
        <f t="shared" si="506"/>
        <v>0</v>
      </c>
      <c r="V685" s="48">
        <f t="shared" si="506"/>
        <v>0</v>
      </c>
      <c r="W685" s="50">
        <f t="shared" si="506"/>
        <v>0</v>
      </c>
      <c r="X685" s="58">
        <f t="shared" si="506"/>
        <v>0</v>
      </c>
      <c r="Y685" s="48">
        <f t="shared" ref="Y685:Z685" si="508">Y686+Y689+Y692+Y695</f>
        <v>0</v>
      </c>
      <c r="Z685" s="48">
        <f t="shared" si="508"/>
        <v>0</v>
      </c>
      <c r="AA685" s="48">
        <f t="shared" si="506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509">SUM(D687+D688)</f>
        <v>0</v>
      </c>
      <c r="E686" s="99">
        <f t="shared" si="509"/>
        <v>0</v>
      </c>
      <c r="F686" s="48">
        <f t="shared" si="509"/>
        <v>0</v>
      </c>
      <c r="G686" s="49">
        <f t="shared" si="509"/>
        <v>0</v>
      </c>
      <c r="H686" s="50">
        <f t="shared" si="509"/>
        <v>0</v>
      </c>
      <c r="I686" s="58">
        <f t="shared" si="509"/>
        <v>0</v>
      </c>
      <c r="J686" s="49">
        <f t="shared" si="509"/>
        <v>0</v>
      </c>
      <c r="K686" s="49">
        <f t="shared" ref="K686" si="510">SUM(K687+K688)</f>
        <v>0</v>
      </c>
      <c r="L686" s="99">
        <f t="shared" si="509"/>
        <v>0</v>
      </c>
      <c r="M686" s="49">
        <f t="shared" si="509"/>
        <v>0</v>
      </c>
      <c r="N686" s="49">
        <f t="shared" si="509"/>
        <v>0</v>
      </c>
      <c r="O686" s="49">
        <f t="shared" si="509"/>
        <v>0</v>
      </c>
      <c r="P686" s="48">
        <f t="shared" si="509"/>
        <v>0</v>
      </c>
      <c r="Q686" s="48">
        <f t="shared" si="509"/>
        <v>0</v>
      </c>
      <c r="R686" s="48">
        <f t="shared" si="509"/>
        <v>0</v>
      </c>
      <c r="S686" s="105">
        <f t="shared" si="509"/>
        <v>0</v>
      </c>
      <c r="T686" s="99">
        <f t="shared" si="509"/>
        <v>0</v>
      </c>
      <c r="U686" s="48">
        <f t="shared" si="509"/>
        <v>0</v>
      </c>
      <c r="V686" s="48">
        <f t="shared" si="509"/>
        <v>0</v>
      </c>
      <c r="W686" s="50">
        <f t="shared" si="509"/>
        <v>0</v>
      </c>
      <c r="X686" s="58">
        <f t="shared" si="509"/>
        <v>0</v>
      </c>
      <c r="Y686" s="48">
        <f t="shared" ref="Y686:Z686" si="511">SUM(Y687+Y688)</f>
        <v>0</v>
      </c>
      <c r="Z686" s="48">
        <f t="shared" si="511"/>
        <v>0</v>
      </c>
      <c r="AA686" s="48">
        <f t="shared" si="509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512">SUM(E690:E691)</f>
        <v>0</v>
      </c>
      <c r="F689" s="48">
        <f t="shared" si="512"/>
        <v>0</v>
      </c>
      <c r="G689" s="49">
        <f t="shared" si="512"/>
        <v>0</v>
      </c>
      <c r="H689" s="50">
        <f t="shared" si="512"/>
        <v>0</v>
      </c>
      <c r="I689" s="58">
        <f t="shared" si="512"/>
        <v>0</v>
      </c>
      <c r="J689" s="49">
        <f t="shared" si="512"/>
        <v>0</v>
      </c>
      <c r="K689" s="49">
        <f t="shared" ref="K689" si="513">SUM(K690:K691)</f>
        <v>0</v>
      </c>
      <c r="L689" s="99">
        <f t="shared" si="512"/>
        <v>0</v>
      </c>
      <c r="M689" s="49">
        <f t="shared" si="512"/>
        <v>0</v>
      </c>
      <c r="N689" s="49">
        <f t="shared" si="512"/>
        <v>0</v>
      </c>
      <c r="O689" s="49">
        <f t="shared" si="512"/>
        <v>0</v>
      </c>
      <c r="P689" s="48">
        <f t="shared" si="512"/>
        <v>0</v>
      </c>
      <c r="Q689" s="48">
        <f t="shared" si="512"/>
        <v>0</v>
      </c>
      <c r="R689" s="48">
        <f t="shared" si="512"/>
        <v>0</v>
      </c>
      <c r="S689" s="105">
        <f t="shared" si="512"/>
        <v>0</v>
      </c>
      <c r="T689" s="99">
        <f t="shared" si="512"/>
        <v>0</v>
      </c>
      <c r="U689" s="48">
        <f t="shared" si="512"/>
        <v>0</v>
      </c>
      <c r="V689" s="48">
        <f t="shared" si="512"/>
        <v>0</v>
      </c>
      <c r="W689" s="50">
        <f t="shared" si="512"/>
        <v>0</v>
      </c>
      <c r="X689" s="58">
        <f t="shared" si="512"/>
        <v>0</v>
      </c>
      <c r="Y689" s="48">
        <f t="shared" ref="Y689:Z689" si="514">SUM(Y690:Y691)</f>
        <v>0</v>
      </c>
      <c r="Z689" s="48">
        <f t="shared" si="514"/>
        <v>0</v>
      </c>
      <c r="AA689" s="48">
        <f t="shared" si="512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515">SUM(E693:E694)</f>
        <v>0</v>
      </c>
      <c r="F692" s="48">
        <f t="shared" si="515"/>
        <v>0</v>
      </c>
      <c r="G692" s="49">
        <f t="shared" si="515"/>
        <v>0</v>
      </c>
      <c r="H692" s="50">
        <f t="shared" si="515"/>
        <v>0</v>
      </c>
      <c r="I692" s="58">
        <f t="shared" si="515"/>
        <v>0</v>
      </c>
      <c r="J692" s="49">
        <f t="shared" si="515"/>
        <v>0</v>
      </c>
      <c r="K692" s="49">
        <f t="shared" ref="K692" si="516">SUM(K693:K694)</f>
        <v>0</v>
      </c>
      <c r="L692" s="99">
        <f t="shared" si="515"/>
        <v>0</v>
      </c>
      <c r="M692" s="49">
        <f t="shared" si="515"/>
        <v>0</v>
      </c>
      <c r="N692" s="49">
        <f t="shared" si="515"/>
        <v>0</v>
      </c>
      <c r="O692" s="49">
        <f t="shared" si="515"/>
        <v>0</v>
      </c>
      <c r="P692" s="48">
        <f t="shared" si="515"/>
        <v>0</v>
      </c>
      <c r="Q692" s="48">
        <f t="shared" si="515"/>
        <v>0</v>
      </c>
      <c r="R692" s="48">
        <f t="shared" si="515"/>
        <v>0</v>
      </c>
      <c r="S692" s="105">
        <f t="shared" si="515"/>
        <v>0</v>
      </c>
      <c r="T692" s="99">
        <f t="shared" si="515"/>
        <v>0</v>
      </c>
      <c r="U692" s="48">
        <f t="shared" si="515"/>
        <v>0</v>
      </c>
      <c r="V692" s="48">
        <f t="shared" si="515"/>
        <v>0</v>
      </c>
      <c r="W692" s="50">
        <f t="shared" si="515"/>
        <v>0</v>
      </c>
      <c r="X692" s="58">
        <f t="shared" si="515"/>
        <v>0</v>
      </c>
      <c r="Y692" s="48">
        <f t="shared" ref="Y692:Z692" si="517">SUM(Y693:Y694)</f>
        <v>0</v>
      </c>
      <c r="Z692" s="48">
        <f t="shared" si="517"/>
        <v>0</v>
      </c>
      <c r="AA692" s="48">
        <f t="shared" si="515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518">SUM(E696:E697)</f>
        <v>0</v>
      </c>
      <c r="F695" s="48">
        <f t="shared" si="518"/>
        <v>0</v>
      </c>
      <c r="G695" s="49">
        <f t="shared" si="518"/>
        <v>0</v>
      </c>
      <c r="H695" s="50">
        <f t="shared" si="518"/>
        <v>0</v>
      </c>
      <c r="I695" s="58">
        <f t="shared" si="518"/>
        <v>0</v>
      </c>
      <c r="J695" s="49">
        <f t="shared" si="518"/>
        <v>0</v>
      </c>
      <c r="K695" s="49">
        <f t="shared" ref="K695" si="519">SUM(K696:K697)</f>
        <v>0</v>
      </c>
      <c r="L695" s="99">
        <f t="shared" si="518"/>
        <v>0</v>
      </c>
      <c r="M695" s="49">
        <f t="shared" si="518"/>
        <v>0</v>
      </c>
      <c r="N695" s="49">
        <f t="shared" si="518"/>
        <v>0</v>
      </c>
      <c r="O695" s="49">
        <f t="shared" si="518"/>
        <v>0</v>
      </c>
      <c r="P695" s="48">
        <f t="shared" si="518"/>
        <v>0</v>
      </c>
      <c r="Q695" s="48">
        <f t="shared" si="518"/>
        <v>0</v>
      </c>
      <c r="R695" s="48">
        <f t="shared" si="518"/>
        <v>0</v>
      </c>
      <c r="S695" s="105">
        <f t="shared" si="518"/>
        <v>0</v>
      </c>
      <c r="T695" s="99">
        <f t="shared" si="518"/>
        <v>0</v>
      </c>
      <c r="U695" s="48">
        <f t="shared" si="518"/>
        <v>0</v>
      </c>
      <c r="V695" s="48">
        <f t="shared" si="518"/>
        <v>0</v>
      </c>
      <c r="W695" s="50">
        <f t="shared" si="518"/>
        <v>0</v>
      </c>
      <c r="X695" s="58">
        <f t="shared" si="518"/>
        <v>0</v>
      </c>
      <c r="Y695" s="48">
        <f t="shared" ref="Y695:Z695" si="520">SUM(Y696:Y697)</f>
        <v>0</v>
      </c>
      <c r="Z695" s="48">
        <f t="shared" si="520"/>
        <v>0</v>
      </c>
      <c r="AA695" s="48">
        <f t="shared" si="518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521">E699+E703+E706+E709</f>
        <v>0</v>
      </c>
      <c r="F698" s="48">
        <f t="shared" si="521"/>
        <v>0</v>
      </c>
      <c r="G698" s="49">
        <f t="shared" si="521"/>
        <v>0</v>
      </c>
      <c r="H698" s="50">
        <f t="shared" si="521"/>
        <v>0</v>
      </c>
      <c r="I698" s="58">
        <f t="shared" si="521"/>
        <v>0</v>
      </c>
      <c r="J698" s="49">
        <f t="shared" si="521"/>
        <v>0</v>
      </c>
      <c r="K698" s="49">
        <f t="shared" ref="K698" si="522">K699+K703+K706+K709</f>
        <v>0</v>
      </c>
      <c r="L698" s="99">
        <f t="shared" si="521"/>
        <v>0</v>
      </c>
      <c r="M698" s="49">
        <f t="shared" si="521"/>
        <v>0</v>
      </c>
      <c r="N698" s="49">
        <f t="shared" si="521"/>
        <v>0</v>
      </c>
      <c r="O698" s="49">
        <f t="shared" si="521"/>
        <v>0</v>
      </c>
      <c r="P698" s="48">
        <f t="shared" si="521"/>
        <v>0</v>
      </c>
      <c r="Q698" s="48">
        <f t="shared" si="521"/>
        <v>0</v>
      </c>
      <c r="R698" s="48">
        <f t="shared" si="521"/>
        <v>0</v>
      </c>
      <c r="S698" s="105">
        <f t="shared" si="521"/>
        <v>0</v>
      </c>
      <c r="T698" s="99">
        <f t="shared" si="521"/>
        <v>0</v>
      </c>
      <c r="U698" s="48">
        <f t="shared" si="521"/>
        <v>0</v>
      </c>
      <c r="V698" s="48">
        <f t="shared" si="521"/>
        <v>0</v>
      </c>
      <c r="W698" s="50">
        <f t="shared" si="521"/>
        <v>0</v>
      </c>
      <c r="X698" s="58">
        <f t="shared" si="521"/>
        <v>0</v>
      </c>
      <c r="Y698" s="48">
        <f t="shared" ref="Y698:Z698" si="523">Y699+Y703+Y706+Y709</f>
        <v>0</v>
      </c>
      <c r="Z698" s="48">
        <f t="shared" si="523"/>
        <v>0</v>
      </c>
      <c r="AA698" s="48">
        <f t="shared" si="521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524">SUM(E700:E702)</f>
        <v>0</v>
      </c>
      <c r="F699" s="48">
        <f t="shared" si="524"/>
        <v>0</v>
      </c>
      <c r="G699" s="49">
        <f t="shared" si="524"/>
        <v>0</v>
      </c>
      <c r="H699" s="50">
        <f t="shared" si="524"/>
        <v>0</v>
      </c>
      <c r="I699" s="58">
        <f t="shared" si="524"/>
        <v>0</v>
      </c>
      <c r="J699" s="49">
        <f t="shared" si="524"/>
        <v>0</v>
      </c>
      <c r="K699" s="49">
        <f t="shared" ref="K699" si="525">SUM(K700:K702)</f>
        <v>0</v>
      </c>
      <c r="L699" s="99">
        <f t="shared" si="524"/>
        <v>0</v>
      </c>
      <c r="M699" s="49">
        <f t="shared" si="524"/>
        <v>0</v>
      </c>
      <c r="N699" s="49">
        <f t="shared" si="524"/>
        <v>0</v>
      </c>
      <c r="O699" s="49">
        <f t="shared" si="524"/>
        <v>0</v>
      </c>
      <c r="P699" s="48">
        <f t="shared" si="524"/>
        <v>0</v>
      </c>
      <c r="Q699" s="48">
        <f t="shared" si="524"/>
        <v>0</v>
      </c>
      <c r="R699" s="48">
        <f t="shared" si="524"/>
        <v>0</v>
      </c>
      <c r="S699" s="105">
        <f t="shared" si="524"/>
        <v>0</v>
      </c>
      <c r="T699" s="99">
        <f t="shared" si="524"/>
        <v>0</v>
      </c>
      <c r="U699" s="48">
        <f t="shared" si="524"/>
        <v>0</v>
      </c>
      <c r="V699" s="48">
        <f t="shared" si="524"/>
        <v>0</v>
      </c>
      <c r="W699" s="50">
        <f t="shared" si="524"/>
        <v>0</v>
      </c>
      <c r="X699" s="58">
        <f t="shared" si="524"/>
        <v>0</v>
      </c>
      <c r="Y699" s="48">
        <f t="shared" ref="Y699:Z699" si="526">SUM(Y700:Y702)</f>
        <v>0</v>
      </c>
      <c r="Z699" s="48">
        <f t="shared" si="526"/>
        <v>0</v>
      </c>
      <c r="AA699" s="48">
        <f t="shared" si="524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527">E704</f>
        <v>0</v>
      </c>
      <c r="F703" s="48">
        <f t="shared" si="527"/>
        <v>0</v>
      </c>
      <c r="G703" s="49">
        <f t="shared" si="527"/>
        <v>0</v>
      </c>
      <c r="H703" s="49">
        <f t="shared" si="527"/>
        <v>0</v>
      </c>
      <c r="I703" s="49">
        <f t="shared" si="527"/>
        <v>0</v>
      </c>
      <c r="J703" s="49">
        <f t="shared" si="527"/>
        <v>0</v>
      </c>
      <c r="K703" s="49">
        <f t="shared" si="527"/>
        <v>0</v>
      </c>
      <c r="L703" s="99">
        <f t="shared" si="527"/>
        <v>0</v>
      </c>
      <c r="M703" s="49">
        <f t="shared" si="527"/>
        <v>0</v>
      </c>
      <c r="N703" s="49">
        <f t="shared" si="527"/>
        <v>0</v>
      </c>
      <c r="O703" s="49">
        <f t="shared" si="527"/>
        <v>0</v>
      </c>
      <c r="P703" s="48">
        <f t="shared" si="527"/>
        <v>0</v>
      </c>
      <c r="Q703" s="48">
        <f t="shared" si="527"/>
        <v>0</v>
      </c>
      <c r="R703" s="48">
        <f t="shared" si="527"/>
        <v>0</v>
      </c>
      <c r="S703" s="105">
        <f t="shared" si="527"/>
        <v>0</v>
      </c>
      <c r="T703" s="99">
        <f t="shared" si="527"/>
        <v>0</v>
      </c>
      <c r="U703" s="48">
        <f t="shared" si="527"/>
        <v>0</v>
      </c>
      <c r="V703" s="48">
        <f t="shared" si="527"/>
        <v>0</v>
      </c>
      <c r="W703" s="50">
        <f t="shared" si="527"/>
        <v>0</v>
      </c>
      <c r="X703" s="58">
        <f t="shared" si="527"/>
        <v>0</v>
      </c>
      <c r="Y703" s="48">
        <f t="shared" si="527"/>
        <v>0</v>
      </c>
      <c r="Z703" s="48">
        <f t="shared" si="527"/>
        <v>0</v>
      </c>
      <c r="AA703" s="48">
        <f t="shared" si="527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528">+E705</f>
        <v>0</v>
      </c>
      <c r="F704" s="150">
        <f t="shared" si="528"/>
        <v>0</v>
      </c>
      <c r="G704" s="151">
        <f t="shared" si="528"/>
        <v>0</v>
      </c>
      <c r="H704" s="151">
        <f t="shared" si="528"/>
        <v>0</v>
      </c>
      <c r="I704" s="151">
        <f t="shared" si="528"/>
        <v>0</v>
      </c>
      <c r="J704" s="151">
        <f t="shared" si="528"/>
        <v>0</v>
      </c>
      <c r="K704" s="151">
        <f t="shared" si="528"/>
        <v>0</v>
      </c>
      <c r="L704" s="149">
        <f t="shared" si="528"/>
        <v>0</v>
      </c>
      <c r="M704" s="151">
        <f t="shared" si="528"/>
        <v>0</v>
      </c>
      <c r="N704" s="151">
        <f t="shared" si="528"/>
        <v>0</v>
      </c>
      <c r="O704" s="151">
        <f t="shared" si="528"/>
        <v>0</v>
      </c>
      <c r="P704" s="150">
        <f t="shared" si="528"/>
        <v>0</v>
      </c>
      <c r="Q704" s="150">
        <f t="shared" si="528"/>
        <v>0</v>
      </c>
      <c r="R704" s="150">
        <f t="shared" si="528"/>
        <v>0</v>
      </c>
      <c r="S704" s="153">
        <f t="shared" si="528"/>
        <v>0</v>
      </c>
      <c r="T704" s="149">
        <f t="shared" si="528"/>
        <v>0</v>
      </c>
      <c r="U704" s="150">
        <f t="shared" si="528"/>
        <v>0</v>
      </c>
      <c r="V704" s="150">
        <f t="shared" si="528"/>
        <v>0</v>
      </c>
      <c r="W704" s="154">
        <f t="shared" si="528"/>
        <v>0</v>
      </c>
      <c r="X704" s="155">
        <f t="shared" si="528"/>
        <v>0</v>
      </c>
      <c r="Y704" s="150">
        <f t="shared" si="528"/>
        <v>0</v>
      </c>
      <c r="Z704" s="150">
        <f t="shared" si="528"/>
        <v>0</v>
      </c>
      <c r="AA704" s="150">
        <f t="shared" si="528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529">SUM(E707:E708)</f>
        <v>0</v>
      </c>
      <c r="F706" s="48">
        <f t="shared" si="529"/>
        <v>0</v>
      </c>
      <c r="G706" s="49">
        <f t="shared" si="529"/>
        <v>0</v>
      </c>
      <c r="H706" s="49">
        <f t="shared" si="529"/>
        <v>0</v>
      </c>
      <c r="I706" s="49">
        <f t="shared" si="529"/>
        <v>0</v>
      </c>
      <c r="J706" s="49">
        <f t="shared" si="529"/>
        <v>0</v>
      </c>
      <c r="K706" s="49">
        <f t="shared" ref="K706" si="530">SUM(K707:K708)</f>
        <v>0</v>
      </c>
      <c r="L706" s="99">
        <f t="shared" si="529"/>
        <v>0</v>
      </c>
      <c r="M706" s="49">
        <f t="shared" si="529"/>
        <v>0</v>
      </c>
      <c r="N706" s="49">
        <f t="shared" si="529"/>
        <v>0</v>
      </c>
      <c r="O706" s="49">
        <f t="shared" si="529"/>
        <v>0</v>
      </c>
      <c r="P706" s="48">
        <f t="shared" si="529"/>
        <v>0</v>
      </c>
      <c r="Q706" s="48">
        <f t="shared" si="529"/>
        <v>0</v>
      </c>
      <c r="R706" s="48">
        <f t="shared" si="529"/>
        <v>0</v>
      </c>
      <c r="S706" s="105">
        <f t="shared" si="529"/>
        <v>0</v>
      </c>
      <c r="T706" s="99">
        <f t="shared" si="529"/>
        <v>0</v>
      </c>
      <c r="U706" s="48">
        <f t="shared" si="529"/>
        <v>0</v>
      </c>
      <c r="V706" s="48">
        <f t="shared" si="529"/>
        <v>0</v>
      </c>
      <c r="W706" s="50">
        <f t="shared" si="529"/>
        <v>0</v>
      </c>
      <c r="X706" s="58">
        <f t="shared" si="529"/>
        <v>0</v>
      </c>
      <c r="Y706" s="48">
        <f t="shared" ref="Y706:Z706" si="531">SUM(Y707:Y708)</f>
        <v>0</v>
      </c>
      <c r="Z706" s="48">
        <f t="shared" si="531"/>
        <v>0</v>
      </c>
      <c r="AA706" s="48">
        <f t="shared" si="529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532">SUM(E710+E712)</f>
        <v>0</v>
      </c>
      <c r="F709" s="48">
        <f t="shared" si="532"/>
        <v>0</v>
      </c>
      <c r="G709" s="49">
        <f t="shared" si="532"/>
        <v>0</v>
      </c>
      <c r="H709" s="49">
        <f t="shared" si="532"/>
        <v>0</v>
      </c>
      <c r="I709" s="49">
        <f t="shared" si="532"/>
        <v>0</v>
      </c>
      <c r="J709" s="49">
        <f t="shared" si="532"/>
        <v>0</v>
      </c>
      <c r="K709" s="49">
        <f t="shared" ref="K709" si="533">SUM(K710+K712)</f>
        <v>0</v>
      </c>
      <c r="L709" s="99">
        <f t="shared" si="532"/>
        <v>0</v>
      </c>
      <c r="M709" s="49">
        <f t="shared" si="532"/>
        <v>0</v>
      </c>
      <c r="N709" s="49">
        <f t="shared" si="532"/>
        <v>0</v>
      </c>
      <c r="O709" s="49">
        <f t="shared" si="532"/>
        <v>0</v>
      </c>
      <c r="P709" s="48">
        <f t="shared" si="532"/>
        <v>0</v>
      </c>
      <c r="Q709" s="48">
        <f t="shared" si="532"/>
        <v>0</v>
      </c>
      <c r="R709" s="48">
        <f t="shared" si="532"/>
        <v>0</v>
      </c>
      <c r="S709" s="105">
        <f t="shared" si="532"/>
        <v>0</v>
      </c>
      <c r="T709" s="99">
        <f t="shared" si="532"/>
        <v>0</v>
      </c>
      <c r="U709" s="48">
        <f t="shared" si="532"/>
        <v>0</v>
      </c>
      <c r="V709" s="48">
        <f t="shared" si="532"/>
        <v>0</v>
      </c>
      <c r="W709" s="50">
        <f t="shared" si="532"/>
        <v>0</v>
      </c>
      <c r="X709" s="58">
        <f t="shared" si="532"/>
        <v>0</v>
      </c>
      <c r="Y709" s="48">
        <f t="shared" ref="Y709:Z709" si="534">SUM(Y710+Y712)</f>
        <v>0</v>
      </c>
      <c r="Z709" s="48">
        <f t="shared" si="534"/>
        <v>0</v>
      </c>
      <c r="AA709" s="48">
        <f t="shared" si="532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535">+E711</f>
        <v>0</v>
      </c>
      <c r="F710" s="150">
        <f t="shared" si="535"/>
        <v>0</v>
      </c>
      <c r="G710" s="151">
        <f t="shared" si="535"/>
        <v>0</v>
      </c>
      <c r="H710" s="151">
        <f t="shared" si="535"/>
        <v>0</v>
      </c>
      <c r="I710" s="151">
        <f t="shared" si="535"/>
        <v>0</v>
      </c>
      <c r="J710" s="151">
        <f t="shared" si="535"/>
        <v>0</v>
      </c>
      <c r="K710" s="151">
        <f t="shared" si="535"/>
        <v>0</v>
      </c>
      <c r="L710" s="149">
        <f t="shared" si="535"/>
        <v>0</v>
      </c>
      <c r="M710" s="151">
        <f t="shared" si="535"/>
        <v>0</v>
      </c>
      <c r="N710" s="151">
        <f t="shared" si="535"/>
        <v>0</v>
      </c>
      <c r="O710" s="151">
        <f t="shared" si="535"/>
        <v>0</v>
      </c>
      <c r="P710" s="150">
        <f t="shared" si="535"/>
        <v>0</v>
      </c>
      <c r="Q710" s="150">
        <f t="shared" si="535"/>
        <v>0</v>
      </c>
      <c r="R710" s="150">
        <f t="shared" si="535"/>
        <v>0</v>
      </c>
      <c r="S710" s="153">
        <f t="shared" si="535"/>
        <v>0</v>
      </c>
      <c r="T710" s="149">
        <f t="shared" si="535"/>
        <v>0</v>
      </c>
      <c r="U710" s="150">
        <f t="shared" si="535"/>
        <v>0</v>
      </c>
      <c r="V710" s="150">
        <f t="shared" si="535"/>
        <v>0</v>
      </c>
      <c r="W710" s="154">
        <f t="shared" si="535"/>
        <v>0</v>
      </c>
      <c r="X710" s="155">
        <f t="shared" si="535"/>
        <v>0</v>
      </c>
      <c r="Y710" s="150">
        <f t="shared" si="535"/>
        <v>0</v>
      </c>
      <c r="Z710" s="150">
        <f t="shared" si="535"/>
        <v>0</v>
      </c>
      <c r="AA710" s="150">
        <f t="shared" si="535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536">E714+E719+E731+E737+E752+E761</f>
        <v>0</v>
      </c>
      <c r="F713" s="48">
        <f t="shared" si="536"/>
        <v>0</v>
      </c>
      <c r="G713" s="49">
        <f t="shared" si="536"/>
        <v>0</v>
      </c>
      <c r="H713" s="49">
        <f t="shared" si="536"/>
        <v>0</v>
      </c>
      <c r="I713" s="49">
        <f t="shared" si="536"/>
        <v>0</v>
      </c>
      <c r="J713" s="49">
        <f t="shared" si="536"/>
        <v>0</v>
      </c>
      <c r="K713" s="49">
        <f t="shared" ref="K713" si="537">K714+K719+K731+K737+K752+K761</f>
        <v>0</v>
      </c>
      <c r="L713" s="99">
        <f t="shared" si="536"/>
        <v>0</v>
      </c>
      <c r="M713" s="49">
        <f t="shared" si="536"/>
        <v>0</v>
      </c>
      <c r="N713" s="49">
        <f t="shared" si="536"/>
        <v>0</v>
      </c>
      <c r="O713" s="49">
        <f t="shared" si="536"/>
        <v>0</v>
      </c>
      <c r="P713" s="48">
        <f t="shared" si="536"/>
        <v>0</v>
      </c>
      <c r="Q713" s="48">
        <f t="shared" si="536"/>
        <v>0</v>
      </c>
      <c r="R713" s="48">
        <f t="shared" si="536"/>
        <v>0</v>
      </c>
      <c r="S713" s="105">
        <f t="shared" si="536"/>
        <v>0</v>
      </c>
      <c r="T713" s="99">
        <f t="shared" si="536"/>
        <v>0</v>
      </c>
      <c r="U713" s="48">
        <f t="shared" si="536"/>
        <v>0</v>
      </c>
      <c r="V713" s="48">
        <f t="shared" si="536"/>
        <v>0</v>
      </c>
      <c r="W713" s="50">
        <f t="shared" si="536"/>
        <v>0</v>
      </c>
      <c r="X713" s="58">
        <f t="shared" si="536"/>
        <v>0</v>
      </c>
      <c r="Y713" s="48">
        <f t="shared" ref="Y713:Z713" si="538">Y714+Y719+Y731+Y737+Y752+Y761</f>
        <v>0</v>
      </c>
      <c r="Z713" s="48">
        <f t="shared" si="538"/>
        <v>0</v>
      </c>
      <c r="AA713" s="48">
        <f t="shared" si="536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539">SUM(F715:F718)</f>
        <v>0</v>
      </c>
      <c r="G714" s="49">
        <f t="shared" si="539"/>
        <v>0</v>
      </c>
      <c r="H714" s="49">
        <f t="shared" si="539"/>
        <v>0</v>
      </c>
      <c r="I714" s="49">
        <f t="shared" si="539"/>
        <v>0</v>
      </c>
      <c r="J714" s="49">
        <f t="shared" si="539"/>
        <v>0</v>
      </c>
      <c r="K714" s="49">
        <f t="shared" ref="K714" si="540">SUM(K715:K718)</f>
        <v>0</v>
      </c>
      <c r="L714" s="99">
        <f t="shared" si="539"/>
        <v>0</v>
      </c>
      <c r="M714" s="49">
        <f t="shared" si="539"/>
        <v>0</v>
      </c>
      <c r="N714" s="49">
        <f t="shared" si="539"/>
        <v>0</v>
      </c>
      <c r="O714" s="49">
        <f t="shared" si="539"/>
        <v>0</v>
      </c>
      <c r="P714" s="48">
        <f t="shared" si="539"/>
        <v>0</v>
      </c>
      <c r="Q714" s="48">
        <f t="shared" si="539"/>
        <v>0</v>
      </c>
      <c r="R714" s="48">
        <f t="shared" si="539"/>
        <v>0</v>
      </c>
      <c r="S714" s="105">
        <f t="shared" si="539"/>
        <v>0</v>
      </c>
      <c r="T714" s="99">
        <f t="shared" si="539"/>
        <v>0</v>
      </c>
      <c r="U714" s="48">
        <f t="shared" si="539"/>
        <v>0</v>
      </c>
      <c r="V714" s="48">
        <f t="shared" si="539"/>
        <v>0</v>
      </c>
      <c r="W714" s="50">
        <f t="shared" si="539"/>
        <v>0</v>
      </c>
      <c r="X714" s="58">
        <f t="shared" si="539"/>
        <v>0</v>
      </c>
      <c r="Y714" s="48">
        <f t="shared" ref="Y714:Z714" si="541">SUM(Y715:Y718)</f>
        <v>0</v>
      </c>
      <c r="Z714" s="48">
        <f t="shared" si="541"/>
        <v>0</v>
      </c>
      <c r="AA714" s="48">
        <f t="shared" si="539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542">SUM(E720+E725+E726)</f>
        <v>0</v>
      </c>
      <c r="F719" s="48">
        <f t="shared" si="542"/>
        <v>0</v>
      </c>
      <c r="G719" s="49">
        <f t="shared" si="542"/>
        <v>0</v>
      </c>
      <c r="H719" s="49">
        <f t="shared" si="542"/>
        <v>0</v>
      </c>
      <c r="I719" s="49">
        <f t="shared" si="542"/>
        <v>0</v>
      </c>
      <c r="J719" s="49">
        <f t="shared" si="542"/>
        <v>0</v>
      </c>
      <c r="K719" s="49">
        <f t="shared" ref="K719" si="543">SUM(K720+K725+K726)</f>
        <v>0</v>
      </c>
      <c r="L719" s="99">
        <f t="shared" si="542"/>
        <v>0</v>
      </c>
      <c r="M719" s="49">
        <f t="shared" si="542"/>
        <v>0</v>
      </c>
      <c r="N719" s="49">
        <f t="shared" si="542"/>
        <v>0</v>
      </c>
      <c r="O719" s="49">
        <f t="shared" si="542"/>
        <v>0</v>
      </c>
      <c r="P719" s="48">
        <f t="shared" si="542"/>
        <v>0</v>
      </c>
      <c r="Q719" s="48">
        <f t="shared" si="542"/>
        <v>0</v>
      </c>
      <c r="R719" s="48">
        <f t="shared" si="542"/>
        <v>0</v>
      </c>
      <c r="S719" s="105">
        <f t="shared" si="542"/>
        <v>0</v>
      </c>
      <c r="T719" s="99">
        <f t="shared" si="542"/>
        <v>0</v>
      </c>
      <c r="U719" s="48">
        <f t="shared" si="542"/>
        <v>0</v>
      </c>
      <c r="V719" s="48">
        <f t="shared" si="542"/>
        <v>0</v>
      </c>
      <c r="W719" s="50">
        <f t="shared" si="542"/>
        <v>0</v>
      </c>
      <c r="X719" s="58">
        <f t="shared" si="542"/>
        <v>0</v>
      </c>
      <c r="Y719" s="48">
        <f t="shared" ref="Y719:Z719" si="544">SUM(Y720+Y725+Y726)</f>
        <v>0</v>
      </c>
      <c r="Z719" s="48">
        <f t="shared" si="544"/>
        <v>0</v>
      </c>
      <c r="AA719" s="48">
        <f t="shared" si="542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545">SUM(E721:E724)</f>
        <v>0</v>
      </c>
      <c r="F720" s="150">
        <f t="shared" si="545"/>
        <v>0</v>
      </c>
      <c r="G720" s="151">
        <f t="shared" si="545"/>
        <v>0</v>
      </c>
      <c r="H720" s="151">
        <f t="shared" si="545"/>
        <v>0</v>
      </c>
      <c r="I720" s="151">
        <f t="shared" si="545"/>
        <v>0</v>
      </c>
      <c r="J720" s="151">
        <f t="shared" si="545"/>
        <v>0</v>
      </c>
      <c r="K720" s="151">
        <f t="shared" ref="K720" si="546">SUM(K721:K724)</f>
        <v>0</v>
      </c>
      <c r="L720" s="149">
        <f t="shared" si="545"/>
        <v>0</v>
      </c>
      <c r="M720" s="151">
        <f t="shared" si="545"/>
        <v>0</v>
      </c>
      <c r="N720" s="151">
        <f t="shared" si="545"/>
        <v>0</v>
      </c>
      <c r="O720" s="151">
        <f t="shared" si="545"/>
        <v>0</v>
      </c>
      <c r="P720" s="150">
        <f t="shared" si="545"/>
        <v>0</v>
      </c>
      <c r="Q720" s="150">
        <f t="shared" si="545"/>
        <v>0</v>
      </c>
      <c r="R720" s="150">
        <f t="shared" si="545"/>
        <v>0</v>
      </c>
      <c r="S720" s="153">
        <f t="shared" si="545"/>
        <v>0</v>
      </c>
      <c r="T720" s="149">
        <f t="shared" si="545"/>
        <v>0</v>
      </c>
      <c r="U720" s="150">
        <f t="shared" si="545"/>
        <v>0</v>
      </c>
      <c r="V720" s="150">
        <f t="shared" si="545"/>
        <v>0</v>
      </c>
      <c r="W720" s="154">
        <f t="shared" si="545"/>
        <v>0</v>
      </c>
      <c r="X720" s="155">
        <f t="shared" si="545"/>
        <v>0</v>
      </c>
      <c r="Y720" s="150">
        <f t="shared" ref="Y720:Z720" si="547">SUM(Y721:Y724)</f>
        <v>0</v>
      </c>
      <c r="Z720" s="150">
        <f t="shared" si="547"/>
        <v>0</v>
      </c>
      <c r="AA720" s="150">
        <f t="shared" si="545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548">SUM(E727:E730)</f>
        <v>0</v>
      </c>
      <c r="F726" s="150">
        <f t="shared" si="548"/>
        <v>0</v>
      </c>
      <c r="G726" s="151">
        <f t="shared" si="548"/>
        <v>0</v>
      </c>
      <c r="H726" s="151">
        <f t="shared" si="548"/>
        <v>0</v>
      </c>
      <c r="I726" s="151">
        <f t="shared" si="548"/>
        <v>0</v>
      </c>
      <c r="J726" s="151">
        <f t="shared" si="548"/>
        <v>0</v>
      </c>
      <c r="K726" s="151">
        <f t="shared" ref="K726" si="549">SUM(K727:K730)</f>
        <v>0</v>
      </c>
      <c r="L726" s="149">
        <f t="shared" si="548"/>
        <v>0</v>
      </c>
      <c r="M726" s="151">
        <f t="shared" si="548"/>
        <v>0</v>
      </c>
      <c r="N726" s="151">
        <f t="shared" si="548"/>
        <v>0</v>
      </c>
      <c r="O726" s="151">
        <f t="shared" si="548"/>
        <v>0</v>
      </c>
      <c r="P726" s="150">
        <f t="shared" si="548"/>
        <v>0</v>
      </c>
      <c r="Q726" s="150">
        <f t="shared" si="548"/>
        <v>0</v>
      </c>
      <c r="R726" s="150">
        <f t="shared" si="548"/>
        <v>0</v>
      </c>
      <c r="S726" s="153">
        <f t="shared" si="548"/>
        <v>0</v>
      </c>
      <c r="T726" s="149">
        <f t="shared" si="548"/>
        <v>0</v>
      </c>
      <c r="U726" s="150">
        <f t="shared" si="548"/>
        <v>0</v>
      </c>
      <c r="V726" s="150">
        <f t="shared" si="548"/>
        <v>0</v>
      </c>
      <c r="W726" s="154">
        <f t="shared" si="548"/>
        <v>0</v>
      </c>
      <c r="X726" s="155">
        <f t="shared" si="548"/>
        <v>0</v>
      </c>
      <c r="Y726" s="150">
        <f t="shared" ref="Y726:Z726" si="550">SUM(Y727:Y730)</f>
        <v>0</v>
      </c>
      <c r="Z726" s="150">
        <f t="shared" si="550"/>
        <v>0</v>
      </c>
      <c r="AA726" s="150">
        <f t="shared" si="548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551">E732</f>
        <v>0</v>
      </c>
      <c r="F731" s="48">
        <f t="shared" si="551"/>
        <v>0</v>
      </c>
      <c r="G731" s="49">
        <f t="shared" si="551"/>
        <v>0</v>
      </c>
      <c r="H731" s="49">
        <f t="shared" si="551"/>
        <v>0</v>
      </c>
      <c r="I731" s="49">
        <f t="shared" si="551"/>
        <v>0</v>
      </c>
      <c r="J731" s="49">
        <f t="shared" si="551"/>
        <v>0</v>
      </c>
      <c r="K731" s="49">
        <f t="shared" si="551"/>
        <v>0</v>
      </c>
      <c r="L731" s="99">
        <f t="shared" si="551"/>
        <v>0</v>
      </c>
      <c r="M731" s="49">
        <f t="shared" si="551"/>
        <v>0</v>
      </c>
      <c r="N731" s="49">
        <f t="shared" si="551"/>
        <v>0</v>
      </c>
      <c r="O731" s="49">
        <f t="shared" si="551"/>
        <v>0</v>
      </c>
      <c r="P731" s="48">
        <f t="shared" si="551"/>
        <v>0</v>
      </c>
      <c r="Q731" s="48">
        <f t="shared" si="551"/>
        <v>0</v>
      </c>
      <c r="R731" s="48">
        <f t="shared" si="551"/>
        <v>0</v>
      </c>
      <c r="S731" s="105">
        <f t="shared" si="551"/>
        <v>0</v>
      </c>
      <c r="T731" s="99">
        <f t="shared" si="551"/>
        <v>0</v>
      </c>
      <c r="U731" s="48">
        <f t="shared" si="551"/>
        <v>0</v>
      </c>
      <c r="V731" s="48">
        <f t="shared" si="551"/>
        <v>0</v>
      </c>
      <c r="W731" s="50">
        <f t="shared" si="551"/>
        <v>0</v>
      </c>
      <c r="X731" s="58">
        <f t="shared" si="551"/>
        <v>0</v>
      </c>
      <c r="Y731" s="48">
        <f t="shared" si="551"/>
        <v>0</v>
      </c>
      <c r="Z731" s="48">
        <f t="shared" si="551"/>
        <v>0</v>
      </c>
      <c r="AA731" s="48">
        <f t="shared" si="551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552">SUM(E733:E736)</f>
        <v>0</v>
      </c>
      <c r="F732" s="150">
        <f t="shared" si="552"/>
        <v>0</v>
      </c>
      <c r="G732" s="151">
        <f t="shared" si="552"/>
        <v>0</v>
      </c>
      <c r="H732" s="151">
        <f t="shared" si="552"/>
        <v>0</v>
      </c>
      <c r="I732" s="151">
        <f t="shared" si="552"/>
        <v>0</v>
      </c>
      <c r="J732" s="151">
        <f t="shared" si="552"/>
        <v>0</v>
      </c>
      <c r="K732" s="151">
        <f t="shared" ref="K732" si="553">SUM(K733:K736)</f>
        <v>0</v>
      </c>
      <c r="L732" s="149">
        <f t="shared" si="552"/>
        <v>0</v>
      </c>
      <c r="M732" s="151">
        <f t="shared" si="552"/>
        <v>0</v>
      </c>
      <c r="N732" s="151">
        <f t="shared" si="552"/>
        <v>0</v>
      </c>
      <c r="O732" s="151">
        <f t="shared" si="552"/>
        <v>0</v>
      </c>
      <c r="P732" s="150">
        <f t="shared" si="552"/>
        <v>0</v>
      </c>
      <c r="Q732" s="150">
        <f t="shared" si="552"/>
        <v>0</v>
      </c>
      <c r="R732" s="150">
        <f t="shared" si="552"/>
        <v>0</v>
      </c>
      <c r="S732" s="153">
        <f t="shared" si="552"/>
        <v>0</v>
      </c>
      <c r="T732" s="149">
        <f t="shared" si="552"/>
        <v>0</v>
      </c>
      <c r="U732" s="150">
        <f t="shared" si="552"/>
        <v>0</v>
      </c>
      <c r="V732" s="150">
        <f t="shared" si="552"/>
        <v>0</v>
      </c>
      <c r="W732" s="154">
        <f t="shared" si="552"/>
        <v>0</v>
      </c>
      <c r="X732" s="155">
        <f t="shared" si="552"/>
        <v>0</v>
      </c>
      <c r="Y732" s="150">
        <f t="shared" ref="Y732:Z732" si="554">SUM(Y733:Y736)</f>
        <v>0</v>
      </c>
      <c r="Z732" s="150">
        <f t="shared" si="554"/>
        <v>0</v>
      </c>
      <c r="AA732" s="150">
        <f t="shared" si="552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555">SUM(E738+E743+E744+E749+E750+E751)</f>
        <v>0</v>
      </c>
      <c r="F737" s="48">
        <f t="shared" si="555"/>
        <v>0</v>
      </c>
      <c r="G737" s="49">
        <f t="shared" si="555"/>
        <v>0</v>
      </c>
      <c r="H737" s="49">
        <f t="shared" si="555"/>
        <v>0</v>
      </c>
      <c r="I737" s="49">
        <f t="shared" si="555"/>
        <v>0</v>
      </c>
      <c r="J737" s="49">
        <f t="shared" si="555"/>
        <v>0</v>
      </c>
      <c r="K737" s="49">
        <f t="shared" ref="K737" si="556">SUM(K738+K743+K744+K749+K750+K751)</f>
        <v>0</v>
      </c>
      <c r="L737" s="99">
        <f t="shared" si="555"/>
        <v>0</v>
      </c>
      <c r="M737" s="49">
        <f t="shared" si="555"/>
        <v>0</v>
      </c>
      <c r="N737" s="49">
        <f t="shared" si="555"/>
        <v>0</v>
      </c>
      <c r="O737" s="49">
        <f t="shared" si="555"/>
        <v>0</v>
      </c>
      <c r="P737" s="48">
        <f t="shared" si="555"/>
        <v>0</v>
      </c>
      <c r="Q737" s="48">
        <f t="shared" si="555"/>
        <v>0</v>
      </c>
      <c r="R737" s="48">
        <f t="shared" si="555"/>
        <v>0</v>
      </c>
      <c r="S737" s="105">
        <f t="shared" si="555"/>
        <v>0</v>
      </c>
      <c r="T737" s="99">
        <f t="shared" si="555"/>
        <v>0</v>
      </c>
      <c r="U737" s="48">
        <f t="shared" si="555"/>
        <v>0</v>
      </c>
      <c r="V737" s="48">
        <f t="shared" si="555"/>
        <v>0</v>
      </c>
      <c r="W737" s="50">
        <f t="shared" si="555"/>
        <v>0</v>
      </c>
      <c r="X737" s="58">
        <f t="shared" si="555"/>
        <v>0</v>
      </c>
      <c r="Y737" s="48">
        <f t="shared" ref="Y737:Z737" si="557">SUM(Y738+Y743+Y744+Y749+Y750+Y751)</f>
        <v>0</v>
      </c>
      <c r="Z737" s="48">
        <f t="shared" si="557"/>
        <v>0</v>
      </c>
      <c r="AA737" s="48">
        <f t="shared" si="555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558">SUM(E739:E742)</f>
        <v>0</v>
      </c>
      <c r="F738" s="150">
        <f t="shared" si="558"/>
        <v>0</v>
      </c>
      <c r="G738" s="151">
        <f t="shared" si="558"/>
        <v>0</v>
      </c>
      <c r="H738" s="151">
        <f t="shared" si="558"/>
        <v>0</v>
      </c>
      <c r="I738" s="151">
        <f t="shared" si="558"/>
        <v>0</v>
      </c>
      <c r="J738" s="151">
        <f t="shared" si="558"/>
        <v>0</v>
      </c>
      <c r="K738" s="151">
        <f t="shared" ref="K738" si="559">SUM(K739:K742)</f>
        <v>0</v>
      </c>
      <c r="L738" s="149">
        <f t="shared" si="558"/>
        <v>0</v>
      </c>
      <c r="M738" s="151">
        <f t="shared" si="558"/>
        <v>0</v>
      </c>
      <c r="N738" s="151">
        <f t="shared" si="558"/>
        <v>0</v>
      </c>
      <c r="O738" s="151">
        <f t="shared" si="558"/>
        <v>0</v>
      </c>
      <c r="P738" s="150">
        <f t="shared" si="558"/>
        <v>0</v>
      </c>
      <c r="Q738" s="150">
        <f t="shared" si="558"/>
        <v>0</v>
      </c>
      <c r="R738" s="150">
        <f t="shared" si="558"/>
        <v>0</v>
      </c>
      <c r="S738" s="153">
        <f t="shared" si="558"/>
        <v>0</v>
      </c>
      <c r="T738" s="149">
        <f t="shared" si="558"/>
        <v>0</v>
      </c>
      <c r="U738" s="150">
        <f t="shared" si="558"/>
        <v>0</v>
      </c>
      <c r="V738" s="150">
        <f t="shared" si="558"/>
        <v>0</v>
      </c>
      <c r="W738" s="154">
        <f t="shared" si="558"/>
        <v>0</v>
      </c>
      <c r="X738" s="155">
        <f t="shared" si="558"/>
        <v>0</v>
      </c>
      <c r="Y738" s="150">
        <f t="shared" ref="Y738:Z738" si="560">SUM(Y739:Y742)</f>
        <v>0</v>
      </c>
      <c r="Z738" s="150">
        <f t="shared" si="560"/>
        <v>0</v>
      </c>
      <c r="AA738" s="150">
        <f t="shared" si="558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561">SUM(E745:E748)</f>
        <v>0</v>
      </c>
      <c r="F744" s="150">
        <f t="shared" si="561"/>
        <v>0</v>
      </c>
      <c r="G744" s="151">
        <f t="shared" si="561"/>
        <v>0</v>
      </c>
      <c r="H744" s="151">
        <f t="shared" si="561"/>
        <v>0</v>
      </c>
      <c r="I744" s="151">
        <f t="shared" si="561"/>
        <v>0</v>
      </c>
      <c r="J744" s="151">
        <f t="shared" si="561"/>
        <v>0</v>
      </c>
      <c r="K744" s="151">
        <f t="shared" ref="K744" si="562">SUM(K745:K748)</f>
        <v>0</v>
      </c>
      <c r="L744" s="149">
        <f t="shared" si="561"/>
        <v>0</v>
      </c>
      <c r="M744" s="151">
        <f t="shared" si="561"/>
        <v>0</v>
      </c>
      <c r="N744" s="151">
        <f t="shared" si="561"/>
        <v>0</v>
      </c>
      <c r="O744" s="151">
        <f t="shared" si="561"/>
        <v>0</v>
      </c>
      <c r="P744" s="150">
        <f t="shared" si="561"/>
        <v>0</v>
      </c>
      <c r="Q744" s="150">
        <f t="shared" si="561"/>
        <v>0</v>
      </c>
      <c r="R744" s="150">
        <f t="shared" si="561"/>
        <v>0</v>
      </c>
      <c r="S744" s="153">
        <f t="shared" si="561"/>
        <v>0</v>
      </c>
      <c r="T744" s="149">
        <f t="shared" si="561"/>
        <v>0</v>
      </c>
      <c r="U744" s="150">
        <f t="shared" si="561"/>
        <v>0</v>
      </c>
      <c r="V744" s="150">
        <f t="shared" si="561"/>
        <v>0</v>
      </c>
      <c r="W744" s="154">
        <f t="shared" si="561"/>
        <v>0</v>
      </c>
      <c r="X744" s="155">
        <f t="shared" si="561"/>
        <v>0</v>
      </c>
      <c r="Y744" s="150">
        <f t="shared" ref="Y744:Z744" si="563">SUM(Y745:Y748)</f>
        <v>0</v>
      </c>
      <c r="Z744" s="150">
        <f t="shared" si="563"/>
        <v>0</v>
      </c>
      <c r="AA744" s="150">
        <f t="shared" si="561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564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564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564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564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564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564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564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565">SUM(E753+E758+E759+E760)</f>
        <v>0</v>
      </c>
      <c r="F752" s="48">
        <f t="shared" si="565"/>
        <v>0</v>
      </c>
      <c r="G752" s="49">
        <f t="shared" si="565"/>
        <v>0</v>
      </c>
      <c r="H752" s="49">
        <f t="shared" si="565"/>
        <v>0</v>
      </c>
      <c r="I752" s="49">
        <f t="shared" si="565"/>
        <v>0</v>
      </c>
      <c r="J752" s="49">
        <f t="shared" si="565"/>
        <v>0</v>
      </c>
      <c r="K752" s="49">
        <f t="shared" ref="K752" si="566">SUM(K753+K758+K759+K760)</f>
        <v>0</v>
      </c>
      <c r="L752" s="99">
        <f t="shared" si="565"/>
        <v>0</v>
      </c>
      <c r="M752" s="49">
        <f t="shared" si="565"/>
        <v>0</v>
      </c>
      <c r="N752" s="49">
        <f t="shared" si="565"/>
        <v>0</v>
      </c>
      <c r="O752" s="49">
        <f t="shared" si="565"/>
        <v>0</v>
      </c>
      <c r="P752" s="48">
        <f t="shared" si="565"/>
        <v>0</v>
      </c>
      <c r="Q752" s="48">
        <f t="shared" si="565"/>
        <v>0</v>
      </c>
      <c r="R752" s="48">
        <f t="shared" si="565"/>
        <v>0</v>
      </c>
      <c r="S752" s="105">
        <f t="shared" si="565"/>
        <v>0</v>
      </c>
      <c r="T752" s="99">
        <f t="shared" si="565"/>
        <v>0</v>
      </c>
      <c r="U752" s="48">
        <f t="shared" si="565"/>
        <v>0</v>
      </c>
      <c r="V752" s="48">
        <f t="shared" si="565"/>
        <v>0</v>
      </c>
      <c r="W752" s="50">
        <f t="shared" si="565"/>
        <v>0</v>
      </c>
      <c r="X752" s="58">
        <f t="shared" si="565"/>
        <v>0</v>
      </c>
      <c r="Y752" s="48">
        <f t="shared" ref="Y752:Z752" si="567">SUM(Y753+Y758+Y759+Y760)</f>
        <v>0</v>
      </c>
      <c r="Z752" s="48">
        <f t="shared" si="567"/>
        <v>0</v>
      </c>
      <c r="AA752" s="48">
        <f t="shared" si="565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568">SUM(E754:E757)</f>
        <v>0</v>
      </c>
      <c r="F753" s="150">
        <f t="shared" si="568"/>
        <v>0</v>
      </c>
      <c r="G753" s="151">
        <f t="shared" si="568"/>
        <v>0</v>
      </c>
      <c r="H753" s="151">
        <f t="shared" si="568"/>
        <v>0</v>
      </c>
      <c r="I753" s="151">
        <f t="shared" si="568"/>
        <v>0</v>
      </c>
      <c r="J753" s="151">
        <f t="shared" si="568"/>
        <v>0</v>
      </c>
      <c r="K753" s="151">
        <f t="shared" ref="K753" si="569">SUM(K754:K757)</f>
        <v>0</v>
      </c>
      <c r="L753" s="149">
        <f t="shared" si="568"/>
        <v>0</v>
      </c>
      <c r="M753" s="151">
        <f t="shared" si="568"/>
        <v>0</v>
      </c>
      <c r="N753" s="151">
        <f t="shared" si="568"/>
        <v>0</v>
      </c>
      <c r="O753" s="151">
        <f t="shared" si="568"/>
        <v>0</v>
      </c>
      <c r="P753" s="150">
        <f t="shared" si="568"/>
        <v>0</v>
      </c>
      <c r="Q753" s="150">
        <f t="shared" si="568"/>
        <v>0</v>
      </c>
      <c r="R753" s="150">
        <f t="shared" si="568"/>
        <v>0</v>
      </c>
      <c r="S753" s="153">
        <f t="shared" si="568"/>
        <v>0</v>
      </c>
      <c r="T753" s="149">
        <f t="shared" si="568"/>
        <v>0</v>
      </c>
      <c r="U753" s="150">
        <f t="shared" si="568"/>
        <v>0</v>
      </c>
      <c r="V753" s="150">
        <f t="shared" si="568"/>
        <v>0</v>
      </c>
      <c r="W753" s="154">
        <f t="shared" si="568"/>
        <v>0</v>
      </c>
      <c r="X753" s="155">
        <f t="shared" si="568"/>
        <v>0</v>
      </c>
      <c r="Y753" s="150">
        <f t="shared" ref="Y753:Z753" si="570">SUM(Y754:Y757)</f>
        <v>0</v>
      </c>
      <c r="Z753" s="150">
        <f t="shared" si="570"/>
        <v>0</v>
      </c>
      <c r="AA753" s="150">
        <f t="shared" si="568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571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571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571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571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571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571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571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572">SUM(E762:E768)</f>
        <v>0</v>
      </c>
      <c r="F761" s="59">
        <f t="shared" si="572"/>
        <v>0</v>
      </c>
      <c r="G761" s="58">
        <f t="shared" si="572"/>
        <v>0</v>
      </c>
      <c r="H761" s="58">
        <f t="shared" si="572"/>
        <v>0</v>
      </c>
      <c r="I761" s="50">
        <f t="shared" si="572"/>
        <v>0</v>
      </c>
      <c r="J761" s="58">
        <f t="shared" si="572"/>
        <v>0</v>
      </c>
      <c r="K761" s="58">
        <f t="shared" ref="K761" si="573">SUM(K762:K768)</f>
        <v>0</v>
      </c>
      <c r="L761" s="99">
        <f t="shared" si="572"/>
        <v>0</v>
      </c>
      <c r="M761" s="49">
        <f t="shared" si="572"/>
        <v>0</v>
      </c>
      <c r="N761" s="49">
        <f t="shared" si="572"/>
        <v>0</v>
      </c>
      <c r="O761" s="58">
        <f t="shared" si="572"/>
        <v>0</v>
      </c>
      <c r="P761" s="48">
        <f t="shared" si="572"/>
        <v>0</v>
      </c>
      <c r="Q761" s="48">
        <f t="shared" si="572"/>
        <v>0</v>
      </c>
      <c r="R761" s="48">
        <f t="shared" si="572"/>
        <v>0</v>
      </c>
      <c r="S761" s="105">
        <f t="shared" si="572"/>
        <v>0</v>
      </c>
      <c r="T761" s="99">
        <f t="shared" si="572"/>
        <v>0</v>
      </c>
      <c r="U761" s="48">
        <f t="shared" si="572"/>
        <v>0</v>
      </c>
      <c r="V761" s="48">
        <f t="shared" si="572"/>
        <v>0</v>
      </c>
      <c r="W761" s="50">
        <f t="shared" si="572"/>
        <v>0</v>
      </c>
      <c r="X761" s="58">
        <f t="shared" si="572"/>
        <v>0</v>
      </c>
      <c r="Y761" s="48">
        <f t="shared" ref="Y761:Z761" si="574">SUM(Y762:Y768)</f>
        <v>0</v>
      </c>
      <c r="Z761" s="48">
        <f t="shared" si="574"/>
        <v>0</v>
      </c>
      <c r="AA761" s="48">
        <f t="shared" si="572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575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575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575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575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575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575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575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576">E770+E773+E776</f>
        <v>0</v>
      </c>
      <c r="F769" s="59">
        <f t="shared" si="576"/>
        <v>0</v>
      </c>
      <c r="G769" s="58">
        <f t="shared" si="576"/>
        <v>0</v>
      </c>
      <c r="H769" s="58">
        <f t="shared" si="576"/>
        <v>0</v>
      </c>
      <c r="I769" s="50">
        <f t="shared" si="576"/>
        <v>0</v>
      </c>
      <c r="J769" s="58">
        <f t="shared" si="576"/>
        <v>0</v>
      </c>
      <c r="K769" s="58">
        <f t="shared" ref="K769" si="577">K770+K773+K776</f>
        <v>0</v>
      </c>
      <c r="L769" s="107">
        <f t="shared" si="576"/>
        <v>0</v>
      </c>
      <c r="M769" s="58">
        <f t="shared" si="576"/>
        <v>0</v>
      </c>
      <c r="N769" s="49">
        <f t="shared" si="576"/>
        <v>0</v>
      </c>
      <c r="O769" s="58">
        <f t="shared" si="576"/>
        <v>0</v>
      </c>
      <c r="P769" s="48">
        <f t="shared" si="576"/>
        <v>0</v>
      </c>
      <c r="Q769" s="48">
        <f t="shared" si="576"/>
        <v>0</v>
      </c>
      <c r="R769" s="48">
        <f t="shared" si="576"/>
        <v>0</v>
      </c>
      <c r="S769" s="105">
        <f t="shared" si="576"/>
        <v>0</v>
      </c>
      <c r="T769" s="99">
        <f t="shared" si="576"/>
        <v>0</v>
      </c>
      <c r="U769" s="48">
        <f t="shared" si="576"/>
        <v>0</v>
      </c>
      <c r="V769" s="48">
        <f t="shared" si="576"/>
        <v>0</v>
      </c>
      <c r="W769" s="50">
        <f t="shared" si="576"/>
        <v>0</v>
      </c>
      <c r="X769" s="58">
        <f t="shared" si="576"/>
        <v>0</v>
      </c>
      <c r="Y769" s="48">
        <f t="shared" ref="Y769:Z769" si="578">Y770+Y773+Y776</f>
        <v>0</v>
      </c>
      <c r="Z769" s="48">
        <f t="shared" si="578"/>
        <v>0</v>
      </c>
      <c r="AA769" s="48">
        <f t="shared" si="576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579">SUM(E771:E772)</f>
        <v>0</v>
      </c>
      <c r="F770" s="59">
        <f t="shared" si="579"/>
        <v>0</v>
      </c>
      <c r="G770" s="58">
        <f t="shared" si="579"/>
        <v>0</v>
      </c>
      <c r="H770" s="59">
        <f t="shared" si="579"/>
        <v>0</v>
      </c>
      <c r="I770" s="59">
        <f t="shared" si="579"/>
        <v>0</v>
      </c>
      <c r="J770" s="58">
        <f t="shared" si="579"/>
        <v>0</v>
      </c>
      <c r="K770" s="58">
        <f t="shared" ref="K770" si="580">SUM(K771:K772)</f>
        <v>0</v>
      </c>
      <c r="L770" s="107">
        <f t="shared" si="579"/>
        <v>0</v>
      </c>
      <c r="M770" s="58">
        <f t="shared" si="579"/>
        <v>0</v>
      </c>
      <c r="N770" s="49">
        <f t="shared" si="579"/>
        <v>0</v>
      </c>
      <c r="O770" s="58">
        <f t="shared" si="579"/>
        <v>0</v>
      </c>
      <c r="P770" s="48">
        <f t="shared" si="579"/>
        <v>0</v>
      </c>
      <c r="Q770" s="48">
        <f t="shared" si="579"/>
        <v>0</v>
      </c>
      <c r="R770" s="48">
        <f t="shared" si="579"/>
        <v>0</v>
      </c>
      <c r="S770" s="105">
        <f t="shared" si="579"/>
        <v>0</v>
      </c>
      <c r="T770" s="99">
        <f t="shared" si="579"/>
        <v>0</v>
      </c>
      <c r="U770" s="48">
        <f t="shared" si="579"/>
        <v>0</v>
      </c>
      <c r="V770" s="48">
        <f t="shared" si="579"/>
        <v>0</v>
      </c>
      <c r="W770" s="50">
        <f t="shared" si="579"/>
        <v>0</v>
      </c>
      <c r="X770" s="58">
        <f t="shared" si="579"/>
        <v>0</v>
      </c>
      <c r="Y770" s="48">
        <f t="shared" ref="Y770:Z770" si="581">SUM(Y771:Y772)</f>
        <v>0</v>
      </c>
      <c r="Z770" s="48">
        <f t="shared" si="581"/>
        <v>0</v>
      </c>
      <c r="AA770" s="48">
        <f t="shared" si="579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582">SUM(E774:E775)</f>
        <v>0</v>
      </c>
      <c r="F773" s="59">
        <f t="shared" si="582"/>
        <v>0</v>
      </c>
      <c r="G773" s="58">
        <f t="shared" si="582"/>
        <v>0</v>
      </c>
      <c r="H773" s="59">
        <f t="shared" si="582"/>
        <v>0</v>
      </c>
      <c r="I773" s="59">
        <f t="shared" si="582"/>
        <v>0</v>
      </c>
      <c r="J773" s="58">
        <f t="shared" si="582"/>
        <v>0</v>
      </c>
      <c r="K773" s="58">
        <f t="shared" ref="K773" si="583">SUM(K774:K775)</f>
        <v>0</v>
      </c>
      <c r="L773" s="107">
        <f t="shared" si="582"/>
        <v>0</v>
      </c>
      <c r="M773" s="58">
        <f t="shared" si="582"/>
        <v>0</v>
      </c>
      <c r="N773" s="49">
        <f t="shared" si="582"/>
        <v>0</v>
      </c>
      <c r="O773" s="58">
        <f t="shared" si="582"/>
        <v>0</v>
      </c>
      <c r="P773" s="48">
        <f t="shared" si="582"/>
        <v>0</v>
      </c>
      <c r="Q773" s="48">
        <f t="shared" si="582"/>
        <v>0</v>
      </c>
      <c r="R773" s="50">
        <f t="shared" si="582"/>
        <v>0</v>
      </c>
      <c r="S773" s="108">
        <f t="shared" si="582"/>
        <v>0</v>
      </c>
      <c r="T773" s="99">
        <f t="shared" si="582"/>
        <v>0</v>
      </c>
      <c r="U773" s="48">
        <f t="shared" si="582"/>
        <v>0</v>
      </c>
      <c r="V773" s="48">
        <f t="shared" si="582"/>
        <v>0</v>
      </c>
      <c r="W773" s="50">
        <f t="shared" si="582"/>
        <v>0</v>
      </c>
      <c r="X773" s="58">
        <f t="shared" si="582"/>
        <v>0</v>
      </c>
      <c r="Y773" s="48">
        <f t="shared" ref="Y773:Z773" si="584">SUM(Y774:Y775)</f>
        <v>0</v>
      </c>
      <c r="Z773" s="48">
        <f t="shared" si="584"/>
        <v>0</v>
      </c>
      <c r="AA773" s="48">
        <f t="shared" si="582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585">SUM(E777:E778)</f>
        <v>0</v>
      </c>
      <c r="F776" s="59">
        <f t="shared" si="585"/>
        <v>0</v>
      </c>
      <c r="G776" s="58">
        <f t="shared" si="585"/>
        <v>0</v>
      </c>
      <c r="H776" s="59">
        <f t="shared" si="585"/>
        <v>0</v>
      </c>
      <c r="I776" s="59">
        <f t="shared" si="585"/>
        <v>0</v>
      </c>
      <c r="J776" s="58">
        <f t="shared" si="585"/>
        <v>0</v>
      </c>
      <c r="K776" s="58">
        <f t="shared" ref="K776" si="586">SUM(K777:K778)</f>
        <v>0</v>
      </c>
      <c r="L776" s="107">
        <f t="shared" si="585"/>
        <v>0</v>
      </c>
      <c r="M776" s="58">
        <f t="shared" si="585"/>
        <v>0</v>
      </c>
      <c r="N776" s="49">
        <f t="shared" si="585"/>
        <v>0</v>
      </c>
      <c r="O776" s="59">
        <f t="shared" si="585"/>
        <v>0</v>
      </c>
      <c r="P776" s="48">
        <f t="shared" si="585"/>
        <v>0</v>
      </c>
      <c r="Q776" s="48">
        <f t="shared" si="585"/>
        <v>0</v>
      </c>
      <c r="R776" s="59">
        <f t="shared" si="585"/>
        <v>0</v>
      </c>
      <c r="S776" s="108">
        <f t="shared" si="585"/>
        <v>0</v>
      </c>
      <c r="T776" s="99">
        <f t="shared" si="585"/>
        <v>0</v>
      </c>
      <c r="U776" s="48">
        <f t="shared" si="585"/>
        <v>0</v>
      </c>
      <c r="V776" s="48">
        <f t="shared" si="585"/>
        <v>0</v>
      </c>
      <c r="W776" s="50">
        <f t="shared" si="585"/>
        <v>0</v>
      </c>
      <c r="X776" s="58">
        <f t="shared" si="585"/>
        <v>0</v>
      </c>
      <c r="Y776" s="48">
        <f t="shared" ref="Y776:Z776" si="587">SUM(Y777:Y778)</f>
        <v>0</v>
      </c>
      <c r="Z776" s="48">
        <f t="shared" si="587"/>
        <v>0</v>
      </c>
      <c r="AA776" s="48">
        <f t="shared" si="585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0</v>
      </c>
      <c r="E779" s="109">
        <f t="shared" ref="E779:AA779" si="588">+E643+E642</f>
        <v>0</v>
      </c>
      <c r="F779" s="92">
        <f t="shared" si="588"/>
        <v>0</v>
      </c>
      <c r="G779" s="92">
        <f t="shared" si="588"/>
        <v>0</v>
      </c>
      <c r="H779" s="92">
        <f t="shared" si="588"/>
        <v>0</v>
      </c>
      <c r="I779" s="92">
        <f t="shared" si="588"/>
        <v>0</v>
      </c>
      <c r="J779" s="93">
        <f t="shared" si="588"/>
        <v>0</v>
      </c>
      <c r="K779" s="93">
        <f t="shared" ref="K779" si="589">+K643+K642</f>
        <v>0</v>
      </c>
      <c r="L779" s="109">
        <f t="shared" si="588"/>
        <v>0</v>
      </c>
      <c r="M779" s="92">
        <f t="shared" si="588"/>
        <v>0</v>
      </c>
      <c r="N779" s="92">
        <f t="shared" si="588"/>
        <v>0</v>
      </c>
      <c r="O779" s="92">
        <f t="shared" si="588"/>
        <v>0</v>
      </c>
      <c r="P779" s="95">
        <f t="shared" si="588"/>
        <v>0</v>
      </c>
      <c r="Q779" s="95">
        <f t="shared" si="588"/>
        <v>0</v>
      </c>
      <c r="R779" s="92">
        <f t="shared" si="588"/>
        <v>0</v>
      </c>
      <c r="S779" s="110">
        <f t="shared" si="588"/>
        <v>0</v>
      </c>
      <c r="T779" s="101">
        <f t="shared" si="588"/>
        <v>0</v>
      </c>
      <c r="U779" s="95">
        <f t="shared" si="588"/>
        <v>0</v>
      </c>
      <c r="V779" s="95">
        <f t="shared" si="588"/>
        <v>0</v>
      </c>
      <c r="W779" s="94">
        <f t="shared" si="588"/>
        <v>0</v>
      </c>
      <c r="X779" s="93">
        <f t="shared" si="588"/>
        <v>0</v>
      </c>
      <c r="Y779" s="95">
        <f t="shared" ref="Y779:Z779" si="590">+Y643+Y642</f>
        <v>0</v>
      </c>
      <c r="Z779" s="95">
        <f t="shared" si="590"/>
        <v>0</v>
      </c>
      <c r="AA779" s="95">
        <f t="shared" si="588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L1:S1"/>
    <mergeCell ref="T1:AB1"/>
    <mergeCell ref="E1:K1"/>
  </mergeCells>
  <dataValidations count="2">
    <dataValidation type="list" allowBlank="1" showInputMessage="1" showErrorMessage="1" sqref="B1">
      <formula1>#REF!</formula1>
    </dataValidation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Normal="80" zoomScaleSheetLayoutView="100" workbookViewId="0">
      <pane xSplit="3" ySplit="4" topLeftCell="D77" activePane="bottomRight" state="frozen"/>
      <selection pane="topRight" activeCell="D1" sqref="D1"/>
      <selection pane="bottomLeft" activeCell="A5" sqref="A5"/>
      <selection pane="bottomRight" activeCell="E576" sqref="E576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35820000</v>
      </c>
      <c r="E5" s="96">
        <f t="shared" ref="E5:AA5" si="0">E6+E43+E190+E254+E276+E350+E397</f>
        <v>35820000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35099000</v>
      </c>
      <c r="E6" s="97">
        <f t="shared" ref="E6:AA6" si="1">E7+E24+E33</f>
        <v>35099000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29600000</v>
      </c>
      <c r="E7" s="97">
        <f t="shared" ref="E7:AA7" si="2">SUM(E8+E12+E20+E22)</f>
        <v>29600000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29600000</v>
      </c>
      <c r="E8" s="149">
        <f>SUM(E9:E11)</f>
        <v>29600000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29600000</v>
      </c>
      <c r="E9" s="98">
        <v>29600000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/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615000</v>
      </c>
      <c r="E24" s="97">
        <f t="shared" ref="E24:AA24" si="8">E25</f>
        <v>615000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615000</v>
      </c>
      <c r="E25" s="149">
        <f t="shared" ref="E25:AA25" si="9">SUM(E26:E32)</f>
        <v>615000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615000</v>
      </c>
      <c r="E32" s="98">
        <v>615000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/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4884000</v>
      </c>
      <c r="E33" s="97">
        <f t="shared" ref="E33:AA33" si="11">SUM(E34+E36+E40)</f>
        <v>4884000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4833000</v>
      </c>
      <c r="E36" s="149">
        <f t="shared" ref="E36:AA36" si="13">SUM(E37:E39)</f>
        <v>4833000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4811000</v>
      </c>
      <c r="E37" s="98">
        <v>4811000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22000</v>
      </c>
      <c r="E38" s="98">
        <v>22000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51000</v>
      </c>
      <c r="E40" s="149">
        <f t="shared" ref="E40:AA40" si="14">SUM(E41:E42)</f>
        <v>51000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51000</v>
      </c>
      <c r="E42" s="98">
        <v>51000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721000</v>
      </c>
      <c r="E43" s="97">
        <f t="shared" ref="E43:AA43" si="15">E44+E64+E98+E158+E162</f>
        <v>721000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640000</v>
      </c>
      <c r="E44" s="97">
        <f t="shared" ref="E44:AA44" si="16">SUM(E45+E54+E58+E61)</f>
        <v>640000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17">SUM(E46:E53)</f>
        <v>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532509</v>
      </c>
      <c r="E54" s="149">
        <f>SUM(E55:E57)</f>
        <v>532509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532509</v>
      </c>
      <c r="E55" s="98">
        <v>532509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>
        <v>0</v>
      </c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107491</v>
      </c>
      <c r="E58" s="149">
        <f t="shared" ref="E58:AA58" si="20">+E59+E60</f>
        <v>107491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50000</v>
      </c>
      <c r="E59" s="98">
        <v>50000</v>
      </c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57491</v>
      </c>
      <c r="E60" s="98">
        <v>57491</v>
      </c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23">SUM(E65+E72+E80+E86+E91+E94+E96)</f>
        <v>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24">SUM(E66:E71)</f>
        <v>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/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/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34000</v>
      </c>
      <c r="E98" s="99">
        <f t="shared" ref="E98:AA98" si="33">SUM(E99+E105+E110+E116+E123+E130+E135+E145+E149)</f>
        <v>34000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34">SUM(E100:E104)</f>
        <v>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36">SUM(E111:E115)</f>
        <v>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34000</v>
      </c>
      <c r="E130" s="149">
        <f t="shared" ref="E130:AA130" si="41">SUM(E131:E134)</f>
        <v>34000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34000</v>
      </c>
      <c r="E131" s="98">
        <v>34000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42">SUM(E136:E144)</f>
        <v>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45">SUM(E150:E157)</f>
        <v>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47">E159</f>
        <v>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48">SUM(E160:E161)</f>
        <v>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47000</v>
      </c>
      <c r="E162" s="99">
        <f t="shared" ref="E162:AA162" si="49">SUM(E163+E169+E173+E175+E179+E185+E187)</f>
        <v>47000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47000</v>
      </c>
      <c r="E179" s="149">
        <f t="shared" ref="E179:AA179" si="54">SUM(E180:E184)</f>
        <v>47000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47000</v>
      </c>
      <c r="E183" s="98">
        <v>47000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N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7"/>
        <v>0</v>
      </c>
      <c r="O274" s="229">
        <f t="shared" si="87"/>
        <v>0</v>
      </c>
      <c r="P274" s="228">
        <f t="shared" si="87"/>
        <v>0</v>
      </c>
      <c r="Q274" s="228">
        <f t="shared" si="87"/>
        <v>0</v>
      </c>
      <c r="R274" s="228">
        <f t="shared" si="87"/>
        <v>0</v>
      </c>
      <c r="S274" s="230">
        <f t="shared" si="87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35820000</v>
      </c>
      <c r="E642" s="100">
        <f t="shared" si="218"/>
        <v>35820000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35820000</v>
      </c>
      <c r="E779" s="109">
        <f t="shared" ref="E779:AA779" si="265">+E643+E642</f>
        <v>35820000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  <dataValidation type="list" allowBlank="1" showInputMessage="1" showErrorMessage="1" sqref="B1">
      <formula1>#REF!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9"/>
  <sheetViews>
    <sheetView view="pageBreakPreview" zoomScale="80" zoomScaleNormal="80" zoomScaleSheetLayoutView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60" sqref="E60"/>
    </sheetView>
  </sheetViews>
  <sheetFormatPr defaultRowHeight="15" x14ac:dyDescent="0.25"/>
  <cols>
    <col min="1" max="1" width="6.85546875" style="148" customWidth="1"/>
    <col min="2" max="2" width="46.7109375" style="148" customWidth="1"/>
    <col min="3" max="3" width="4.28515625" style="148" customWidth="1"/>
    <col min="4" max="4" width="12.7109375" style="148" customWidth="1"/>
    <col min="5" max="7" width="12.7109375" style="3" customWidth="1"/>
    <col min="8" max="11" width="12.140625" style="3" customWidth="1"/>
    <col min="12" max="12" width="12" style="3" customWidth="1"/>
    <col min="13" max="13" width="11.85546875" style="3" customWidth="1"/>
    <col min="14" max="14" width="12" style="3" customWidth="1"/>
    <col min="15" max="15" width="12.140625" style="3" customWidth="1"/>
    <col min="16" max="16" width="12" style="3" customWidth="1"/>
    <col min="17" max="17" width="11.85546875" style="3" customWidth="1"/>
    <col min="18" max="18" width="12" style="3" customWidth="1"/>
    <col min="19" max="19" width="12.5703125" style="3" customWidth="1"/>
    <col min="20" max="20" width="12.85546875" style="3" customWidth="1"/>
    <col min="21" max="21" width="12" style="3" customWidth="1"/>
    <col min="22" max="22" width="12.42578125" style="3" customWidth="1"/>
    <col min="23" max="23" width="12.28515625" style="3" customWidth="1"/>
    <col min="24" max="24" width="12.140625" style="3" customWidth="1"/>
    <col min="25" max="25" width="12" style="3" customWidth="1"/>
    <col min="26" max="26" width="11.85546875" style="3" customWidth="1"/>
    <col min="27" max="27" width="12" style="3" customWidth="1"/>
    <col min="28" max="28" width="38.28515625" style="3" customWidth="1"/>
    <col min="29" max="29" width="9.140625" style="3" customWidth="1"/>
  </cols>
  <sheetData>
    <row r="1" spans="1:29" s="148" customFormat="1" ht="45" customHeight="1" x14ac:dyDescent="0.2">
      <c r="A1" s="123" t="s">
        <v>376</v>
      </c>
      <c r="B1" s="124"/>
      <c r="C1" s="124"/>
      <c r="D1" s="125"/>
      <c r="E1" s="350" t="s">
        <v>1463</v>
      </c>
      <c r="F1" s="351"/>
      <c r="G1" s="351"/>
      <c r="H1" s="351"/>
      <c r="I1" s="351"/>
      <c r="J1" s="351"/>
      <c r="K1" s="352"/>
      <c r="L1" s="344" t="s">
        <v>1464</v>
      </c>
      <c r="M1" s="345"/>
      <c r="N1" s="345"/>
      <c r="O1" s="345"/>
      <c r="P1" s="345"/>
      <c r="Q1" s="345"/>
      <c r="R1" s="345"/>
      <c r="S1" s="346"/>
      <c r="T1" s="347" t="s">
        <v>1465</v>
      </c>
      <c r="U1" s="348"/>
      <c r="V1" s="348"/>
      <c r="W1" s="348"/>
      <c r="X1" s="348"/>
      <c r="Y1" s="348"/>
      <c r="Z1" s="348"/>
      <c r="AA1" s="348"/>
      <c r="AB1" s="349"/>
    </row>
    <row r="2" spans="1:29" s="214" customFormat="1" ht="33.75" customHeight="1" x14ac:dyDescent="0.25">
      <c r="A2" s="126" t="s">
        <v>6</v>
      </c>
      <c r="B2" s="127"/>
      <c r="C2" s="127"/>
      <c r="D2" s="128"/>
      <c r="E2" s="129">
        <v>11</v>
      </c>
      <c r="F2" s="130">
        <v>31</v>
      </c>
      <c r="G2" s="130">
        <v>43</v>
      </c>
      <c r="H2" s="130">
        <v>52</v>
      </c>
      <c r="I2" s="130">
        <v>6</v>
      </c>
      <c r="J2" s="181">
        <v>7</v>
      </c>
      <c r="K2" s="130">
        <v>8</v>
      </c>
      <c r="L2" s="129">
        <v>11</v>
      </c>
      <c r="M2" s="130">
        <v>31</v>
      </c>
      <c r="N2" s="130">
        <v>43</v>
      </c>
      <c r="O2" s="130">
        <v>52</v>
      </c>
      <c r="P2" s="130">
        <v>561</v>
      </c>
      <c r="Q2" s="130">
        <v>563</v>
      </c>
      <c r="R2" s="130">
        <v>6</v>
      </c>
      <c r="S2" s="131">
        <v>7</v>
      </c>
      <c r="T2" s="129">
        <v>11</v>
      </c>
      <c r="U2" s="130">
        <v>31</v>
      </c>
      <c r="V2" s="130">
        <v>43</v>
      </c>
      <c r="W2" s="130">
        <v>51</v>
      </c>
      <c r="X2" s="130">
        <v>52</v>
      </c>
      <c r="Y2" s="130">
        <v>561</v>
      </c>
      <c r="Z2" s="130">
        <v>563</v>
      </c>
      <c r="AA2" s="130">
        <v>6</v>
      </c>
      <c r="AB2" s="132"/>
      <c r="AC2" s="148"/>
    </row>
    <row r="3" spans="1:29" s="214" customFormat="1" ht="67.5" customHeight="1" thickBot="1" x14ac:dyDescent="0.3">
      <c r="A3" s="133" t="s">
        <v>7</v>
      </c>
      <c r="B3" s="134" t="s">
        <v>8</v>
      </c>
      <c r="C3" s="135" t="s">
        <v>9</v>
      </c>
      <c r="D3" s="136" t="s">
        <v>377</v>
      </c>
      <c r="E3" s="137" t="s">
        <v>378</v>
      </c>
      <c r="F3" s="138" t="s">
        <v>379</v>
      </c>
      <c r="G3" s="138" t="s">
        <v>380</v>
      </c>
      <c r="H3" s="138" t="s">
        <v>382</v>
      </c>
      <c r="I3" s="138" t="s">
        <v>383</v>
      </c>
      <c r="J3" s="179" t="s">
        <v>384</v>
      </c>
      <c r="K3" s="215" t="s">
        <v>1597</v>
      </c>
      <c r="L3" s="137" t="s">
        <v>378</v>
      </c>
      <c r="M3" s="138" t="s">
        <v>379</v>
      </c>
      <c r="N3" s="138" t="s">
        <v>380</v>
      </c>
      <c r="O3" s="138" t="s">
        <v>382</v>
      </c>
      <c r="P3" s="138" t="s">
        <v>1369</v>
      </c>
      <c r="Q3" s="138" t="s">
        <v>1370</v>
      </c>
      <c r="R3" s="138" t="s">
        <v>383</v>
      </c>
      <c r="S3" s="139" t="s">
        <v>384</v>
      </c>
      <c r="T3" s="137" t="s">
        <v>378</v>
      </c>
      <c r="U3" s="138" t="s">
        <v>379</v>
      </c>
      <c r="V3" s="138" t="s">
        <v>380</v>
      </c>
      <c r="W3" s="138" t="s">
        <v>381</v>
      </c>
      <c r="X3" s="138" t="s">
        <v>382</v>
      </c>
      <c r="Y3" s="138" t="s">
        <v>1369</v>
      </c>
      <c r="Z3" s="138" t="s">
        <v>1370</v>
      </c>
      <c r="AA3" s="138" t="s">
        <v>383</v>
      </c>
      <c r="AB3" s="140" t="s">
        <v>1600</v>
      </c>
      <c r="AC3" s="148"/>
    </row>
    <row r="4" spans="1:29" s="214" customFormat="1" ht="15.75" thickBot="1" x14ac:dyDescent="0.3">
      <c r="A4" s="141">
        <v>1</v>
      </c>
      <c r="B4" s="142">
        <v>2</v>
      </c>
      <c r="C4" s="142">
        <v>3</v>
      </c>
      <c r="D4" s="142">
        <v>4</v>
      </c>
      <c r="E4" s="142">
        <v>5</v>
      </c>
      <c r="F4" s="142">
        <v>6</v>
      </c>
      <c r="G4" s="142">
        <v>7</v>
      </c>
      <c r="H4" s="142">
        <v>8</v>
      </c>
      <c r="I4" s="142">
        <v>9</v>
      </c>
      <c r="J4" s="142">
        <v>10</v>
      </c>
      <c r="K4" s="142">
        <v>11</v>
      </c>
      <c r="L4" s="142">
        <v>12</v>
      </c>
      <c r="M4" s="142">
        <v>13</v>
      </c>
      <c r="N4" s="142">
        <v>14</v>
      </c>
      <c r="O4" s="142">
        <v>15</v>
      </c>
      <c r="P4" s="142">
        <v>16</v>
      </c>
      <c r="Q4" s="142">
        <v>17</v>
      </c>
      <c r="R4" s="142">
        <v>18</v>
      </c>
      <c r="S4" s="142">
        <v>19</v>
      </c>
      <c r="T4" s="142">
        <v>20</v>
      </c>
      <c r="U4" s="142">
        <v>21</v>
      </c>
      <c r="V4" s="142">
        <v>22</v>
      </c>
      <c r="W4" s="142">
        <v>23</v>
      </c>
      <c r="X4" s="142">
        <v>24</v>
      </c>
      <c r="Y4" s="142">
        <v>25</v>
      </c>
      <c r="Z4" s="142">
        <v>26</v>
      </c>
      <c r="AA4" s="142">
        <v>27</v>
      </c>
      <c r="AB4" s="142">
        <v>28</v>
      </c>
      <c r="AC4" s="148"/>
    </row>
    <row r="5" spans="1:29" s="148" customFormat="1" ht="22.5" customHeight="1" x14ac:dyDescent="0.2">
      <c r="A5" s="111">
        <v>3</v>
      </c>
      <c r="B5" s="80" t="s">
        <v>385</v>
      </c>
      <c r="C5" s="143">
        <v>147</v>
      </c>
      <c r="D5" s="81">
        <f>D6+D43+D190+D254+D276+D350+D397</f>
        <v>36178200</v>
      </c>
      <c r="E5" s="96">
        <f t="shared" ref="E5:AA5" si="0">E6+E43+E190+E254+E276+E350+E397</f>
        <v>36178200</v>
      </c>
      <c r="F5" s="82">
        <f t="shared" si="0"/>
        <v>0</v>
      </c>
      <c r="G5" s="83">
        <f t="shared" si="0"/>
        <v>0</v>
      </c>
      <c r="H5" s="85">
        <f t="shared" si="0"/>
        <v>0</v>
      </c>
      <c r="I5" s="85">
        <f t="shared" si="0"/>
        <v>0</v>
      </c>
      <c r="J5" s="180">
        <f t="shared" si="0"/>
        <v>0</v>
      </c>
      <c r="K5" s="180">
        <f t="shared" si="0"/>
        <v>0</v>
      </c>
      <c r="L5" s="96">
        <f t="shared" si="0"/>
        <v>0</v>
      </c>
      <c r="M5" s="84">
        <f t="shared" si="0"/>
        <v>0</v>
      </c>
      <c r="N5" s="86">
        <f t="shared" si="0"/>
        <v>0</v>
      </c>
      <c r="O5" s="83">
        <f t="shared" si="0"/>
        <v>0</v>
      </c>
      <c r="P5" s="84">
        <f t="shared" si="0"/>
        <v>0</v>
      </c>
      <c r="Q5" s="84">
        <f t="shared" si="0"/>
        <v>0</v>
      </c>
      <c r="R5" s="82">
        <f t="shared" si="0"/>
        <v>0</v>
      </c>
      <c r="S5" s="102">
        <f t="shared" si="0"/>
        <v>0</v>
      </c>
      <c r="T5" s="96">
        <f t="shared" si="0"/>
        <v>0</v>
      </c>
      <c r="U5" s="82">
        <f t="shared" si="0"/>
        <v>0</v>
      </c>
      <c r="V5" s="82">
        <f t="shared" si="0"/>
        <v>0</v>
      </c>
      <c r="W5" s="84">
        <f t="shared" si="0"/>
        <v>0</v>
      </c>
      <c r="X5" s="86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112"/>
    </row>
    <row r="6" spans="1:29" s="148" customFormat="1" ht="11.25" x14ac:dyDescent="0.2">
      <c r="A6" s="87">
        <v>31</v>
      </c>
      <c r="B6" s="38" t="s">
        <v>386</v>
      </c>
      <c r="C6" s="144">
        <v>148</v>
      </c>
      <c r="D6" s="39">
        <f>D7+D24+D33</f>
        <v>35449990</v>
      </c>
      <c r="E6" s="97">
        <f t="shared" ref="E6:AA6" si="1">E7+E24+E33</f>
        <v>35449990</v>
      </c>
      <c r="F6" s="40">
        <f t="shared" si="1"/>
        <v>0</v>
      </c>
      <c r="G6" s="41">
        <f t="shared" si="1"/>
        <v>0</v>
      </c>
      <c r="H6" s="43">
        <f t="shared" si="1"/>
        <v>0</v>
      </c>
      <c r="I6" s="44">
        <f t="shared" si="1"/>
        <v>0</v>
      </c>
      <c r="J6" s="41">
        <f t="shared" si="1"/>
        <v>0</v>
      </c>
      <c r="K6" s="41">
        <f t="shared" si="1"/>
        <v>0</v>
      </c>
      <c r="L6" s="97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0">
        <f t="shared" si="1"/>
        <v>0</v>
      </c>
      <c r="Q6" s="40">
        <f t="shared" si="1"/>
        <v>0</v>
      </c>
      <c r="R6" s="40">
        <f t="shared" si="1"/>
        <v>0</v>
      </c>
      <c r="S6" s="103">
        <f t="shared" si="1"/>
        <v>0</v>
      </c>
      <c r="T6" s="97">
        <f t="shared" si="1"/>
        <v>0</v>
      </c>
      <c r="U6" s="40">
        <f t="shared" si="1"/>
        <v>0</v>
      </c>
      <c r="V6" s="40">
        <f t="shared" si="1"/>
        <v>0</v>
      </c>
      <c r="W6" s="42">
        <f t="shared" si="1"/>
        <v>0</v>
      </c>
      <c r="X6" s="44">
        <f t="shared" si="1"/>
        <v>0</v>
      </c>
      <c r="Y6" s="40">
        <f t="shared" si="1"/>
        <v>0</v>
      </c>
      <c r="Z6" s="40">
        <f t="shared" si="1"/>
        <v>0</v>
      </c>
      <c r="AA6" s="40">
        <f t="shared" si="1"/>
        <v>0</v>
      </c>
      <c r="AB6" s="113"/>
    </row>
    <row r="7" spans="1:29" s="148" customFormat="1" ht="11.25" x14ac:dyDescent="0.2">
      <c r="A7" s="87">
        <v>311</v>
      </c>
      <c r="B7" s="38" t="s">
        <v>387</v>
      </c>
      <c r="C7" s="144">
        <v>149</v>
      </c>
      <c r="D7" s="39">
        <f>SUM(D8+D12+D20+D22)</f>
        <v>29896000</v>
      </c>
      <c r="E7" s="97">
        <f t="shared" ref="E7:AA7" si="2">SUM(E8+E12+E20+E22)</f>
        <v>29896000</v>
      </c>
      <c r="F7" s="40">
        <f t="shared" si="2"/>
        <v>0</v>
      </c>
      <c r="G7" s="41">
        <f t="shared" si="2"/>
        <v>0</v>
      </c>
      <c r="H7" s="43">
        <f t="shared" si="2"/>
        <v>0</v>
      </c>
      <c r="I7" s="44">
        <f t="shared" si="2"/>
        <v>0</v>
      </c>
      <c r="J7" s="41">
        <f t="shared" si="2"/>
        <v>0</v>
      </c>
      <c r="K7" s="41">
        <f t="shared" si="2"/>
        <v>0</v>
      </c>
      <c r="L7" s="97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0">
        <f t="shared" si="2"/>
        <v>0</v>
      </c>
      <c r="Q7" s="40">
        <f t="shared" si="2"/>
        <v>0</v>
      </c>
      <c r="R7" s="40">
        <f t="shared" si="2"/>
        <v>0</v>
      </c>
      <c r="S7" s="103">
        <f t="shared" si="2"/>
        <v>0</v>
      </c>
      <c r="T7" s="97">
        <f t="shared" si="2"/>
        <v>0</v>
      </c>
      <c r="U7" s="40">
        <f t="shared" si="2"/>
        <v>0</v>
      </c>
      <c r="V7" s="40">
        <f t="shared" si="2"/>
        <v>0</v>
      </c>
      <c r="W7" s="42">
        <f t="shared" si="2"/>
        <v>0</v>
      </c>
      <c r="X7" s="44">
        <f t="shared" si="2"/>
        <v>0</v>
      </c>
      <c r="Y7" s="40">
        <f t="shared" si="2"/>
        <v>0</v>
      </c>
      <c r="Z7" s="40">
        <f t="shared" si="2"/>
        <v>0</v>
      </c>
      <c r="AA7" s="40">
        <f t="shared" si="2"/>
        <v>0</v>
      </c>
      <c r="AB7" s="113"/>
    </row>
    <row r="8" spans="1:29" s="148" customFormat="1" ht="11.25" x14ac:dyDescent="0.2">
      <c r="A8" s="87">
        <v>3111</v>
      </c>
      <c r="B8" s="38" t="s">
        <v>388</v>
      </c>
      <c r="C8" s="144">
        <v>150</v>
      </c>
      <c r="D8" s="145">
        <f>SUM(D9:D11)</f>
        <v>29896000</v>
      </c>
      <c r="E8" s="149">
        <f>SUM(E9:E11)</f>
        <v>29896000</v>
      </c>
      <c r="F8" s="150">
        <f t="shared" ref="F8:AA8" si="3">SUM(F9:F11)</f>
        <v>0</v>
      </c>
      <c r="G8" s="151">
        <f t="shared" si="3"/>
        <v>0</v>
      </c>
      <c r="H8" s="152">
        <f t="shared" si="3"/>
        <v>0</v>
      </c>
      <c r="I8" s="151">
        <f t="shared" si="3"/>
        <v>0</v>
      </c>
      <c r="J8" s="151">
        <f t="shared" si="3"/>
        <v>0</v>
      </c>
      <c r="K8" s="151">
        <f t="shared" si="3"/>
        <v>0</v>
      </c>
      <c r="L8" s="149">
        <f t="shared" si="3"/>
        <v>0</v>
      </c>
      <c r="M8" s="151">
        <f t="shared" si="3"/>
        <v>0</v>
      </c>
      <c r="N8" s="151">
        <f t="shared" si="3"/>
        <v>0</v>
      </c>
      <c r="O8" s="151">
        <f t="shared" si="3"/>
        <v>0</v>
      </c>
      <c r="P8" s="150">
        <f t="shared" si="3"/>
        <v>0</v>
      </c>
      <c r="Q8" s="150">
        <f t="shared" si="3"/>
        <v>0</v>
      </c>
      <c r="R8" s="150">
        <f t="shared" si="3"/>
        <v>0</v>
      </c>
      <c r="S8" s="153">
        <f t="shared" si="3"/>
        <v>0</v>
      </c>
      <c r="T8" s="149">
        <f t="shared" si="3"/>
        <v>0</v>
      </c>
      <c r="U8" s="150">
        <f t="shared" si="3"/>
        <v>0</v>
      </c>
      <c r="V8" s="150">
        <f t="shared" si="3"/>
        <v>0</v>
      </c>
      <c r="W8" s="154">
        <f t="shared" si="3"/>
        <v>0</v>
      </c>
      <c r="X8" s="155">
        <f t="shared" si="3"/>
        <v>0</v>
      </c>
      <c r="Y8" s="150">
        <f t="shared" si="3"/>
        <v>0</v>
      </c>
      <c r="Z8" s="150">
        <f t="shared" si="3"/>
        <v>0</v>
      </c>
      <c r="AA8" s="150">
        <f t="shared" si="3"/>
        <v>0</v>
      </c>
      <c r="AB8" s="156"/>
    </row>
    <row r="9" spans="1:29" x14ac:dyDescent="0.25">
      <c r="A9" s="87" t="s">
        <v>389</v>
      </c>
      <c r="B9" s="38" t="s">
        <v>390</v>
      </c>
      <c r="C9" s="144"/>
      <c r="D9" s="146">
        <f>SUM(E9:AA9)</f>
        <v>29896000</v>
      </c>
      <c r="E9" s="98">
        <v>29896000</v>
      </c>
      <c r="F9" s="45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98">
        <v>0</v>
      </c>
      <c r="M9" s="46">
        <v>0</v>
      </c>
      <c r="N9" s="46">
        <v>0</v>
      </c>
      <c r="O9" s="46">
        <v>0</v>
      </c>
      <c r="P9" s="45">
        <v>0</v>
      </c>
      <c r="Q9" s="45">
        <v>0</v>
      </c>
      <c r="R9" s="45">
        <v>0</v>
      </c>
      <c r="S9" s="104">
        <v>0</v>
      </c>
      <c r="T9" s="98">
        <v>0</v>
      </c>
      <c r="U9" s="45">
        <v>0</v>
      </c>
      <c r="V9" s="45">
        <v>0</v>
      </c>
      <c r="W9" s="47">
        <v>0</v>
      </c>
      <c r="X9" s="62">
        <v>0</v>
      </c>
      <c r="Y9" s="45">
        <v>0</v>
      </c>
      <c r="Z9" s="45">
        <v>0</v>
      </c>
      <c r="AA9" s="45">
        <v>0</v>
      </c>
      <c r="AB9" s="114"/>
    </row>
    <row r="10" spans="1:29" x14ac:dyDescent="0.25">
      <c r="A10" s="87" t="s">
        <v>391</v>
      </c>
      <c r="B10" s="38" t="s">
        <v>392</v>
      </c>
      <c r="C10" s="144"/>
      <c r="D10" s="146">
        <f>SUM(E10:AA10)</f>
        <v>0</v>
      </c>
      <c r="E10" s="98">
        <v>0</v>
      </c>
      <c r="F10" s="45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98">
        <v>0</v>
      </c>
      <c r="M10" s="46">
        <v>0</v>
      </c>
      <c r="N10" s="46">
        <v>0</v>
      </c>
      <c r="O10" s="46">
        <v>0</v>
      </c>
      <c r="P10" s="45">
        <v>0</v>
      </c>
      <c r="Q10" s="45">
        <v>0</v>
      </c>
      <c r="R10" s="45">
        <v>0</v>
      </c>
      <c r="S10" s="104">
        <v>0</v>
      </c>
      <c r="T10" s="98">
        <v>0</v>
      </c>
      <c r="U10" s="45">
        <v>0</v>
      </c>
      <c r="V10" s="45">
        <v>0</v>
      </c>
      <c r="W10" s="47">
        <v>0</v>
      </c>
      <c r="X10" s="62">
        <v>0</v>
      </c>
      <c r="Y10" s="45">
        <v>0</v>
      </c>
      <c r="Z10" s="45">
        <v>0</v>
      </c>
      <c r="AA10" s="45">
        <v>0</v>
      </c>
      <c r="AB10" s="115"/>
    </row>
    <row r="11" spans="1:29" x14ac:dyDescent="0.25">
      <c r="A11" s="87" t="s">
        <v>393</v>
      </c>
      <c r="B11" s="38" t="s">
        <v>394</v>
      </c>
      <c r="C11" s="144"/>
      <c r="D11" s="146">
        <f>SUM(E11:AA11)</f>
        <v>0</v>
      </c>
      <c r="E11" s="98">
        <v>0</v>
      </c>
      <c r="F11" s="45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98">
        <v>0</v>
      </c>
      <c r="M11" s="46">
        <v>0</v>
      </c>
      <c r="N11" s="46">
        <v>0</v>
      </c>
      <c r="O11" s="46">
        <v>0</v>
      </c>
      <c r="P11" s="45">
        <v>0</v>
      </c>
      <c r="Q11" s="45">
        <v>0</v>
      </c>
      <c r="R11" s="45">
        <v>0</v>
      </c>
      <c r="S11" s="104">
        <v>0</v>
      </c>
      <c r="T11" s="98">
        <v>0</v>
      </c>
      <c r="U11" s="45">
        <v>0</v>
      </c>
      <c r="V11" s="45">
        <v>0</v>
      </c>
      <c r="W11" s="47">
        <v>0</v>
      </c>
      <c r="X11" s="62">
        <v>0</v>
      </c>
      <c r="Y11" s="45">
        <v>0</v>
      </c>
      <c r="Z11" s="45">
        <v>0</v>
      </c>
      <c r="AA11" s="45">
        <v>0</v>
      </c>
      <c r="AB11" s="115"/>
    </row>
    <row r="12" spans="1:29" s="148" customFormat="1" ht="11.25" x14ac:dyDescent="0.2">
      <c r="A12" s="87">
        <v>3112</v>
      </c>
      <c r="B12" s="38" t="s">
        <v>395</v>
      </c>
      <c r="C12" s="144">
        <v>151</v>
      </c>
      <c r="D12" s="145">
        <f>SUM(D13:D19)</f>
        <v>0</v>
      </c>
      <c r="E12" s="149">
        <f t="shared" ref="E12:AA12" si="4">SUM(E13:E19)</f>
        <v>0</v>
      </c>
      <c r="F12" s="150">
        <f t="shared" si="4"/>
        <v>0</v>
      </c>
      <c r="G12" s="151">
        <f t="shared" si="4"/>
        <v>0</v>
      </c>
      <c r="H12" s="151">
        <f t="shared" si="4"/>
        <v>0</v>
      </c>
      <c r="I12" s="151">
        <f t="shared" si="4"/>
        <v>0</v>
      </c>
      <c r="J12" s="151">
        <f t="shared" si="4"/>
        <v>0</v>
      </c>
      <c r="K12" s="151">
        <f t="shared" si="4"/>
        <v>0</v>
      </c>
      <c r="L12" s="149">
        <f t="shared" si="4"/>
        <v>0</v>
      </c>
      <c r="M12" s="151">
        <f t="shared" si="4"/>
        <v>0</v>
      </c>
      <c r="N12" s="151">
        <f t="shared" si="4"/>
        <v>0</v>
      </c>
      <c r="O12" s="151">
        <f t="shared" si="4"/>
        <v>0</v>
      </c>
      <c r="P12" s="150">
        <f t="shared" si="4"/>
        <v>0</v>
      </c>
      <c r="Q12" s="150">
        <f t="shared" si="4"/>
        <v>0</v>
      </c>
      <c r="R12" s="150">
        <f t="shared" si="4"/>
        <v>0</v>
      </c>
      <c r="S12" s="153">
        <f t="shared" si="4"/>
        <v>0</v>
      </c>
      <c r="T12" s="149">
        <f t="shared" si="4"/>
        <v>0</v>
      </c>
      <c r="U12" s="150">
        <f t="shared" si="4"/>
        <v>0</v>
      </c>
      <c r="V12" s="150">
        <f t="shared" si="4"/>
        <v>0</v>
      </c>
      <c r="W12" s="154">
        <f t="shared" si="4"/>
        <v>0</v>
      </c>
      <c r="X12" s="155">
        <f t="shared" si="4"/>
        <v>0</v>
      </c>
      <c r="Y12" s="150">
        <f t="shared" si="4"/>
        <v>0</v>
      </c>
      <c r="Z12" s="150">
        <f t="shared" si="4"/>
        <v>0</v>
      </c>
      <c r="AA12" s="150">
        <f t="shared" si="4"/>
        <v>0</v>
      </c>
      <c r="AB12" s="157"/>
    </row>
    <row r="13" spans="1:29" x14ac:dyDescent="0.25">
      <c r="A13" s="87" t="s">
        <v>396</v>
      </c>
      <c r="B13" s="38" t="s">
        <v>397</v>
      </c>
      <c r="C13" s="144"/>
      <c r="D13" s="146">
        <f t="shared" ref="D13:D19" si="5">SUM(E13:AA13)</f>
        <v>0</v>
      </c>
      <c r="E13" s="98">
        <v>0</v>
      </c>
      <c r="F13" s="45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98">
        <v>0</v>
      </c>
      <c r="M13" s="46">
        <v>0</v>
      </c>
      <c r="N13" s="46">
        <v>0</v>
      </c>
      <c r="O13" s="46">
        <v>0</v>
      </c>
      <c r="P13" s="45">
        <v>0</v>
      </c>
      <c r="Q13" s="45">
        <v>0</v>
      </c>
      <c r="R13" s="45">
        <v>0</v>
      </c>
      <c r="S13" s="104">
        <v>0</v>
      </c>
      <c r="T13" s="98">
        <v>0</v>
      </c>
      <c r="U13" s="45">
        <v>0</v>
      </c>
      <c r="V13" s="45">
        <v>0</v>
      </c>
      <c r="W13" s="47">
        <v>0</v>
      </c>
      <c r="X13" s="62">
        <v>0</v>
      </c>
      <c r="Y13" s="45">
        <v>0</v>
      </c>
      <c r="Z13" s="45">
        <v>0</v>
      </c>
      <c r="AA13" s="45">
        <v>0</v>
      </c>
      <c r="AB13" s="115"/>
    </row>
    <row r="14" spans="1:29" x14ac:dyDescent="0.25">
      <c r="A14" s="87" t="s">
        <v>398</v>
      </c>
      <c r="B14" s="38" t="s">
        <v>399</v>
      </c>
      <c r="C14" s="144"/>
      <c r="D14" s="146">
        <f t="shared" si="5"/>
        <v>0</v>
      </c>
      <c r="E14" s="98">
        <v>0</v>
      </c>
      <c r="F14" s="45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98">
        <v>0</v>
      </c>
      <c r="M14" s="46">
        <v>0</v>
      </c>
      <c r="N14" s="46">
        <v>0</v>
      </c>
      <c r="O14" s="46">
        <v>0</v>
      </c>
      <c r="P14" s="45">
        <v>0</v>
      </c>
      <c r="Q14" s="45">
        <v>0</v>
      </c>
      <c r="R14" s="45">
        <v>0</v>
      </c>
      <c r="S14" s="104">
        <v>0</v>
      </c>
      <c r="T14" s="98">
        <v>0</v>
      </c>
      <c r="U14" s="45">
        <v>0</v>
      </c>
      <c r="V14" s="45">
        <v>0</v>
      </c>
      <c r="W14" s="47">
        <v>0</v>
      </c>
      <c r="X14" s="62">
        <v>0</v>
      </c>
      <c r="Y14" s="45">
        <v>0</v>
      </c>
      <c r="Z14" s="45">
        <v>0</v>
      </c>
      <c r="AA14" s="45">
        <v>0</v>
      </c>
      <c r="AB14" s="116"/>
    </row>
    <row r="15" spans="1:29" x14ac:dyDescent="0.25">
      <c r="A15" s="87" t="s">
        <v>400</v>
      </c>
      <c r="B15" s="38" t="s">
        <v>401</v>
      </c>
      <c r="C15" s="144"/>
      <c r="D15" s="146">
        <f t="shared" si="5"/>
        <v>0</v>
      </c>
      <c r="E15" s="98">
        <v>0</v>
      </c>
      <c r="F15" s="45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98">
        <v>0</v>
      </c>
      <c r="M15" s="46">
        <v>0</v>
      </c>
      <c r="N15" s="46">
        <v>0</v>
      </c>
      <c r="O15" s="46">
        <v>0</v>
      </c>
      <c r="P15" s="45">
        <v>0</v>
      </c>
      <c r="Q15" s="45">
        <v>0</v>
      </c>
      <c r="R15" s="45">
        <v>0</v>
      </c>
      <c r="S15" s="104">
        <v>0</v>
      </c>
      <c r="T15" s="98">
        <v>0</v>
      </c>
      <c r="U15" s="45">
        <v>0</v>
      </c>
      <c r="V15" s="45">
        <v>0</v>
      </c>
      <c r="W15" s="47">
        <v>0</v>
      </c>
      <c r="X15" s="62">
        <v>0</v>
      </c>
      <c r="Y15" s="45">
        <v>0</v>
      </c>
      <c r="Z15" s="45">
        <v>0</v>
      </c>
      <c r="AA15" s="45">
        <v>0</v>
      </c>
      <c r="AB15" s="117"/>
    </row>
    <row r="16" spans="1:29" x14ac:dyDescent="0.25">
      <c r="A16" s="87" t="s">
        <v>402</v>
      </c>
      <c r="B16" s="38" t="s">
        <v>403</v>
      </c>
      <c r="C16" s="144"/>
      <c r="D16" s="146">
        <f t="shared" si="5"/>
        <v>0</v>
      </c>
      <c r="E16" s="98">
        <v>0</v>
      </c>
      <c r="F16" s="45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98">
        <v>0</v>
      </c>
      <c r="M16" s="46">
        <v>0</v>
      </c>
      <c r="N16" s="46">
        <v>0</v>
      </c>
      <c r="O16" s="46">
        <v>0</v>
      </c>
      <c r="P16" s="45">
        <v>0</v>
      </c>
      <c r="Q16" s="45">
        <v>0</v>
      </c>
      <c r="R16" s="45">
        <v>0</v>
      </c>
      <c r="S16" s="104">
        <v>0</v>
      </c>
      <c r="T16" s="98">
        <v>0</v>
      </c>
      <c r="U16" s="45">
        <v>0</v>
      </c>
      <c r="V16" s="45">
        <v>0</v>
      </c>
      <c r="W16" s="47">
        <v>0</v>
      </c>
      <c r="X16" s="62">
        <v>0</v>
      </c>
      <c r="Y16" s="45">
        <v>0</v>
      </c>
      <c r="Z16" s="45">
        <v>0</v>
      </c>
      <c r="AA16" s="45">
        <v>0</v>
      </c>
      <c r="AB16" s="115"/>
    </row>
    <row r="17" spans="1:28" x14ac:dyDescent="0.25">
      <c r="A17" s="87" t="s">
        <v>404</v>
      </c>
      <c r="B17" s="38" t="s">
        <v>405</v>
      </c>
      <c r="C17" s="144"/>
      <c r="D17" s="146">
        <f t="shared" si="5"/>
        <v>0</v>
      </c>
      <c r="E17" s="98">
        <v>0</v>
      </c>
      <c r="F17" s="45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98">
        <v>0</v>
      </c>
      <c r="M17" s="46">
        <v>0</v>
      </c>
      <c r="N17" s="46">
        <v>0</v>
      </c>
      <c r="O17" s="46">
        <v>0</v>
      </c>
      <c r="P17" s="45">
        <v>0</v>
      </c>
      <c r="Q17" s="45">
        <v>0</v>
      </c>
      <c r="R17" s="45">
        <v>0</v>
      </c>
      <c r="S17" s="104">
        <v>0</v>
      </c>
      <c r="T17" s="98">
        <v>0</v>
      </c>
      <c r="U17" s="45">
        <v>0</v>
      </c>
      <c r="V17" s="45">
        <v>0</v>
      </c>
      <c r="W17" s="47">
        <v>0</v>
      </c>
      <c r="X17" s="62">
        <v>0</v>
      </c>
      <c r="Y17" s="45">
        <v>0</v>
      </c>
      <c r="Z17" s="45">
        <v>0</v>
      </c>
      <c r="AA17" s="45">
        <v>0</v>
      </c>
      <c r="AB17" s="115"/>
    </row>
    <row r="18" spans="1:28" x14ac:dyDescent="0.25">
      <c r="A18" s="87" t="s">
        <v>406</v>
      </c>
      <c r="B18" s="38" t="s">
        <v>407</v>
      </c>
      <c r="C18" s="144"/>
      <c r="D18" s="146">
        <f t="shared" si="5"/>
        <v>0</v>
      </c>
      <c r="E18" s="98">
        <v>0</v>
      </c>
      <c r="F18" s="45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98">
        <v>0</v>
      </c>
      <c r="M18" s="46">
        <v>0</v>
      </c>
      <c r="N18" s="46">
        <v>0</v>
      </c>
      <c r="O18" s="46">
        <v>0</v>
      </c>
      <c r="P18" s="45">
        <v>0</v>
      </c>
      <c r="Q18" s="45">
        <v>0</v>
      </c>
      <c r="R18" s="45">
        <v>0</v>
      </c>
      <c r="S18" s="104">
        <v>0</v>
      </c>
      <c r="T18" s="98">
        <v>0</v>
      </c>
      <c r="U18" s="45">
        <v>0</v>
      </c>
      <c r="V18" s="45">
        <v>0</v>
      </c>
      <c r="W18" s="47">
        <v>0</v>
      </c>
      <c r="X18" s="62">
        <v>0</v>
      </c>
      <c r="Y18" s="45">
        <v>0</v>
      </c>
      <c r="Z18" s="45">
        <v>0</v>
      </c>
      <c r="AA18" s="45">
        <v>0</v>
      </c>
      <c r="AB18" s="115"/>
    </row>
    <row r="19" spans="1:28" x14ac:dyDescent="0.25">
      <c r="A19" s="87" t="s">
        <v>408</v>
      </c>
      <c r="B19" s="38" t="s">
        <v>409</v>
      </c>
      <c r="C19" s="144"/>
      <c r="D19" s="146">
        <f t="shared" si="5"/>
        <v>0</v>
      </c>
      <c r="E19" s="98">
        <v>0</v>
      </c>
      <c r="F19" s="45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98">
        <v>0</v>
      </c>
      <c r="M19" s="46">
        <v>0</v>
      </c>
      <c r="N19" s="46">
        <v>0</v>
      </c>
      <c r="O19" s="46">
        <v>0</v>
      </c>
      <c r="P19" s="45">
        <v>0</v>
      </c>
      <c r="Q19" s="45">
        <v>0</v>
      </c>
      <c r="R19" s="45">
        <v>0</v>
      </c>
      <c r="S19" s="104">
        <v>0</v>
      </c>
      <c r="T19" s="98">
        <v>0</v>
      </c>
      <c r="U19" s="45">
        <v>0</v>
      </c>
      <c r="V19" s="45">
        <v>0</v>
      </c>
      <c r="W19" s="47">
        <v>0</v>
      </c>
      <c r="X19" s="62">
        <v>0</v>
      </c>
      <c r="Y19" s="45">
        <v>0</v>
      </c>
      <c r="Z19" s="45">
        <v>0</v>
      </c>
      <c r="AA19" s="45">
        <v>0</v>
      </c>
      <c r="AB19" s="115"/>
    </row>
    <row r="20" spans="1:28" s="148" customFormat="1" ht="11.25" x14ac:dyDescent="0.2">
      <c r="A20" s="87">
        <v>3113</v>
      </c>
      <c r="B20" s="38" t="s">
        <v>410</v>
      </c>
      <c r="C20" s="144">
        <v>152</v>
      </c>
      <c r="D20" s="145">
        <f>SUM(D21)</f>
        <v>0</v>
      </c>
      <c r="E20" s="149">
        <f>SUM(E21)</f>
        <v>0</v>
      </c>
      <c r="F20" s="150">
        <f t="shared" ref="F20:AA20" si="6">SUM(F21)</f>
        <v>0</v>
      </c>
      <c r="G20" s="151">
        <f t="shared" si="6"/>
        <v>0</v>
      </c>
      <c r="H20" s="151">
        <f t="shared" si="6"/>
        <v>0</v>
      </c>
      <c r="I20" s="151">
        <f t="shared" si="6"/>
        <v>0</v>
      </c>
      <c r="J20" s="151">
        <f t="shared" si="6"/>
        <v>0</v>
      </c>
      <c r="K20" s="151">
        <f t="shared" si="6"/>
        <v>0</v>
      </c>
      <c r="L20" s="149">
        <f t="shared" si="6"/>
        <v>0</v>
      </c>
      <c r="M20" s="151">
        <f t="shared" si="6"/>
        <v>0</v>
      </c>
      <c r="N20" s="151">
        <f t="shared" si="6"/>
        <v>0</v>
      </c>
      <c r="O20" s="151">
        <f t="shared" si="6"/>
        <v>0</v>
      </c>
      <c r="P20" s="150">
        <f t="shared" si="6"/>
        <v>0</v>
      </c>
      <c r="Q20" s="150">
        <f t="shared" si="6"/>
        <v>0</v>
      </c>
      <c r="R20" s="150">
        <f t="shared" si="6"/>
        <v>0</v>
      </c>
      <c r="S20" s="153">
        <f t="shared" si="6"/>
        <v>0</v>
      </c>
      <c r="T20" s="149">
        <f t="shared" si="6"/>
        <v>0</v>
      </c>
      <c r="U20" s="150">
        <f t="shared" si="6"/>
        <v>0</v>
      </c>
      <c r="V20" s="150">
        <f t="shared" si="6"/>
        <v>0</v>
      </c>
      <c r="W20" s="154">
        <f t="shared" si="6"/>
        <v>0</v>
      </c>
      <c r="X20" s="155">
        <f t="shared" si="6"/>
        <v>0</v>
      </c>
      <c r="Y20" s="150">
        <f t="shared" si="6"/>
        <v>0</v>
      </c>
      <c r="Z20" s="150">
        <f t="shared" si="6"/>
        <v>0</v>
      </c>
      <c r="AA20" s="150">
        <f t="shared" si="6"/>
        <v>0</v>
      </c>
      <c r="AB20" s="157"/>
    </row>
    <row r="21" spans="1:28" x14ac:dyDescent="0.25">
      <c r="A21" s="87" t="s">
        <v>411</v>
      </c>
      <c r="B21" s="38" t="s">
        <v>410</v>
      </c>
      <c r="C21" s="144"/>
      <c r="D21" s="146">
        <f>SUM(E21:AA21)</f>
        <v>0</v>
      </c>
      <c r="E21" s="98">
        <v>0</v>
      </c>
      <c r="F21" s="45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98">
        <v>0</v>
      </c>
      <c r="M21" s="46">
        <v>0</v>
      </c>
      <c r="N21" s="46">
        <v>0</v>
      </c>
      <c r="O21" s="46">
        <v>0</v>
      </c>
      <c r="P21" s="45">
        <v>0</v>
      </c>
      <c r="Q21" s="45">
        <v>0</v>
      </c>
      <c r="R21" s="45">
        <v>0</v>
      </c>
      <c r="S21" s="104">
        <v>0</v>
      </c>
      <c r="T21" s="98">
        <v>0</v>
      </c>
      <c r="U21" s="45">
        <v>0</v>
      </c>
      <c r="V21" s="45">
        <v>0</v>
      </c>
      <c r="W21" s="47">
        <v>0</v>
      </c>
      <c r="X21" s="62">
        <v>0</v>
      </c>
      <c r="Y21" s="45">
        <v>0</v>
      </c>
      <c r="Z21" s="45">
        <v>0</v>
      </c>
      <c r="AA21" s="45">
        <v>0</v>
      </c>
      <c r="AB21" s="115"/>
    </row>
    <row r="22" spans="1:28" s="148" customFormat="1" ht="11.25" x14ac:dyDescent="0.2">
      <c r="A22" s="87">
        <v>3114</v>
      </c>
      <c r="B22" s="38" t="s">
        <v>412</v>
      </c>
      <c r="C22" s="144">
        <v>153</v>
      </c>
      <c r="D22" s="145">
        <f>SUM(D23)</f>
        <v>0</v>
      </c>
      <c r="E22" s="149">
        <f t="shared" ref="E22:AA22" si="7">SUM(E23)</f>
        <v>0</v>
      </c>
      <c r="F22" s="150">
        <f t="shared" si="7"/>
        <v>0</v>
      </c>
      <c r="G22" s="151">
        <f t="shared" si="7"/>
        <v>0</v>
      </c>
      <c r="H22" s="151">
        <f t="shared" si="7"/>
        <v>0</v>
      </c>
      <c r="I22" s="151">
        <f t="shared" si="7"/>
        <v>0</v>
      </c>
      <c r="J22" s="151">
        <f t="shared" si="7"/>
        <v>0</v>
      </c>
      <c r="K22" s="151">
        <f t="shared" si="7"/>
        <v>0</v>
      </c>
      <c r="L22" s="149">
        <f t="shared" si="7"/>
        <v>0</v>
      </c>
      <c r="M22" s="151">
        <f t="shared" si="7"/>
        <v>0</v>
      </c>
      <c r="N22" s="151">
        <f t="shared" si="7"/>
        <v>0</v>
      </c>
      <c r="O22" s="151">
        <f t="shared" si="7"/>
        <v>0</v>
      </c>
      <c r="P22" s="150">
        <f t="shared" si="7"/>
        <v>0</v>
      </c>
      <c r="Q22" s="150">
        <f t="shared" si="7"/>
        <v>0</v>
      </c>
      <c r="R22" s="150">
        <f t="shared" si="7"/>
        <v>0</v>
      </c>
      <c r="S22" s="153">
        <f t="shared" si="7"/>
        <v>0</v>
      </c>
      <c r="T22" s="149">
        <f t="shared" si="7"/>
        <v>0</v>
      </c>
      <c r="U22" s="150">
        <f t="shared" si="7"/>
        <v>0</v>
      </c>
      <c r="V22" s="150">
        <f t="shared" si="7"/>
        <v>0</v>
      </c>
      <c r="W22" s="154">
        <f t="shared" si="7"/>
        <v>0</v>
      </c>
      <c r="X22" s="155">
        <f t="shared" si="7"/>
        <v>0</v>
      </c>
      <c r="Y22" s="150">
        <f t="shared" si="7"/>
        <v>0</v>
      </c>
      <c r="Z22" s="150">
        <f t="shared" si="7"/>
        <v>0</v>
      </c>
      <c r="AA22" s="150">
        <f t="shared" si="7"/>
        <v>0</v>
      </c>
      <c r="AB22" s="157"/>
    </row>
    <row r="23" spans="1:28" x14ac:dyDescent="0.25">
      <c r="A23" s="87" t="s">
        <v>413</v>
      </c>
      <c r="B23" s="38" t="s">
        <v>412</v>
      </c>
      <c r="C23" s="144"/>
      <c r="D23" s="146">
        <f>SUM(E23:AA23)</f>
        <v>0</v>
      </c>
      <c r="E23" s="98">
        <v>0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98">
        <v>0</v>
      </c>
      <c r="M23" s="46">
        <v>0</v>
      </c>
      <c r="N23" s="46">
        <v>0</v>
      </c>
      <c r="O23" s="46">
        <v>0</v>
      </c>
      <c r="P23" s="45">
        <v>0</v>
      </c>
      <c r="Q23" s="45">
        <v>0</v>
      </c>
      <c r="R23" s="45">
        <v>0</v>
      </c>
      <c r="S23" s="104">
        <v>0</v>
      </c>
      <c r="T23" s="98">
        <v>0</v>
      </c>
      <c r="U23" s="45">
        <v>0</v>
      </c>
      <c r="V23" s="45">
        <v>0</v>
      </c>
      <c r="W23" s="47">
        <v>0</v>
      </c>
      <c r="X23" s="62">
        <v>0</v>
      </c>
      <c r="Y23" s="45">
        <v>0</v>
      </c>
      <c r="Z23" s="45">
        <v>0</v>
      </c>
      <c r="AA23" s="45">
        <v>0</v>
      </c>
      <c r="AB23" s="115"/>
    </row>
    <row r="24" spans="1:28" s="148" customFormat="1" ht="11.25" x14ac:dyDescent="0.2">
      <c r="A24" s="87">
        <v>312</v>
      </c>
      <c r="B24" s="38" t="s">
        <v>414</v>
      </c>
      <c r="C24" s="144">
        <v>154</v>
      </c>
      <c r="D24" s="39">
        <f>D25</f>
        <v>621150</v>
      </c>
      <c r="E24" s="97">
        <f t="shared" ref="E24:AA24" si="8">E25</f>
        <v>621150</v>
      </c>
      <c r="F24" s="40">
        <f t="shared" si="8"/>
        <v>0</v>
      </c>
      <c r="G24" s="41">
        <f t="shared" si="8"/>
        <v>0</v>
      </c>
      <c r="H24" s="41">
        <f t="shared" si="8"/>
        <v>0</v>
      </c>
      <c r="I24" s="41">
        <f t="shared" si="8"/>
        <v>0</v>
      </c>
      <c r="J24" s="41">
        <f t="shared" si="8"/>
        <v>0</v>
      </c>
      <c r="K24" s="41">
        <f t="shared" si="8"/>
        <v>0</v>
      </c>
      <c r="L24" s="97">
        <f t="shared" si="8"/>
        <v>0</v>
      </c>
      <c r="M24" s="41">
        <f t="shared" si="8"/>
        <v>0</v>
      </c>
      <c r="N24" s="41">
        <f t="shared" si="8"/>
        <v>0</v>
      </c>
      <c r="O24" s="41">
        <f t="shared" si="8"/>
        <v>0</v>
      </c>
      <c r="P24" s="40">
        <f t="shared" si="8"/>
        <v>0</v>
      </c>
      <c r="Q24" s="40">
        <f t="shared" si="8"/>
        <v>0</v>
      </c>
      <c r="R24" s="40">
        <f t="shared" si="8"/>
        <v>0</v>
      </c>
      <c r="S24" s="103">
        <f t="shared" si="8"/>
        <v>0</v>
      </c>
      <c r="T24" s="97">
        <f t="shared" si="8"/>
        <v>0</v>
      </c>
      <c r="U24" s="40">
        <f t="shared" si="8"/>
        <v>0</v>
      </c>
      <c r="V24" s="40">
        <f t="shared" si="8"/>
        <v>0</v>
      </c>
      <c r="W24" s="42">
        <f t="shared" si="8"/>
        <v>0</v>
      </c>
      <c r="X24" s="44">
        <f t="shared" si="8"/>
        <v>0</v>
      </c>
      <c r="Y24" s="40">
        <f t="shared" si="8"/>
        <v>0</v>
      </c>
      <c r="Z24" s="40">
        <f t="shared" si="8"/>
        <v>0</v>
      </c>
      <c r="AA24" s="40">
        <f t="shared" si="8"/>
        <v>0</v>
      </c>
      <c r="AB24" s="113"/>
    </row>
    <row r="25" spans="1:28" s="148" customFormat="1" ht="11.25" x14ac:dyDescent="0.2">
      <c r="A25" s="87">
        <v>3121</v>
      </c>
      <c r="B25" s="38" t="s">
        <v>415</v>
      </c>
      <c r="C25" s="144">
        <v>155</v>
      </c>
      <c r="D25" s="145">
        <f>SUM(D26:D32)</f>
        <v>621150</v>
      </c>
      <c r="E25" s="149">
        <f t="shared" ref="E25:AA25" si="9">SUM(E26:E32)</f>
        <v>621150</v>
      </c>
      <c r="F25" s="150">
        <f t="shared" si="9"/>
        <v>0</v>
      </c>
      <c r="G25" s="151">
        <f t="shared" si="9"/>
        <v>0</v>
      </c>
      <c r="H25" s="151">
        <f t="shared" si="9"/>
        <v>0</v>
      </c>
      <c r="I25" s="151">
        <f t="shared" si="9"/>
        <v>0</v>
      </c>
      <c r="J25" s="151">
        <f t="shared" si="9"/>
        <v>0</v>
      </c>
      <c r="K25" s="151">
        <f t="shared" si="9"/>
        <v>0</v>
      </c>
      <c r="L25" s="149">
        <f t="shared" si="9"/>
        <v>0</v>
      </c>
      <c r="M25" s="151">
        <f t="shared" si="9"/>
        <v>0</v>
      </c>
      <c r="N25" s="151">
        <f t="shared" si="9"/>
        <v>0</v>
      </c>
      <c r="O25" s="151">
        <f t="shared" si="9"/>
        <v>0</v>
      </c>
      <c r="P25" s="150">
        <f t="shared" si="9"/>
        <v>0</v>
      </c>
      <c r="Q25" s="150">
        <f t="shared" si="9"/>
        <v>0</v>
      </c>
      <c r="R25" s="150">
        <f t="shared" si="9"/>
        <v>0</v>
      </c>
      <c r="S25" s="153">
        <f t="shared" si="9"/>
        <v>0</v>
      </c>
      <c r="T25" s="149">
        <f t="shared" si="9"/>
        <v>0</v>
      </c>
      <c r="U25" s="150">
        <f t="shared" si="9"/>
        <v>0</v>
      </c>
      <c r="V25" s="150">
        <f t="shared" si="9"/>
        <v>0</v>
      </c>
      <c r="W25" s="154">
        <f t="shared" si="9"/>
        <v>0</v>
      </c>
      <c r="X25" s="155">
        <f t="shared" si="9"/>
        <v>0</v>
      </c>
      <c r="Y25" s="150">
        <f t="shared" si="9"/>
        <v>0</v>
      </c>
      <c r="Z25" s="150">
        <f t="shared" si="9"/>
        <v>0</v>
      </c>
      <c r="AA25" s="150">
        <f t="shared" si="9"/>
        <v>0</v>
      </c>
      <c r="AB25" s="157"/>
    </row>
    <row r="26" spans="1:28" x14ac:dyDescent="0.25">
      <c r="A26" s="87" t="s">
        <v>416</v>
      </c>
      <c r="B26" s="38" t="s">
        <v>417</v>
      </c>
      <c r="C26" s="144"/>
      <c r="D26" s="146">
        <f t="shared" ref="D26:D32" si="10">SUM(E26:AA26)</f>
        <v>0</v>
      </c>
      <c r="E26" s="98">
        <v>0</v>
      </c>
      <c r="F26" s="45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98">
        <v>0</v>
      </c>
      <c r="M26" s="46">
        <v>0</v>
      </c>
      <c r="N26" s="46">
        <v>0</v>
      </c>
      <c r="O26" s="46">
        <v>0</v>
      </c>
      <c r="P26" s="45">
        <v>0</v>
      </c>
      <c r="Q26" s="45">
        <v>0</v>
      </c>
      <c r="R26" s="45">
        <v>0</v>
      </c>
      <c r="S26" s="104">
        <v>0</v>
      </c>
      <c r="T26" s="98">
        <v>0</v>
      </c>
      <c r="U26" s="45">
        <v>0</v>
      </c>
      <c r="V26" s="45">
        <v>0</v>
      </c>
      <c r="W26" s="47">
        <v>0</v>
      </c>
      <c r="X26" s="62">
        <v>0</v>
      </c>
      <c r="Y26" s="45">
        <v>0</v>
      </c>
      <c r="Z26" s="45">
        <v>0</v>
      </c>
      <c r="AA26" s="45">
        <v>0</v>
      </c>
      <c r="AB26" s="115"/>
    </row>
    <row r="27" spans="1:28" x14ac:dyDescent="0.25">
      <c r="A27" s="87" t="s">
        <v>418</v>
      </c>
      <c r="B27" s="38" t="s">
        <v>419</v>
      </c>
      <c r="C27" s="144"/>
      <c r="D27" s="146">
        <f t="shared" si="10"/>
        <v>0</v>
      </c>
      <c r="E27" s="98">
        <v>0</v>
      </c>
      <c r="F27" s="45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98">
        <v>0</v>
      </c>
      <c r="M27" s="46">
        <v>0</v>
      </c>
      <c r="N27" s="46">
        <v>0</v>
      </c>
      <c r="O27" s="46">
        <v>0</v>
      </c>
      <c r="P27" s="45">
        <v>0</v>
      </c>
      <c r="Q27" s="45">
        <v>0</v>
      </c>
      <c r="R27" s="45">
        <v>0</v>
      </c>
      <c r="S27" s="104">
        <v>0</v>
      </c>
      <c r="T27" s="98">
        <v>0</v>
      </c>
      <c r="U27" s="45">
        <v>0</v>
      </c>
      <c r="V27" s="45">
        <v>0</v>
      </c>
      <c r="W27" s="47">
        <v>0</v>
      </c>
      <c r="X27" s="62">
        <v>0</v>
      </c>
      <c r="Y27" s="45">
        <v>0</v>
      </c>
      <c r="Z27" s="45">
        <v>0</v>
      </c>
      <c r="AA27" s="45">
        <v>0</v>
      </c>
      <c r="AB27" s="115"/>
    </row>
    <row r="28" spans="1:28" x14ac:dyDescent="0.25">
      <c r="A28" s="87" t="s">
        <v>420</v>
      </c>
      <c r="B28" s="38" t="s">
        <v>421</v>
      </c>
      <c r="C28" s="144"/>
      <c r="D28" s="146">
        <f t="shared" si="10"/>
        <v>0</v>
      </c>
      <c r="E28" s="98">
        <v>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98">
        <v>0</v>
      </c>
      <c r="M28" s="46">
        <v>0</v>
      </c>
      <c r="N28" s="46">
        <v>0</v>
      </c>
      <c r="O28" s="46">
        <v>0</v>
      </c>
      <c r="P28" s="45">
        <v>0</v>
      </c>
      <c r="Q28" s="45">
        <v>0</v>
      </c>
      <c r="R28" s="45">
        <v>0</v>
      </c>
      <c r="S28" s="104">
        <v>0</v>
      </c>
      <c r="T28" s="98">
        <v>0</v>
      </c>
      <c r="U28" s="45">
        <v>0</v>
      </c>
      <c r="V28" s="45">
        <v>0</v>
      </c>
      <c r="W28" s="47">
        <v>0</v>
      </c>
      <c r="X28" s="62">
        <v>0</v>
      </c>
      <c r="Y28" s="45">
        <v>0</v>
      </c>
      <c r="Z28" s="45">
        <v>0</v>
      </c>
      <c r="AA28" s="45">
        <v>0</v>
      </c>
      <c r="AB28" s="115"/>
    </row>
    <row r="29" spans="1:28" x14ac:dyDescent="0.25">
      <c r="A29" s="87" t="s">
        <v>422</v>
      </c>
      <c r="B29" s="38" t="s">
        <v>423</v>
      </c>
      <c r="C29" s="144"/>
      <c r="D29" s="146">
        <f t="shared" si="10"/>
        <v>0</v>
      </c>
      <c r="E29" s="98">
        <v>0</v>
      </c>
      <c r="F29" s="45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98">
        <v>0</v>
      </c>
      <c r="M29" s="46">
        <v>0</v>
      </c>
      <c r="N29" s="46">
        <v>0</v>
      </c>
      <c r="O29" s="46">
        <v>0</v>
      </c>
      <c r="P29" s="45">
        <v>0</v>
      </c>
      <c r="Q29" s="45">
        <v>0</v>
      </c>
      <c r="R29" s="45">
        <v>0</v>
      </c>
      <c r="S29" s="104">
        <v>0</v>
      </c>
      <c r="T29" s="98">
        <v>0</v>
      </c>
      <c r="U29" s="45">
        <v>0</v>
      </c>
      <c r="V29" s="45">
        <v>0</v>
      </c>
      <c r="W29" s="47">
        <v>0</v>
      </c>
      <c r="X29" s="62">
        <v>0</v>
      </c>
      <c r="Y29" s="45">
        <v>0</v>
      </c>
      <c r="Z29" s="45">
        <v>0</v>
      </c>
      <c r="AA29" s="45">
        <v>0</v>
      </c>
      <c r="AB29" s="115"/>
    </row>
    <row r="30" spans="1:28" x14ac:dyDescent="0.25">
      <c r="A30" s="87" t="s">
        <v>424</v>
      </c>
      <c r="B30" s="38" t="s">
        <v>425</v>
      </c>
      <c r="C30" s="144"/>
      <c r="D30" s="146">
        <f t="shared" si="10"/>
        <v>0</v>
      </c>
      <c r="E30" s="98">
        <v>0</v>
      </c>
      <c r="F30" s="45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98">
        <v>0</v>
      </c>
      <c r="M30" s="46">
        <v>0</v>
      </c>
      <c r="N30" s="46">
        <v>0</v>
      </c>
      <c r="O30" s="46">
        <v>0</v>
      </c>
      <c r="P30" s="45">
        <v>0</v>
      </c>
      <c r="Q30" s="45">
        <v>0</v>
      </c>
      <c r="R30" s="45">
        <v>0</v>
      </c>
      <c r="S30" s="104">
        <v>0</v>
      </c>
      <c r="T30" s="98">
        <v>0</v>
      </c>
      <c r="U30" s="45">
        <v>0</v>
      </c>
      <c r="V30" s="45">
        <v>0</v>
      </c>
      <c r="W30" s="47">
        <v>0</v>
      </c>
      <c r="X30" s="62">
        <v>0</v>
      </c>
      <c r="Y30" s="45">
        <v>0</v>
      </c>
      <c r="Z30" s="45">
        <v>0</v>
      </c>
      <c r="AA30" s="45">
        <v>0</v>
      </c>
      <c r="AB30" s="115"/>
    </row>
    <row r="31" spans="1:28" x14ac:dyDescent="0.25">
      <c r="A31" s="87" t="s">
        <v>426</v>
      </c>
      <c r="B31" s="38" t="s">
        <v>427</v>
      </c>
      <c r="C31" s="144"/>
      <c r="D31" s="146">
        <f t="shared" si="10"/>
        <v>0</v>
      </c>
      <c r="E31" s="98">
        <v>0</v>
      </c>
      <c r="F31" s="45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98">
        <v>0</v>
      </c>
      <c r="M31" s="46">
        <v>0</v>
      </c>
      <c r="N31" s="46">
        <v>0</v>
      </c>
      <c r="O31" s="46">
        <v>0</v>
      </c>
      <c r="P31" s="45">
        <v>0</v>
      </c>
      <c r="Q31" s="45">
        <v>0</v>
      </c>
      <c r="R31" s="45">
        <v>0</v>
      </c>
      <c r="S31" s="104">
        <v>0</v>
      </c>
      <c r="T31" s="98">
        <v>0</v>
      </c>
      <c r="U31" s="45">
        <v>0</v>
      </c>
      <c r="V31" s="45">
        <v>0</v>
      </c>
      <c r="W31" s="47">
        <v>0</v>
      </c>
      <c r="X31" s="62">
        <v>0</v>
      </c>
      <c r="Y31" s="45">
        <v>0</v>
      </c>
      <c r="Z31" s="45">
        <v>0</v>
      </c>
      <c r="AA31" s="45">
        <v>0</v>
      </c>
      <c r="AB31" s="115"/>
    </row>
    <row r="32" spans="1:28" x14ac:dyDescent="0.25">
      <c r="A32" s="87" t="s">
        <v>428</v>
      </c>
      <c r="B32" s="38" t="s">
        <v>429</v>
      </c>
      <c r="C32" s="144"/>
      <c r="D32" s="146">
        <f t="shared" si="10"/>
        <v>621150</v>
      </c>
      <c r="E32" s="98">
        <v>621150</v>
      </c>
      <c r="F32" s="45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98">
        <v>0</v>
      </c>
      <c r="M32" s="46">
        <v>0</v>
      </c>
      <c r="N32" s="46">
        <v>0</v>
      </c>
      <c r="O32" s="46">
        <v>0</v>
      </c>
      <c r="P32" s="45">
        <v>0</v>
      </c>
      <c r="Q32" s="45">
        <v>0</v>
      </c>
      <c r="R32" s="45">
        <v>0</v>
      </c>
      <c r="S32" s="104">
        <v>0</v>
      </c>
      <c r="T32" s="98">
        <v>0</v>
      </c>
      <c r="U32" s="45">
        <v>0</v>
      </c>
      <c r="V32" s="45">
        <v>0</v>
      </c>
      <c r="W32" s="47">
        <v>0</v>
      </c>
      <c r="X32" s="62">
        <v>0</v>
      </c>
      <c r="Y32" s="45">
        <v>0</v>
      </c>
      <c r="Z32" s="45">
        <v>0</v>
      </c>
      <c r="AA32" s="45">
        <v>0</v>
      </c>
      <c r="AB32" s="115"/>
    </row>
    <row r="33" spans="1:28" s="148" customFormat="1" ht="11.25" x14ac:dyDescent="0.2">
      <c r="A33" s="87">
        <v>313</v>
      </c>
      <c r="B33" s="38" t="s">
        <v>430</v>
      </c>
      <c r="C33" s="144">
        <v>156</v>
      </c>
      <c r="D33" s="39">
        <f>SUM(D34+D36+D40)</f>
        <v>4932840</v>
      </c>
      <c r="E33" s="97">
        <f t="shared" ref="E33:AA33" si="11">SUM(E34+E36+E40)</f>
        <v>4932840</v>
      </c>
      <c r="F33" s="40">
        <f t="shared" si="11"/>
        <v>0</v>
      </c>
      <c r="G33" s="41">
        <f t="shared" si="11"/>
        <v>0</v>
      </c>
      <c r="H33" s="41">
        <f t="shared" si="11"/>
        <v>0</v>
      </c>
      <c r="I33" s="41">
        <f t="shared" si="11"/>
        <v>0</v>
      </c>
      <c r="J33" s="41">
        <f t="shared" si="11"/>
        <v>0</v>
      </c>
      <c r="K33" s="41">
        <f t="shared" si="11"/>
        <v>0</v>
      </c>
      <c r="L33" s="97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0">
        <f t="shared" si="11"/>
        <v>0</v>
      </c>
      <c r="Q33" s="40">
        <f t="shared" si="11"/>
        <v>0</v>
      </c>
      <c r="R33" s="40">
        <f t="shared" si="11"/>
        <v>0</v>
      </c>
      <c r="S33" s="103">
        <f t="shared" si="11"/>
        <v>0</v>
      </c>
      <c r="T33" s="97">
        <f t="shared" si="11"/>
        <v>0</v>
      </c>
      <c r="U33" s="40">
        <f t="shared" si="11"/>
        <v>0</v>
      </c>
      <c r="V33" s="40">
        <f t="shared" si="11"/>
        <v>0</v>
      </c>
      <c r="W33" s="42">
        <f t="shared" si="11"/>
        <v>0</v>
      </c>
      <c r="X33" s="44">
        <f t="shared" si="11"/>
        <v>0</v>
      </c>
      <c r="Y33" s="40">
        <f t="shared" si="11"/>
        <v>0</v>
      </c>
      <c r="Z33" s="40">
        <f t="shared" si="11"/>
        <v>0</v>
      </c>
      <c r="AA33" s="40">
        <f t="shared" si="11"/>
        <v>0</v>
      </c>
      <c r="AB33" s="113"/>
    </row>
    <row r="34" spans="1:28" s="148" customFormat="1" ht="11.25" x14ac:dyDescent="0.2">
      <c r="A34" s="87">
        <v>3131</v>
      </c>
      <c r="B34" s="38" t="s">
        <v>431</v>
      </c>
      <c r="C34" s="144">
        <v>157</v>
      </c>
      <c r="D34" s="145">
        <f>SUM(D35)</f>
        <v>0</v>
      </c>
      <c r="E34" s="149">
        <f t="shared" ref="E34:AA34" si="12">SUM(E35)</f>
        <v>0</v>
      </c>
      <c r="F34" s="150">
        <f t="shared" si="12"/>
        <v>0</v>
      </c>
      <c r="G34" s="151">
        <f t="shared" si="12"/>
        <v>0</v>
      </c>
      <c r="H34" s="151">
        <f t="shared" si="12"/>
        <v>0</v>
      </c>
      <c r="I34" s="151">
        <f t="shared" si="12"/>
        <v>0</v>
      </c>
      <c r="J34" s="151">
        <f t="shared" si="12"/>
        <v>0</v>
      </c>
      <c r="K34" s="151">
        <f t="shared" si="12"/>
        <v>0</v>
      </c>
      <c r="L34" s="149">
        <f t="shared" si="12"/>
        <v>0</v>
      </c>
      <c r="M34" s="151">
        <f t="shared" si="12"/>
        <v>0</v>
      </c>
      <c r="N34" s="151">
        <f t="shared" si="12"/>
        <v>0</v>
      </c>
      <c r="O34" s="151">
        <f t="shared" si="12"/>
        <v>0</v>
      </c>
      <c r="P34" s="150">
        <f t="shared" si="12"/>
        <v>0</v>
      </c>
      <c r="Q34" s="150">
        <f t="shared" si="12"/>
        <v>0</v>
      </c>
      <c r="R34" s="150">
        <f t="shared" si="12"/>
        <v>0</v>
      </c>
      <c r="S34" s="153">
        <f t="shared" si="12"/>
        <v>0</v>
      </c>
      <c r="T34" s="149">
        <f t="shared" si="12"/>
        <v>0</v>
      </c>
      <c r="U34" s="150">
        <f t="shared" si="12"/>
        <v>0</v>
      </c>
      <c r="V34" s="150">
        <f t="shared" si="12"/>
        <v>0</v>
      </c>
      <c r="W34" s="154">
        <f t="shared" si="12"/>
        <v>0</v>
      </c>
      <c r="X34" s="216">
        <f t="shared" si="12"/>
        <v>0</v>
      </c>
      <c r="Y34" s="150">
        <f t="shared" si="12"/>
        <v>0</v>
      </c>
      <c r="Z34" s="150">
        <f t="shared" si="12"/>
        <v>0</v>
      </c>
      <c r="AA34" s="150">
        <f t="shared" si="12"/>
        <v>0</v>
      </c>
      <c r="AB34" s="157"/>
    </row>
    <row r="35" spans="1:28" x14ac:dyDescent="0.25">
      <c r="A35" s="87" t="s">
        <v>432</v>
      </c>
      <c r="B35" s="38" t="s">
        <v>431</v>
      </c>
      <c r="C35" s="144"/>
      <c r="D35" s="146">
        <f>SUM(E35:AA35)</f>
        <v>0</v>
      </c>
      <c r="E35" s="98">
        <v>0</v>
      </c>
      <c r="F35" s="45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98">
        <v>0</v>
      </c>
      <c r="M35" s="46">
        <v>0</v>
      </c>
      <c r="N35" s="46">
        <v>0</v>
      </c>
      <c r="O35" s="46">
        <v>0</v>
      </c>
      <c r="P35" s="45">
        <v>0</v>
      </c>
      <c r="Q35" s="45">
        <v>0</v>
      </c>
      <c r="R35" s="45">
        <v>0</v>
      </c>
      <c r="S35" s="104">
        <v>0</v>
      </c>
      <c r="T35" s="98">
        <v>0</v>
      </c>
      <c r="U35" s="45">
        <v>0</v>
      </c>
      <c r="V35" s="45">
        <v>0</v>
      </c>
      <c r="W35" s="47">
        <v>0</v>
      </c>
      <c r="X35" s="62">
        <v>0</v>
      </c>
      <c r="Y35" s="45">
        <v>0</v>
      </c>
      <c r="Z35" s="45">
        <v>0</v>
      </c>
      <c r="AA35" s="45">
        <v>0</v>
      </c>
      <c r="AB35" s="115"/>
    </row>
    <row r="36" spans="1:28" s="148" customFormat="1" ht="11.25" x14ac:dyDescent="0.2">
      <c r="A36" s="87">
        <v>3132</v>
      </c>
      <c r="B36" s="38" t="s">
        <v>433</v>
      </c>
      <c r="C36" s="144">
        <v>158</v>
      </c>
      <c r="D36" s="145">
        <f>SUM(D37:D39)</f>
        <v>4932840</v>
      </c>
      <c r="E36" s="149">
        <f t="shared" ref="E36:AA36" si="13">SUM(E37:E39)</f>
        <v>4932840</v>
      </c>
      <c r="F36" s="150">
        <f t="shared" si="13"/>
        <v>0</v>
      </c>
      <c r="G36" s="151">
        <f t="shared" si="13"/>
        <v>0</v>
      </c>
      <c r="H36" s="151">
        <f t="shared" si="13"/>
        <v>0</v>
      </c>
      <c r="I36" s="151">
        <f t="shared" si="13"/>
        <v>0</v>
      </c>
      <c r="J36" s="151">
        <f t="shared" si="13"/>
        <v>0</v>
      </c>
      <c r="K36" s="151">
        <f t="shared" si="13"/>
        <v>0</v>
      </c>
      <c r="L36" s="149">
        <f t="shared" si="13"/>
        <v>0</v>
      </c>
      <c r="M36" s="151">
        <f t="shared" si="13"/>
        <v>0</v>
      </c>
      <c r="N36" s="151">
        <f t="shared" si="13"/>
        <v>0</v>
      </c>
      <c r="O36" s="151">
        <f t="shared" si="13"/>
        <v>0</v>
      </c>
      <c r="P36" s="150">
        <f t="shared" si="13"/>
        <v>0</v>
      </c>
      <c r="Q36" s="150">
        <f t="shared" si="13"/>
        <v>0</v>
      </c>
      <c r="R36" s="150">
        <f t="shared" si="13"/>
        <v>0</v>
      </c>
      <c r="S36" s="153">
        <f t="shared" si="13"/>
        <v>0</v>
      </c>
      <c r="T36" s="149">
        <f t="shared" si="13"/>
        <v>0</v>
      </c>
      <c r="U36" s="150">
        <f t="shared" si="13"/>
        <v>0</v>
      </c>
      <c r="V36" s="150">
        <f t="shared" si="13"/>
        <v>0</v>
      </c>
      <c r="W36" s="154">
        <f t="shared" si="13"/>
        <v>0</v>
      </c>
      <c r="X36" s="216">
        <f t="shared" si="13"/>
        <v>0</v>
      </c>
      <c r="Y36" s="150">
        <f t="shared" si="13"/>
        <v>0</v>
      </c>
      <c r="Z36" s="150">
        <f t="shared" si="13"/>
        <v>0</v>
      </c>
      <c r="AA36" s="150">
        <f t="shared" si="13"/>
        <v>0</v>
      </c>
      <c r="AB36" s="157"/>
    </row>
    <row r="37" spans="1:28" x14ac:dyDescent="0.25">
      <c r="A37" s="87" t="s">
        <v>434</v>
      </c>
      <c r="B37" s="38" t="s">
        <v>433</v>
      </c>
      <c r="C37" s="144"/>
      <c r="D37" s="146">
        <f>SUM(E37:AA37)</f>
        <v>0</v>
      </c>
      <c r="E37" s="98">
        <v>0</v>
      </c>
      <c r="F37" s="45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98">
        <v>0</v>
      </c>
      <c r="M37" s="46">
        <v>0</v>
      </c>
      <c r="N37" s="46">
        <v>0</v>
      </c>
      <c r="O37" s="46">
        <v>0</v>
      </c>
      <c r="P37" s="45">
        <v>0</v>
      </c>
      <c r="Q37" s="45">
        <v>0</v>
      </c>
      <c r="R37" s="45">
        <v>0</v>
      </c>
      <c r="S37" s="104">
        <v>0</v>
      </c>
      <c r="T37" s="98">
        <v>0</v>
      </c>
      <c r="U37" s="45">
        <v>0</v>
      </c>
      <c r="V37" s="45">
        <v>0</v>
      </c>
      <c r="W37" s="47">
        <v>0</v>
      </c>
      <c r="X37" s="62">
        <v>0</v>
      </c>
      <c r="Y37" s="45">
        <v>0</v>
      </c>
      <c r="Z37" s="45">
        <v>0</v>
      </c>
      <c r="AA37" s="45">
        <v>0</v>
      </c>
      <c r="AB37" s="115"/>
    </row>
    <row r="38" spans="1:28" ht="22.5" customHeight="1" x14ac:dyDescent="0.25">
      <c r="A38" s="87" t="s">
        <v>435</v>
      </c>
      <c r="B38" s="38" t="s">
        <v>436</v>
      </c>
      <c r="C38" s="144"/>
      <c r="D38" s="146">
        <f>SUM(E38:AA38)</f>
        <v>4932840</v>
      </c>
      <c r="E38" s="98">
        <v>4932840</v>
      </c>
      <c r="F38" s="45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98">
        <v>0</v>
      </c>
      <c r="M38" s="46">
        <v>0</v>
      </c>
      <c r="N38" s="46">
        <v>0</v>
      </c>
      <c r="O38" s="46">
        <v>0</v>
      </c>
      <c r="P38" s="45">
        <v>0</v>
      </c>
      <c r="Q38" s="45">
        <v>0</v>
      </c>
      <c r="R38" s="45">
        <v>0</v>
      </c>
      <c r="S38" s="104">
        <v>0</v>
      </c>
      <c r="T38" s="98">
        <v>0</v>
      </c>
      <c r="U38" s="45">
        <v>0</v>
      </c>
      <c r="V38" s="45">
        <v>0</v>
      </c>
      <c r="W38" s="47">
        <v>0</v>
      </c>
      <c r="X38" s="62">
        <v>0</v>
      </c>
      <c r="Y38" s="45">
        <v>0</v>
      </c>
      <c r="Z38" s="45">
        <v>0</v>
      </c>
      <c r="AA38" s="45">
        <v>0</v>
      </c>
      <c r="AB38" s="115"/>
    </row>
    <row r="39" spans="1:28" x14ac:dyDescent="0.25">
      <c r="A39" s="87" t="s">
        <v>437</v>
      </c>
      <c r="B39" s="38" t="s">
        <v>438</v>
      </c>
      <c r="C39" s="144"/>
      <c r="D39" s="146">
        <f>SUM(E39:AA39)</f>
        <v>0</v>
      </c>
      <c r="E39" s="98">
        <v>0</v>
      </c>
      <c r="F39" s="45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98">
        <v>0</v>
      </c>
      <c r="M39" s="46">
        <v>0</v>
      </c>
      <c r="N39" s="46">
        <v>0</v>
      </c>
      <c r="O39" s="46">
        <v>0</v>
      </c>
      <c r="P39" s="45">
        <v>0</v>
      </c>
      <c r="Q39" s="45">
        <v>0</v>
      </c>
      <c r="R39" s="45">
        <v>0</v>
      </c>
      <c r="S39" s="104">
        <v>0</v>
      </c>
      <c r="T39" s="98">
        <v>0</v>
      </c>
      <c r="U39" s="45">
        <v>0</v>
      </c>
      <c r="V39" s="45">
        <v>0</v>
      </c>
      <c r="W39" s="47">
        <v>0</v>
      </c>
      <c r="X39" s="62">
        <v>0</v>
      </c>
      <c r="Y39" s="45">
        <v>0</v>
      </c>
      <c r="Z39" s="45">
        <v>0</v>
      </c>
      <c r="AA39" s="45">
        <v>0</v>
      </c>
      <c r="AB39" s="115"/>
    </row>
    <row r="40" spans="1:28" s="148" customFormat="1" ht="11.25" x14ac:dyDescent="0.2">
      <c r="A40" s="87">
        <v>3133</v>
      </c>
      <c r="B40" s="38" t="s">
        <v>64</v>
      </c>
      <c r="C40" s="144">
        <v>159</v>
      </c>
      <c r="D40" s="145">
        <f>SUM(D41:D42)</f>
        <v>0</v>
      </c>
      <c r="E40" s="149">
        <f t="shared" ref="E40:AA40" si="14">SUM(E41:E42)</f>
        <v>0</v>
      </c>
      <c r="F40" s="150">
        <f t="shared" si="14"/>
        <v>0</v>
      </c>
      <c r="G40" s="151">
        <f t="shared" si="14"/>
        <v>0</v>
      </c>
      <c r="H40" s="151">
        <f t="shared" si="14"/>
        <v>0</v>
      </c>
      <c r="I40" s="151">
        <f t="shared" si="14"/>
        <v>0</v>
      </c>
      <c r="J40" s="151">
        <f t="shared" si="14"/>
        <v>0</v>
      </c>
      <c r="K40" s="151">
        <f t="shared" si="14"/>
        <v>0</v>
      </c>
      <c r="L40" s="149">
        <f t="shared" si="14"/>
        <v>0</v>
      </c>
      <c r="M40" s="151">
        <f t="shared" si="14"/>
        <v>0</v>
      </c>
      <c r="N40" s="151">
        <f t="shared" si="14"/>
        <v>0</v>
      </c>
      <c r="O40" s="151">
        <f t="shared" si="14"/>
        <v>0</v>
      </c>
      <c r="P40" s="150">
        <f t="shared" si="14"/>
        <v>0</v>
      </c>
      <c r="Q40" s="150">
        <f t="shared" si="14"/>
        <v>0</v>
      </c>
      <c r="R40" s="150">
        <f t="shared" si="14"/>
        <v>0</v>
      </c>
      <c r="S40" s="153">
        <f t="shared" si="14"/>
        <v>0</v>
      </c>
      <c r="T40" s="149">
        <f t="shared" si="14"/>
        <v>0</v>
      </c>
      <c r="U40" s="150">
        <f t="shared" si="14"/>
        <v>0</v>
      </c>
      <c r="V40" s="150">
        <f t="shared" si="14"/>
        <v>0</v>
      </c>
      <c r="W40" s="154">
        <f t="shared" si="14"/>
        <v>0</v>
      </c>
      <c r="X40" s="216">
        <f t="shared" si="14"/>
        <v>0</v>
      </c>
      <c r="Y40" s="150">
        <f t="shared" si="14"/>
        <v>0</v>
      </c>
      <c r="Z40" s="150">
        <f t="shared" si="14"/>
        <v>0</v>
      </c>
      <c r="AA40" s="150">
        <f t="shared" si="14"/>
        <v>0</v>
      </c>
      <c r="AB40" s="157"/>
    </row>
    <row r="41" spans="1:28" x14ac:dyDescent="0.25">
      <c r="A41" s="87" t="s">
        <v>439</v>
      </c>
      <c r="B41" s="38" t="s">
        <v>64</v>
      </c>
      <c r="C41" s="144"/>
      <c r="D41" s="146">
        <f>SUM(E41:AA41)</f>
        <v>0</v>
      </c>
      <c r="E41" s="98">
        <v>0</v>
      </c>
      <c r="F41" s="45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98">
        <v>0</v>
      </c>
      <c r="M41" s="46">
        <v>0</v>
      </c>
      <c r="N41" s="46">
        <v>0</v>
      </c>
      <c r="O41" s="46">
        <v>0</v>
      </c>
      <c r="P41" s="45">
        <v>0</v>
      </c>
      <c r="Q41" s="45">
        <v>0</v>
      </c>
      <c r="R41" s="45">
        <v>0</v>
      </c>
      <c r="S41" s="104">
        <v>0</v>
      </c>
      <c r="T41" s="98">
        <v>0</v>
      </c>
      <c r="U41" s="45">
        <v>0</v>
      </c>
      <c r="V41" s="45">
        <v>0</v>
      </c>
      <c r="W41" s="47">
        <v>0</v>
      </c>
      <c r="X41" s="62">
        <v>0</v>
      </c>
      <c r="Y41" s="45">
        <v>0</v>
      </c>
      <c r="Z41" s="45">
        <v>0</v>
      </c>
      <c r="AA41" s="45">
        <v>0</v>
      </c>
      <c r="AB41" s="115"/>
    </row>
    <row r="42" spans="1:28" ht="22.5" customHeight="1" x14ac:dyDescent="0.25">
      <c r="A42" s="87" t="s">
        <v>440</v>
      </c>
      <c r="B42" s="38" t="s">
        <v>441</v>
      </c>
      <c r="C42" s="144"/>
      <c r="D42" s="146">
        <f>SUM(E42:AA42)</f>
        <v>0</v>
      </c>
      <c r="E42" s="98">
        <v>0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98">
        <v>0</v>
      </c>
      <c r="M42" s="46">
        <v>0</v>
      </c>
      <c r="N42" s="46">
        <v>0</v>
      </c>
      <c r="O42" s="46">
        <v>0</v>
      </c>
      <c r="P42" s="45">
        <v>0</v>
      </c>
      <c r="Q42" s="45">
        <v>0</v>
      </c>
      <c r="R42" s="45">
        <v>0</v>
      </c>
      <c r="S42" s="104">
        <v>0</v>
      </c>
      <c r="T42" s="98">
        <v>0</v>
      </c>
      <c r="U42" s="45">
        <v>0</v>
      </c>
      <c r="V42" s="45">
        <v>0</v>
      </c>
      <c r="W42" s="47">
        <v>0</v>
      </c>
      <c r="X42" s="62">
        <v>0</v>
      </c>
      <c r="Y42" s="45">
        <v>0</v>
      </c>
      <c r="Z42" s="45">
        <v>0</v>
      </c>
      <c r="AA42" s="45">
        <v>0</v>
      </c>
      <c r="AB42" s="115"/>
    </row>
    <row r="43" spans="1:28" s="148" customFormat="1" ht="11.25" x14ac:dyDescent="0.2">
      <c r="A43" s="87">
        <v>32</v>
      </c>
      <c r="B43" s="38" t="s">
        <v>442</v>
      </c>
      <c r="C43" s="144">
        <v>160</v>
      </c>
      <c r="D43" s="39">
        <f>D44+D64+D98+D158+D162</f>
        <v>728210</v>
      </c>
      <c r="E43" s="97">
        <f t="shared" ref="E43:AA43" si="15">E44+E64+E98+E158+E162</f>
        <v>728210</v>
      </c>
      <c r="F43" s="40">
        <f t="shared" si="15"/>
        <v>0</v>
      </c>
      <c r="G43" s="41">
        <f t="shared" si="15"/>
        <v>0</v>
      </c>
      <c r="H43" s="41">
        <f t="shared" si="15"/>
        <v>0</v>
      </c>
      <c r="I43" s="41">
        <f t="shared" si="15"/>
        <v>0</v>
      </c>
      <c r="J43" s="41">
        <f t="shared" si="15"/>
        <v>0</v>
      </c>
      <c r="K43" s="41">
        <f t="shared" si="15"/>
        <v>0</v>
      </c>
      <c r="L43" s="97">
        <f t="shared" si="15"/>
        <v>0</v>
      </c>
      <c r="M43" s="41">
        <f t="shared" si="15"/>
        <v>0</v>
      </c>
      <c r="N43" s="41">
        <f t="shared" si="15"/>
        <v>0</v>
      </c>
      <c r="O43" s="41">
        <f t="shared" si="15"/>
        <v>0</v>
      </c>
      <c r="P43" s="40">
        <f t="shared" si="15"/>
        <v>0</v>
      </c>
      <c r="Q43" s="40">
        <f t="shared" si="15"/>
        <v>0</v>
      </c>
      <c r="R43" s="40">
        <f t="shared" si="15"/>
        <v>0</v>
      </c>
      <c r="S43" s="103">
        <f t="shared" si="15"/>
        <v>0</v>
      </c>
      <c r="T43" s="97">
        <f t="shared" si="15"/>
        <v>0</v>
      </c>
      <c r="U43" s="40">
        <f t="shared" si="15"/>
        <v>0</v>
      </c>
      <c r="V43" s="40">
        <f t="shared" si="15"/>
        <v>0</v>
      </c>
      <c r="W43" s="42">
        <f t="shared" si="15"/>
        <v>0</v>
      </c>
      <c r="X43" s="44">
        <f t="shared" si="15"/>
        <v>0</v>
      </c>
      <c r="Y43" s="40">
        <f t="shared" si="15"/>
        <v>0</v>
      </c>
      <c r="Z43" s="40">
        <f t="shared" si="15"/>
        <v>0</v>
      </c>
      <c r="AA43" s="40">
        <f t="shared" si="15"/>
        <v>0</v>
      </c>
      <c r="AB43" s="113"/>
    </row>
    <row r="44" spans="1:28" s="148" customFormat="1" ht="11.25" x14ac:dyDescent="0.2">
      <c r="A44" s="87">
        <v>321</v>
      </c>
      <c r="B44" s="38" t="s">
        <v>443</v>
      </c>
      <c r="C44" s="144">
        <v>161</v>
      </c>
      <c r="D44" s="39">
        <f>SUM(D45+D54+D58+D61)</f>
        <v>646400</v>
      </c>
      <c r="E44" s="97">
        <f t="shared" ref="E44:AA44" si="16">SUM(E45+E54+E58+E61)</f>
        <v>646400</v>
      </c>
      <c r="F44" s="40">
        <f t="shared" si="16"/>
        <v>0</v>
      </c>
      <c r="G44" s="41">
        <f t="shared" si="16"/>
        <v>0</v>
      </c>
      <c r="H44" s="41">
        <f t="shared" si="16"/>
        <v>0</v>
      </c>
      <c r="I44" s="41">
        <f t="shared" si="16"/>
        <v>0</v>
      </c>
      <c r="J44" s="41">
        <f t="shared" si="16"/>
        <v>0</v>
      </c>
      <c r="K44" s="41">
        <f t="shared" si="16"/>
        <v>0</v>
      </c>
      <c r="L44" s="97">
        <f t="shared" si="16"/>
        <v>0</v>
      </c>
      <c r="M44" s="41">
        <f t="shared" si="16"/>
        <v>0</v>
      </c>
      <c r="N44" s="41">
        <f t="shared" si="16"/>
        <v>0</v>
      </c>
      <c r="O44" s="41">
        <f t="shared" si="16"/>
        <v>0</v>
      </c>
      <c r="P44" s="40">
        <f t="shared" si="16"/>
        <v>0</v>
      </c>
      <c r="Q44" s="40">
        <f t="shared" si="16"/>
        <v>0</v>
      </c>
      <c r="R44" s="40">
        <f t="shared" si="16"/>
        <v>0</v>
      </c>
      <c r="S44" s="103">
        <f t="shared" si="16"/>
        <v>0</v>
      </c>
      <c r="T44" s="97">
        <f t="shared" si="16"/>
        <v>0</v>
      </c>
      <c r="U44" s="40">
        <f t="shared" si="16"/>
        <v>0</v>
      </c>
      <c r="V44" s="40">
        <f t="shared" si="16"/>
        <v>0</v>
      </c>
      <c r="W44" s="42">
        <f t="shared" si="16"/>
        <v>0</v>
      </c>
      <c r="X44" s="44">
        <f t="shared" si="16"/>
        <v>0</v>
      </c>
      <c r="Y44" s="40">
        <f t="shared" si="16"/>
        <v>0</v>
      </c>
      <c r="Z44" s="40">
        <f t="shared" si="16"/>
        <v>0</v>
      </c>
      <c r="AA44" s="40">
        <f t="shared" si="16"/>
        <v>0</v>
      </c>
      <c r="AB44" s="113"/>
    </row>
    <row r="45" spans="1:28" s="148" customFormat="1" ht="11.25" x14ac:dyDescent="0.2">
      <c r="A45" s="87">
        <v>3211</v>
      </c>
      <c r="B45" s="38" t="s">
        <v>444</v>
      </c>
      <c r="C45" s="144">
        <v>162</v>
      </c>
      <c r="D45" s="145">
        <f>SUM(D46:D53)</f>
        <v>0</v>
      </c>
      <c r="E45" s="149">
        <f t="shared" ref="E45:AA45" si="17">SUM(E46:E53)</f>
        <v>0</v>
      </c>
      <c r="F45" s="150">
        <f t="shared" si="17"/>
        <v>0</v>
      </c>
      <c r="G45" s="151">
        <f t="shared" si="17"/>
        <v>0</v>
      </c>
      <c r="H45" s="151">
        <f t="shared" si="17"/>
        <v>0</v>
      </c>
      <c r="I45" s="151">
        <f t="shared" si="17"/>
        <v>0</v>
      </c>
      <c r="J45" s="151">
        <f t="shared" si="17"/>
        <v>0</v>
      </c>
      <c r="K45" s="151">
        <f t="shared" si="17"/>
        <v>0</v>
      </c>
      <c r="L45" s="149">
        <f t="shared" si="17"/>
        <v>0</v>
      </c>
      <c r="M45" s="151">
        <f t="shared" si="17"/>
        <v>0</v>
      </c>
      <c r="N45" s="151">
        <f t="shared" si="17"/>
        <v>0</v>
      </c>
      <c r="O45" s="151">
        <f t="shared" si="17"/>
        <v>0</v>
      </c>
      <c r="P45" s="150">
        <f t="shared" si="17"/>
        <v>0</v>
      </c>
      <c r="Q45" s="150">
        <f t="shared" si="17"/>
        <v>0</v>
      </c>
      <c r="R45" s="150">
        <f t="shared" si="17"/>
        <v>0</v>
      </c>
      <c r="S45" s="153">
        <f t="shared" si="17"/>
        <v>0</v>
      </c>
      <c r="T45" s="149">
        <f t="shared" si="17"/>
        <v>0</v>
      </c>
      <c r="U45" s="150">
        <f t="shared" si="17"/>
        <v>0</v>
      </c>
      <c r="V45" s="150">
        <f t="shared" si="17"/>
        <v>0</v>
      </c>
      <c r="W45" s="154">
        <f t="shared" si="17"/>
        <v>0</v>
      </c>
      <c r="X45" s="155">
        <f t="shared" si="17"/>
        <v>0</v>
      </c>
      <c r="Y45" s="150">
        <f t="shared" si="17"/>
        <v>0</v>
      </c>
      <c r="Z45" s="150">
        <f t="shared" si="17"/>
        <v>0</v>
      </c>
      <c r="AA45" s="150">
        <f t="shared" si="17"/>
        <v>0</v>
      </c>
      <c r="AB45" s="157"/>
    </row>
    <row r="46" spans="1:28" x14ac:dyDescent="0.25">
      <c r="A46" s="87" t="s">
        <v>445</v>
      </c>
      <c r="B46" s="38" t="s">
        <v>446</v>
      </c>
      <c r="C46" s="144"/>
      <c r="D46" s="146">
        <f t="shared" ref="D46:D57" si="18">SUM(E46:AA46)</f>
        <v>0</v>
      </c>
      <c r="E46" s="98">
        <v>0</v>
      </c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98">
        <v>0</v>
      </c>
      <c r="M46" s="46">
        <v>0</v>
      </c>
      <c r="N46" s="46">
        <v>0</v>
      </c>
      <c r="O46" s="46">
        <v>0</v>
      </c>
      <c r="P46" s="45">
        <v>0</v>
      </c>
      <c r="Q46" s="45">
        <v>0</v>
      </c>
      <c r="R46" s="45">
        <v>0</v>
      </c>
      <c r="S46" s="104">
        <v>0</v>
      </c>
      <c r="T46" s="98">
        <v>0</v>
      </c>
      <c r="U46" s="45">
        <v>0</v>
      </c>
      <c r="V46" s="45">
        <v>0</v>
      </c>
      <c r="W46" s="47">
        <v>0</v>
      </c>
      <c r="X46" s="62">
        <v>0</v>
      </c>
      <c r="Y46" s="45">
        <v>0</v>
      </c>
      <c r="Z46" s="45">
        <v>0</v>
      </c>
      <c r="AA46" s="45">
        <v>0</v>
      </c>
      <c r="AB46" s="115"/>
    </row>
    <row r="47" spans="1:28" x14ac:dyDescent="0.25">
      <c r="A47" s="87" t="s">
        <v>447</v>
      </c>
      <c r="B47" s="38" t="s">
        <v>448</v>
      </c>
      <c r="C47" s="144"/>
      <c r="D47" s="146">
        <f t="shared" si="18"/>
        <v>0</v>
      </c>
      <c r="E47" s="98">
        <v>0</v>
      </c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98">
        <v>0</v>
      </c>
      <c r="M47" s="46">
        <v>0</v>
      </c>
      <c r="N47" s="46">
        <v>0</v>
      </c>
      <c r="O47" s="46">
        <v>0</v>
      </c>
      <c r="P47" s="45">
        <v>0</v>
      </c>
      <c r="Q47" s="45">
        <v>0</v>
      </c>
      <c r="R47" s="45">
        <v>0</v>
      </c>
      <c r="S47" s="104">
        <v>0</v>
      </c>
      <c r="T47" s="98">
        <v>0</v>
      </c>
      <c r="U47" s="45">
        <v>0</v>
      </c>
      <c r="V47" s="45">
        <v>0</v>
      </c>
      <c r="W47" s="47">
        <v>0</v>
      </c>
      <c r="X47" s="62">
        <v>0</v>
      </c>
      <c r="Y47" s="45">
        <v>0</v>
      </c>
      <c r="Z47" s="45">
        <v>0</v>
      </c>
      <c r="AA47" s="45">
        <v>0</v>
      </c>
      <c r="AB47" s="115"/>
    </row>
    <row r="48" spans="1:28" x14ac:dyDescent="0.25">
      <c r="A48" s="87" t="s">
        <v>449</v>
      </c>
      <c r="B48" s="38" t="s">
        <v>450</v>
      </c>
      <c r="C48" s="144"/>
      <c r="D48" s="146">
        <f t="shared" si="18"/>
        <v>0</v>
      </c>
      <c r="E48" s="98">
        <v>0</v>
      </c>
      <c r="F48" s="45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98">
        <v>0</v>
      </c>
      <c r="M48" s="46">
        <v>0</v>
      </c>
      <c r="N48" s="46">
        <v>0</v>
      </c>
      <c r="O48" s="46">
        <v>0</v>
      </c>
      <c r="P48" s="45">
        <v>0</v>
      </c>
      <c r="Q48" s="45">
        <v>0</v>
      </c>
      <c r="R48" s="45">
        <v>0</v>
      </c>
      <c r="S48" s="104">
        <v>0</v>
      </c>
      <c r="T48" s="98">
        <v>0</v>
      </c>
      <c r="U48" s="45">
        <v>0</v>
      </c>
      <c r="V48" s="45">
        <v>0</v>
      </c>
      <c r="W48" s="47">
        <v>0</v>
      </c>
      <c r="X48" s="62">
        <v>0</v>
      </c>
      <c r="Y48" s="45">
        <v>0</v>
      </c>
      <c r="Z48" s="45">
        <v>0</v>
      </c>
      <c r="AA48" s="45">
        <v>0</v>
      </c>
      <c r="AB48" s="115"/>
    </row>
    <row r="49" spans="1:28" x14ac:dyDescent="0.25">
      <c r="A49" s="87" t="s">
        <v>451</v>
      </c>
      <c r="B49" s="38" t="s">
        <v>452</v>
      </c>
      <c r="C49" s="144"/>
      <c r="D49" s="146">
        <f t="shared" si="18"/>
        <v>0</v>
      </c>
      <c r="E49" s="98">
        <v>0</v>
      </c>
      <c r="F49" s="45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98">
        <v>0</v>
      </c>
      <c r="M49" s="46">
        <v>0</v>
      </c>
      <c r="N49" s="46">
        <v>0</v>
      </c>
      <c r="O49" s="46">
        <v>0</v>
      </c>
      <c r="P49" s="45">
        <v>0</v>
      </c>
      <c r="Q49" s="45">
        <v>0</v>
      </c>
      <c r="R49" s="45">
        <v>0</v>
      </c>
      <c r="S49" s="104">
        <v>0</v>
      </c>
      <c r="T49" s="98">
        <v>0</v>
      </c>
      <c r="U49" s="45">
        <v>0</v>
      </c>
      <c r="V49" s="45">
        <v>0</v>
      </c>
      <c r="W49" s="47">
        <v>0</v>
      </c>
      <c r="X49" s="62">
        <v>0</v>
      </c>
      <c r="Y49" s="45">
        <v>0</v>
      </c>
      <c r="Z49" s="45">
        <v>0</v>
      </c>
      <c r="AA49" s="45">
        <v>0</v>
      </c>
      <c r="AB49" s="115"/>
    </row>
    <row r="50" spans="1:28" x14ac:dyDescent="0.25">
      <c r="A50" s="87" t="s">
        <v>453</v>
      </c>
      <c r="B50" s="38" t="s">
        <v>454</v>
      </c>
      <c r="C50" s="144"/>
      <c r="D50" s="146">
        <f t="shared" si="18"/>
        <v>0</v>
      </c>
      <c r="E50" s="98">
        <v>0</v>
      </c>
      <c r="F50" s="45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98">
        <v>0</v>
      </c>
      <c r="M50" s="46">
        <v>0</v>
      </c>
      <c r="N50" s="46">
        <v>0</v>
      </c>
      <c r="O50" s="46">
        <v>0</v>
      </c>
      <c r="P50" s="45">
        <v>0</v>
      </c>
      <c r="Q50" s="45">
        <v>0</v>
      </c>
      <c r="R50" s="45">
        <v>0</v>
      </c>
      <c r="S50" s="104">
        <v>0</v>
      </c>
      <c r="T50" s="98">
        <v>0</v>
      </c>
      <c r="U50" s="45">
        <v>0</v>
      </c>
      <c r="V50" s="45">
        <v>0</v>
      </c>
      <c r="W50" s="47">
        <v>0</v>
      </c>
      <c r="X50" s="62">
        <v>0</v>
      </c>
      <c r="Y50" s="45">
        <v>0</v>
      </c>
      <c r="Z50" s="45">
        <v>0</v>
      </c>
      <c r="AA50" s="45">
        <v>0</v>
      </c>
      <c r="AB50" s="115"/>
    </row>
    <row r="51" spans="1:28" x14ac:dyDescent="0.25">
      <c r="A51" s="87" t="s">
        <v>455</v>
      </c>
      <c r="B51" s="38" t="s">
        <v>456</v>
      </c>
      <c r="C51" s="144"/>
      <c r="D51" s="146">
        <f t="shared" si="18"/>
        <v>0</v>
      </c>
      <c r="E51" s="98">
        <v>0</v>
      </c>
      <c r="F51" s="45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98">
        <v>0</v>
      </c>
      <c r="M51" s="46">
        <v>0</v>
      </c>
      <c r="N51" s="46">
        <v>0</v>
      </c>
      <c r="O51" s="46">
        <v>0</v>
      </c>
      <c r="P51" s="45">
        <v>0</v>
      </c>
      <c r="Q51" s="45">
        <v>0</v>
      </c>
      <c r="R51" s="45">
        <v>0</v>
      </c>
      <c r="S51" s="104">
        <v>0</v>
      </c>
      <c r="T51" s="98">
        <v>0</v>
      </c>
      <c r="U51" s="45">
        <v>0</v>
      </c>
      <c r="V51" s="45">
        <v>0</v>
      </c>
      <c r="W51" s="47">
        <v>0</v>
      </c>
      <c r="X51" s="62">
        <v>0</v>
      </c>
      <c r="Y51" s="45">
        <v>0</v>
      </c>
      <c r="Z51" s="45">
        <v>0</v>
      </c>
      <c r="AA51" s="45">
        <v>0</v>
      </c>
      <c r="AB51" s="115"/>
    </row>
    <row r="52" spans="1:28" x14ac:dyDescent="0.25">
      <c r="A52" s="87" t="s">
        <v>457</v>
      </c>
      <c r="B52" s="38" t="s">
        <v>458</v>
      </c>
      <c r="C52" s="144"/>
      <c r="D52" s="146">
        <f t="shared" si="18"/>
        <v>0</v>
      </c>
      <c r="E52" s="98">
        <v>0</v>
      </c>
      <c r="F52" s="45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98">
        <v>0</v>
      </c>
      <c r="M52" s="46">
        <v>0</v>
      </c>
      <c r="N52" s="46">
        <v>0</v>
      </c>
      <c r="O52" s="46">
        <v>0</v>
      </c>
      <c r="P52" s="45">
        <v>0</v>
      </c>
      <c r="Q52" s="45">
        <v>0</v>
      </c>
      <c r="R52" s="45">
        <v>0</v>
      </c>
      <c r="S52" s="104">
        <v>0</v>
      </c>
      <c r="T52" s="98">
        <v>0</v>
      </c>
      <c r="U52" s="45">
        <v>0</v>
      </c>
      <c r="V52" s="45">
        <v>0</v>
      </c>
      <c r="W52" s="47">
        <v>0</v>
      </c>
      <c r="X52" s="62">
        <v>0</v>
      </c>
      <c r="Y52" s="45">
        <v>0</v>
      </c>
      <c r="Z52" s="45">
        <v>0</v>
      </c>
      <c r="AA52" s="45">
        <v>0</v>
      </c>
      <c r="AB52" s="115"/>
    </row>
    <row r="53" spans="1:28" x14ac:dyDescent="0.25">
      <c r="A53" s="87" t="s">
        <v>459</v>
      </c>
      <c r="B53" s="38" t="s">
        <v>460</v>
      </c>
      <c r="C53" s="144"/>
      <c r="D53" s="146">
        <f t="shared" si="18"/>
        <v>0</v>
      </c>
      <c r="E53" s="98">
        <v>0</v>
      </c>
      <c r="F53" s="45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98">
        <v>0</v>
      </c>
      <c r="M53" s="46">
        <v>0</v>
      </c>
      <c r="N53" s="46">
        <v>0</v>
      </c>
      <c r="O53" s="46">
        <v>0</v>
      </c>
      <c r="P53" s="45">
        <v>0</v>
      </c>
      <c r="Q53" s="45">
        <v>0</v>
      </c>
      <c r="R53" s="45">
        <v>0</v>
      </c>
      <c r="S53" s="104">
        <v>0</v>
      </c>
      <c r="T53" s="98">
        <v>0</v>
      </c>
      <c r="U53" s="45">
        <v>0</v>
      </c>
      <c r="V53" s="45">
        <v>0</v>
      </c>
      <c r="W53" s="47">
        <v>0</v>
      </c>
      <c r="X53" s="62">
        <v>0</v>
      </c>
      <c r="Y53" s="45">
        <v>0</v>
      </c>
      <c r="Z53" s="45">
        <v>0</v>
      </c>
      <c r="AA53" s="45">
        <v>0</v>
      </c>
      <c r="AB53" s="115"/>
    </row>
    <row r="54" spans="1:28" s="148" customFormat="1" ht="11.25" x14ac:dyDescent="0.2">
      <c r="A54" s="87">
        <v>3212</v>
      </c>
      <c r="B54" s="38" t="s">
        <v>461</v>
      </c>
      <c r="C54" s="144">
        <v>163</v>
      </c>
      <c r="D54" s="145">
        <f t="shared" si="18"/>
        <v>646400</v>
      </c>
      <c r="E54" s="149">
        <f>SUM(E55:E57)</f>
        <v>646400</v>
      </c>
      <c r="F54" s="150">
        <f t="shared" ref="F54:AA54" si="19">SUM(F55:F57)</f>
        <v>0</v>
      </c>
      <c r="G54" s="151">
        <f t="shared" si="19"/>
        <v>0</v>
      </c>
      <c r="H54" s="151">
        <f t="shared" si="19"/>
        <v>0</v>
      </c>
      <c r="I54" s="151">
        <f t="shared" si="19"/>
        <v>0</v>
      </c>
      <c r="J54" s="151">
        <f t="shared" si="19"/>
        <v>0</v>
      </c>
      <c r="K54" s="151">
        <f t="shared" si="19"/>
        <v>0</v>
      </c>
      <c r="L54" s="149">
        <f t="shared" si="19"/>
        <v>0</v>
      </c>
      <c r="M54" s="151">
        <f t="shared" si="19"/>
        <v>0</v>
      </c>
      <c r="N54" s="151">
        <f t="shared" si="19"/>
        <v>0</v>
      </c>
      <c r="O54" s="151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3">
        <f t="shared" si="19"/>
        <v>0</v>
      </c>
      <c r="T54" s="149">
        <f t="shared" si="19"/>
        <v>0</v>
      </c>
      <c r="U54" s="150">
        <f t="shared" si="19"/>
        <v>0</v>
      </c>
      <c r="V54" s="150">
        <f t="shared" si="19"/>
        <v>0</v>
      </c>
      <c r="W54" s="154">
        <f t="shared" si="19"/>
        <v>0</v>
      </c>
      <c r="X54" s="217">
        <f t="shared" si="19"/>
        <v>0</v>
      </c>
      <c r="Y54" s="150">
        <f t="shared" si="19"/>
        <v>0</v>
      </c>
      <c r="Z54" s="150">
        <f t="shared" si="19"/>
        <v>0</v>
      </c>
      <c r="AA54" s="150">
        <f t="shared" si="19"/>
        <v>0</v>
      </c>
      <c r="AB54" s="157"/>
    </row>
    <row r="55" spans="1:28" x14ac:dyDescent="0.25">
      <c r="A55" s="87" t="s">
        <v>462</v>
      </c>
      <c r="B55" s="38" t="s">
        <v>463</v>
      </c>
      <c r="C55" s="144"/>
      <c r="D55" s="146">
        <f t="shared" si="18"/>
        <v>646400</v>
      </c>
      <c r="E55" s="98">
        <v>646400</v>
      </c>
      <c r="F55" s="45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98">
        <v>0</v>
      </c>
      <c r="M55" s="46">
        <v>0</v>
      </c>
      <c r="N55" s="46">
        <v>0</v>
      </c>
      <c r="O55" s="46">
        <v>0</v>
      </c>
      <c r="P55" s="45">
        <v>0</v>
      </c>
      <c r="Q55" s="45">
        <v>0</v>
      </c>
      <c r="R55" s="45">
        <v>0</v>
      </c>
      <c r="S55" s="104">
        <v>0</v>
      </c>
      <c r="T55" s="98">
        <v>0</v>
      </c>
      <c r="U55" s="45">
        <v>0</v>
      </c>
      <c r="V55" s="45">
        <v>0</v>
      </c>
      <c r="W55" s="47">
        <v>0</v>
      </c>
      <c r="X55" s="62">
        <v>0</v>
      </c>
      <c r="Y55" s="45">
        <v>0</v>
      </c>
      <c r="Z55" s="45">
        <v>0</v>
      </c>
      <c r="AA55" s="45">
        <v>0</v>
      </c>
      <c r="AB55" s="115"/>
    </row>
    <row r="56" spans="1:28" x14ac:dyDescent="0.25">
      <c r="A56" s="87" t="s">
        <v>464</v>
      </c>
      <c r="B56" s="38" t="s">
        <v>465</v>
      </c>
      <c r="C56" s="144"/>
      <c r="D56" s="146">
        <f t="shared" si="18"/>
        <v>0</v>
      </c>
      <c r="E56" s="98"/>
      <c r="F56" s="45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98">
        <v>0</v>
      </c>
      <c r="M56" s="46">
        <v>0</v>
      </c>
      <c r="N56" s="46">
        <v>0</v>
      </c>
      <c r="O56" s="46">
        <v>0</v>
      </c>
      <c r="P56" s="45">
        <v>0</v>
      </c>
      <c r="Q56" s="45">
        <v>0</v>
      </c>
      <c r="R56" s="45">
        <v>0</v>
      </c>
      <c r="S56" s="104">
        <v>0</v>
      </c>
      <c r="T56" s="98">
        <v>0</v>
      </c>
      <c r="U56" s="45">
        <v>0</v>
      </c>
      <c r="V56" s="45">
        <v>0</v>
      </c>
      <c r="W56" s="47">
        <v>0</v>
      </c>
      <c r="X56" s="62">
        <v>0</v>
      </c>
      <c r="Y56" s="45">
        <v>0</v>
      </c>
      <c r="Z56" s="45">
        <v>0</v>
      </c>
      <c r="AA56" s="45">
        <v>0</v>
      </c>
      <c r="AB56" s="115"/>
    </row>
    <row r="57" spans="1:28" x14ac:dyDescent="0.25">
      <c r="A57" s="87" t="s">
        <v>466</v>
      </c>
      <c r="B57" s="38" t="s">
        <v>467</v>
      </c>
      <c r="C57" s="144"/>
      <c r="D57" s="146">
        <f t="shared" si="18"/>
        <v>0</v>
      </c>
      <c r="E57" s="98">
        <v>0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98">
        <v>0</v>
      </c>
      <c r="M57" s="46">
        <v>0</v>
      </c>
      <c r="N57" s="46">
        <v>0</v>
      </c>
      <c r="O57" s="46">
        <v>0</v>
      </c>
      <c r="P57" s="45">
        <v>0</v>
      </c>
      <c r="Q57" s="45">
        <v>0</v>
      </c>
      <c r="R57" s="45">
        <v>0</v>
      </c>
      <c r="S57" s="104">
        <v>0</v>
      </c>
      <c r="T57" s="98">
        <v>0</v>
      </c>
      <c r="U57" s="45">
        <v>0</v>
      </c>
      <c r="V57" s="45">
        <v>0</v>
      </c>
      <c r="W57" s="47">
        <v>0</v>
      </c>
      <c r="X57" s="62">
        <v>0</v>
      </c>
      <c r="Y57" s="45">
        <v>0</v>
      </c>
      <c r="Z57" s="45">
        <v>0</v>
      </c>
      <c r="AA57" s="45">
        <v>0</v>
      </c>
      <c r="AB57" s="115"/>
    </row>
    <row r="58" spans="1:28" s="148" customFormat="1" ht="11.25" x14ac:dyDescent="0.2">
      <c r="A58" s="87">
        <v>3213</v>
      </c>
      <c r="B58" s="38" t="s">
        <v>468</v>
      </c>
      <c r="C58" s="144">
        <v>164</v>
      </c>
      <c r="D58" s="145">
        <f>+D59+D60</f>
        <v>0</v>
      </c>
      <c r="E58" s="149">
        <f t="shared" ref="E58:AA58" si="20">+E59+E60</f>
        <v>0</v>
      </c>
      <c r="F58" s="150">
        <f t="shared" si="20"/>
        <v>0</v>
      </c>
      <c r="G58" s="151">
        <f t="shared" si="20"/>
        <v>0</v>
      </c>
      <c r="H58" s="151">
        <f t="shared" si="20"/>
        <v>0</v>
      </c>
      <c r="I58" s="151">
        <f t="shared" si="20"/>
        <v>0</v>
      </c>
      <c r="J58" s="151">
        <f t="shared" si="20"/>
        <v>0</v>
      </c>
      <c r="K58" s="151">
        <f t="shared" si="20"/>
        <v>0</v>
      </c>
      <c r="L58" s="149">
        <f t="shared" si="20"/>
        <v>0</v>
      </c>
      <c r="M58" s="151">
        <f t="shared" si="20"/>
        <v>0</v>
      </c>
      <c r="N58" s="151">
        <f t="shared" si="20"/>
        <v>0</v>
      </c>
      <c r="O58" s="151">
        <f t="shared" si="20"/>
        <v>0</v>
      </c>
      <c r="P58" s="150">
        <f t="shared" si="20"/>
        <v>0</v>
      </c>
      <c r="Q58" s="150">
        <f t="shared" si="20"/>
        <v>0</v>
      </c>
      <c r="R58" s="150">
        <f t="shared" si="20"/>
        <v>0</v>
      </c>
      <c r="S58" s="153">
        <f t="shared" si="20"/>
        <v>0</v>
      </c>
      <c r="T58" s="149">
        <f t="shared" si="20"/>
        <v>0</v>
      </c>
      <c r="U58" s="150">
        <f t="shared" si="20"/>
        <v>0</v>
      </c>
      <c r="V58" s="150">
        <f t="shared" si="20"/>
        <v>0</v>
      </c>
      <c r="W58" s="154">
        <f t="shared" si="20"/>
        <v>0</v>
      </c>
      <c r="X58" s="218">
        <f t="shared" si="20"/>
        <v>0</v>
      </c>
      <c r="Y58" s="150">
        <f t="shared" si="20"/>
        <v>0</v>
      </c>
      <c r="Z58" s="150">
        <f t="shared" si="20"/>
        <v>0</v>
      </c>
      <c r="AA58" s="150">
        <f t="shared" si="20"/>
        <v>0</v>
      </c>
      <c r="AB58" s="157"/>
    </row>
    <row r="59" spans="1:28" x14ac:dyDescent="0.25">
      <c r="A59" s="87" t="s">
        <v>469</v>
      </c>
      <c r="B59" s="38" t="s">
        <v>470</v>
      </c>
      <c r="C59" s="144"/>
      <c r="D59" s="146">
        <f>SUM(E59:AA59)</f>
        <v>0</v>
      </c>
      <c r="E59" s="98"/>
      <c r="F59" s="45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98">
        <v>0</v>
      </c>
      <c r="M59" s="46">
        <v>0</v>
      </c>
      <c r="N59" s="46">
        <v>0</v>
      </c>
      <c r="O59" s="46">
        <v>0</v>
      </c>
      <c r="P59" s="45">
        <v>0</v>
      </c>
      <c r="Q59" s="45">
        <v>0</v>
      </c>
      <c r="R59" s="45">
        <v>0</v>
      </c>
      <c r="S59" s="104">
        <v>0</v>
      </c>
      <c r="T59" s="98">
        <v>0</v>
      </c>
      <c r="U59" s="45">
        <v>0</v>
      </c>
      <c r="V59" s="45">
        <v>0</v>
      </c>
      <c r="W59" s="47">
        <v>0</v>
      </c>
      <c r="X59" s="62">
        <v>0</v>
      </c>
      <c r="Y59" s="45">
        <v>0</v>
      </c>
      <c r="Z59" s="45">
        <v>0</v>
      </c>
      <c r="AA59" s="45">
        <v>0</v>
      </c>
      <c r="AB59" s="115"/>
    </row>
    <row r="60" spans="1:28" x14ac:dyDescent="0.25">
      <c r="A60" s="87" t="s">
        <v>471</v>
      </c>
      <c r="B60" s="38" t="s">
        <v>472</v>
      </c>
      <c r="C60" s="144"/>
      <c r="D60" s="146">
        <f>SUM(E60:AA60)</f>
        <v>0</v>
      </c>
      <c r="E60" s="98"/>
      <c r="F60" s="45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98">
        <v>0</v>
      </c>
      <c r="M60" s="46">
        <v>0</v>
      </c>
      <c r="N60" s="46">
        <v>0</v>
      </c>
      <c r="O60" s="46">
        <v>0</v>
      </c>
      <c r="P60" s="45">
        <v>0</v>
      </c>
      <c r="Q60" s="45">
        <v>0</v>
      </c>
      <c r="R60" s="45">
        <v>0</v>
      </c>
      <c r="S60" s="104">
        <v>0</v>
      </c>
      <c r="T60" s="98">
        <v>0</v>
      </c>
      <c r="U60" s="45">
        <v>0</v>
      </c>
      <c r="V60" s="45">
        <v>0</v>
      </c>
      <c r="W60" s="47">
        <v>0</v>
      </c>
      <c r="X60" s="62">
        <v>0</v>
      </c>
      <c r="Y60" s="45">
        <v>0</v>
      </c>
      <c r="Z60" s="45">
        <v>0</v>
      </c>
      <c r="AA60" s="45">
        <v>0</v>
      </c>
      <c r="AB60" s="115"/>
    </row>
    <row r="61" spans="1:28" s="148" customFormat="1" ht="11.25" x14ac:dyDescent="0.2">
      <c r="A61" s="87">
        <v>3214</v>
      </c>
      <c r="B61" s="38" t="s">
        <v>473</v>
      </c>
      <c r="C61" s="144">
        <v>165</v>
      </c>
      <c r="D61" s="145">
        <f>SUM(D62:D63)</f>
        <v>0</v>
      </c>
      <c r="E61" s="149">
        <f t="shared" ref="E61:AA61" si="21">SUM(E62:E63)</f>
        <v>0</v>
      </c>
      <c r="F61" s="150">
        <f t="shared" si="21"/>
        <v>0</v>
      </c>
      <c r="G61" s="151">
        <f t="shared" si="21"/>
        <v>0</v>
      </c>
      <c r="H61" s="151">
        <f t="shared" si="21"/>
        <v>0</v>
      </c>
      <c r="I61" s="151">
        <f t="shared" si="21"/>
        <v>0</v>
      </c>
      <c r="J61" s="151">
        <f t="shared" si="21"/>
        <v>0</v>
      </c>
      <c r="K61" s="151">
        <f t="shared" si="21"/>
        <v>0</v>
      </c>
      <c r="L61" s="149">
        <f t="shared" si="21"/>
        <v>0</v>
      </c>
      <c r="M61" s="151">
        <f t="shared" si="21"/>
        <v>0</v>
      </c>
      <c r="N61" s="151">
        <f t="shared" si="21"/>
        <v>0</v>
      </c>
      <c r="O61" s="151">
        <f t="shared" si="21"/>
        <v>0</v>
      </c>
      <c r="P61" s="150">
        <f t="shared" si="21"/>
        <v>0</v>
      </c>
      <c r="Q61" s="150">
        <f t="shared" si="21"/>
        <v>0</v>
      </c>
      <c r="R61" s="150">
        <f t="shared" si="21"/>
        <v>0</v>
      </c>
      <c r="S61" s="153">
        <f t="shared" si="21"/>
        <v>0</v>
      </c>
      <c r="T61" s="149">
        <f t="shared" si="21"/>
        <v>0</v>
      </c>
      <c r="U61" s="150">
        <f t="shared" si="21"/>
        <v>0</v>
      </c>
      <c r="V61" s="150">
        <f t="shared" si="21"/>
        <v>0</v>
      </c>
      <c r="W61" s="154">
        <f t="shared" si="21"/>
        <v>0</v>
      </c>
      <c r="X61" s="155">
        <f t="shared" si="21"/>
        <v>0</v>
      </c>
      <c r="Y61" s="150">
        <f t="shared" ref="Y61:Z61" si="22">SUM(Y62:Y63)</f>
        <v>0</v>
      </c>
      <c r="Z61" s="150">
        <f t="shared" si="22"/>
        <v>0</v>
      </c>
      <c r="AA61" s="150">
        <f t="shared" si="21"/>
        <v>0</v>
      </c>
      <c r="AB61" s="157"/>
    </row>
    <row r="62" spans="1:28" x14ac:dyDescent="0.25">
      <c r="A62" s="87" t="s">
        <v>474</v>
      </c>
      <c r="B62" s="38" t="s">
        <v>475</v>
      </c>
      <c r="C62" s="144"/>
      <c r="D62" s="146">
        <f>SUM(E62:AA62)</f>
        <v>0</v>
      </c>
      <c r="E62" s="98">
        <v>0</v>
      </c>
      <c r="F62" s="45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98">
        <v>0</v>
      </c>
      <c r="M62" s="46">
        <v>0</v>
      </c>
      <c r="N62" s="46">
        <v>0</v>
      </c>
      <c r="O62" s="46">
        <v>0</v>
      </c>
      <c r="P62" s="45">
        <v>0</v>
      </c>
      <c r="Q62" s="45">
        <v>0</v>
      </c>
      <c r="R62" s="45">
        <v>0</v>
      </c>
      <c r="S62" s="104">
        <v>0</v>
      </c>
      <c r="T62" s="98">
        <v>0</v>
      </c>
      <c r="U62" s="45">
        <v>0</v>
      </c>
      <c r="V62" s="45">
        <v>0</v>
      </c>
      <c r="W62" s="47">
        <v>0</v>
      </c>
      <c r="X62" s="62">
        <v>0</v>
      </c>
      <c r="Y62" s="45">
        <v>0</v>
      </c>
      <c r="Z62" s="45">
        <v>0</v>
      </c>
      <c r="AA62" s="45">
        <v>0</v>
      </c>
      <c r="AB62" s="115"/>
    </row>
    <row r="63" spans="1:28" x14ac:dyDescent="0.25">
      <c r="A63" s="87" t="s">
        <v>476</v>
      </c>
      <c r="B63" s="38" t="s">
        <v>473</v>
      </c>
      <c r="C63" s="144"/>
      <c r="D63" s="146">
        <f>SUM(E63:AA63)</f>
        <v>0</v>
      </c>
      <c r="E63" s="98">
        <v>0</v>
      </c>
      <c r="F63" s="45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98">
        <v>0</v>
      </c>
      <c r="M63" s="46">
        <v>0</v>
      </c>
      <c r="N63" s="46">
        <v>0</v>
      </c>
      <c r="O63" s="46">
        <v>0</v>
      </c>
      <c r="P63" s="45">
        <v>0</v>
      </c>
      <c r="Q63" s="45">
        <v>0</v>
      </c>
      <c r="R63" s="45">
        <v>0</v>
      </c>
      <c r="S63" s="104">
        <v>0</v>
      </c>
      <c r="T63" s="98">
        <v>0</v>
      </c>
      <c r="U63" s="45">
        <v>0</v>
      </c>
      <c r="V63" s="45">
        <v>0</v>
      </c>
      <c r="W63" s="47">
        <v>0</v>
      </c>
      <c r="X63" s="62">
        <v>0</v>
      </c>
      <c r="Y63" s="45">
        <v>0</v>
      </c>
      <c r="Z63" s="45">
        <v>0</v>
      </c>
      <c r="AA63" s="45">
        <v>0</v>
      </c>
      <c r="AB63" s="115"/>
    </row>
    <row r="64" spans="1:28" s="148" customFormat="1" ht="11.25" x14ac:dyDescent="0.2">
      <c r="A64" s="87">
        <v>322</v>
      </c>
      <c r="B64" s="38" t="s">
        <v>477</v>
      </c>
      <c r="C64" s="144">
        <v>166</v>
      </c>
      <c r="D64" s="39">
        <f>SUM(D65+D72+D80+D86+D91+D94+D96)</f>
        <v>0</v>
      </c>
      <c r="E64" s="97">
        <f t="shared" ref="E64:AA64" si="23">SUM(E65+E72+E80+E86+E91+E94+E96)</f>
        <v>0</v>
      </c>
      <c r="F64" s="40">
        <f t="shared" si="23"/>
        <v>0</v>
      </c>
      <c r="G64" s="41">
        <f t="shared" si="23"/>
        <v>0</v>
      </c>
      <c r="H64" s="41">
        <f t="shared" si="23"/>
        <v>0</v>
      </c>
      <c r="I64" s="41">
        <f t="shared" si="23"/>
        <v>0</v>
      </c>
      <c r="J64" s="41">
        <f t="shared" si="23"/>
        <v>0</v>
      </c>
      <c r="K64" s="41">
        <f t="shared" si="23"/>
        <v>0</v>
      </c>
      <c r="L64" s="97">
        <f t="shared" si="23"/>
        <v>0</v>
      </c>
      <c r="M64" s="41">
        <f t="shared" si="23"/>
        <v>0</v>
      </c>
      <c r="N64" s="41">
        <f t="shared" si="23"/>
        <v>0</v>
      </c>
      <c r="O64" s="41">
        <f t="shared" si="23"/>
        <v>0</v>
      </c>
      <c r="P64" s="40">
        <f t="shared" si="23"/>
        <v>0</v>
      </c>
      <c r="Q64" s="40">
        <f t="shared" si="23"/>
        <v>0</v>
      </c>
      <c r="R64" s="40">
        <f t="shared" si="23"/>
        <v>0</v>
      </c>
      <c r="S64" s="103">
        <f t="shared" si="23"/>
        <v>0</v>
      </c>
      <c r="T64" s="97">
        <f t="shared" si="23"/>
        <v>0</v>
      </c>
      <c r="U64" s="40">
        <f t="shared" si="23"/>
        <v>0</v>
      </c>
      <c r="V64" s="40">
        <f t="shared" si="23"/>
        <v>0</v>
      </c>
      <c r="W64" s="42">
        <f t="shared" si="23"/>
        <v>0</v>
      </c>
      <c r="X64" s="44">
        <f t="shared" si="23"/>
        <v>0</v>
      </c>
      <c r="Y64" s="40">
        <f t="shared" si="23"/>
        <v>0</v>
      </c>
      <c r="Z64" s="40">
        <f t="shared" si="23"/>
        <v>0</v>
      </c>
      <c r="AA64" s="40">
        <f t="shared" si="23"/>
        <v>0</v>
      </c>
      <c r="AB64" s="113"/>
    </row>
    <row r="65" spans="1:28" s="148" customFormat="1" ht="11.25" x14ac:dyDescent="0.2">
      <c r="A65" s="87">
        <v>3221</v>
      </c>
      <c r="B65" s="38" t="s">
        <v>478</v>
      </c>
      <c r="C65" s="144">
        <v>167</v>
      </c>
      <c r="D65" s="145">
        <f>SUM(D66:D71)</f>
        <v>0</v>
      </c>
      <c r="E65" s="149">
        <f t="shared" ref="E65:AA65" si="24">SUM(E66:E71)</f>
        <v>0</v>
      </c>
      <c r="F65" s="150">
        <f t="shared" si="24"/>
        <v>0</v>
      </c>
      <c r="G65" s="151">
        <f t="shared" si="24"/>
        <v>0</v>
      </c>
      <c r="H65" s="151">
        <f t="shared" si="24"/>
        <v>0</v>
      </c>
      <c r="I65" s="151">
        <f t="shared" si="24"/>
        <v>0</v>
      </c>
      <c r="J65" s="151">
        <f t="shared" si="24"/>
        <v>0</v>
      </c>
      <c r="K65" s="151">
        <f t="shared" si="24"/>
        <v>0</v>
      </c>
      <c r="L65" s="149">
        <f t="shared" si="24"/>
        <v>0</v>
      </c>
      <c r="M65" s="151">
        <f t="shared" si="24"/>
        <v>0</v>
      </c>
      <c r="N65" s="151">
        <f t="shared" si="24"/>
        <v>0</v>
      </c>
      <c r="O65" s="151">
        <f t="shared" si="24"/>
        <v>0</v>
      </c>
      <c r="P65" s="150">
        <f t="shared" si="24"/>
        <v>0</v>
      </c>
      <c r="Q65" s="150">
        <f t="shared" si="24"/>
        <v>0</v>
      </c>
      <c r="R65" s="150">
        <f t="shared" si="24"/>
        <v>0</v>
      </c>
      <c r="S65" s="153">
        <f t="shared" si="24"/>
        <v>0</v>
      </c>
      <c r="T65" s="149">
        <f t="shared" si="24"/>
        <v>0</v>
      </c>
      <c r="U65" s="150">
        <f t="shared" si="24"/>
        <v>0</v>
      </c>
      <c r="V65" s="150">
        <f t="shared" si="24"/>
        <v>0</v>
      </c>
      <c r="W65" s="154">
        <f t="shared" si="24"/>
        <v>0</v>
      </c>
      <c r="X65" s="155">
        <f t="shared" si="24"/>
        <v>0</v>
      </c>
      <c r="Y65" s="150">
        <f t="shared" si="24"/>
        <v>0</v>
      </c>
      <c r="Z65" s="150">
        <f t="shared" si="24"/>
        <v>0</v>
      </c>
      <c r="AA65" s="150">
        <f t="shared" si="24"/>
        <v>0</v>
      </c>
      <c r="AB65" s="157"/>
    </row>
    <row r="66" spans="1:28" x14ac:dyDescent="0.25">
      <c r="A66" s="87" t="s">
        <v>479</v>
      </c>
      <c r="B66" s="38" t="s">
        <v>480</v>
      </c>
      <c r="C66" s="144"/>
      <c r="D66" s="146">
        <f t="shared" ref="D66:D71" si="25">SUM(E66:AA66)</f>
        <v>0</v>
      </c>
      <c r="E66" s="98">
        <v>0</v>
      </c>
      <c r="F66" s="45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98">
        <v>0</v>
      </c>
      <c r="M66" s="46">
        <v>0</v>
      </c>
      <c r="N66" s="46">
        <v>0</v>
      </c>
      <c r="O66" s="46">
        <v>0</v>
      </c>
      <c r="P66" s="45">
        <v>0</v>
      </c>
      <c r="Q66" s="45">
        <v>0</v>
      </c>
      <c r="R66" s="45">
        <v>0</v>
      </c>
      <c r="S66" s="104">
        <v>0</v>
      </c>
      <c r="T66" s="98">
        <v>0</v>
      </c>
      <c r="U66" s="45">
        <v>0</v>
      </c>
      <c r="V66" s="45">
        <v>0</v>
      </c>
      <c r="W66" s="47">
        <v>0</v>
      </c>
      <c r="X66" s="62">
        <v>0</v>
      </c>
      <c r="Y66" s="45">
        <v>0</v>
      </c>
      <c r="Z66" s="45">
        <v>0</v>
      </c>
      <c r="AA66" s="45">
        <v>0</v>
      </c>
      <c r="AB66" s="115"/>
    </row>
    <row r="67" spans="1:28" x14ac:dyDescent="0.25">
      <c r="A67" s="87" t="s">
        <v>481</v>
      </c>
      <c r="B67" s="38" t="s">
        <v>482</v>
      </c>
      <c r="C67" s="144"/>
      <c r="D67" s="146">
        <f t="shared" si="25"/>
        <v>0</v>
      </c>
      <c r="E67" s="98">
        <v>0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98">
        <v>0</v>
      </c>
      <c r="M67" s="46">
        <v>0</v>
      </c>
      <c r="N67" s="46">
        <v>0</v>
      </c>
      <c r="O67" s="46">
        <v>0</v>
      </c>
      <c r="P67" s="45">
        <v>0</v>
      </c>
      <c r="Q67" s="45">
        <v>0</v>
      </c>
      <c r="R67" s="45">
        <v>0</v>
      </c>
      <c r="S67" s="104">
        <v>0</v>
      </c>
      <c r="T67" s="98">
        <v>0</v>
      </c>
      <c r="U67" s="45">
        <v>0</v>
      </c>
      <c r="V67" s="45">
        <v>0</v>
      </c>
      <c r="W67" s="47">
        <v>0</v>
      </c>
      <c r="X67" s="62">
        <v>0</v>
      </c>
      <c r="Y67" s="45">
        <v>0</v>
      </c>
      <c r="Z67" s="45">
        <v>0</v>
      </c>
      <c r="AA67" s="45">
        <v>0</v>
      </c>
      <c r="AB67" s="115"/>
    </row>
    <row r="68" spans="1:28" x14ac:dyDescent="0.25">
      <c r="A68" s="87" t="s">
        <v>483</v>
      </c>
      <c r="B68" s="38" t="s">
        <v>484</v>
      </c>
      <c r="C68" s="144"/>
      <c r="D68" s="146">
        <f t="shared" si="25"/>
        <v>0</v>
      </c>
      <c r="E68" s="98">
        <v>0</v>
      </c>
      <c r="F68" s="45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98">
        <v>0</v>
      </c>
      <c r="M68" s="46">
        <v>0</v>
      </c>
      <c r="N68" s="46">
        <v>0</v>
      </c>
      <c r="O68" s="46">
        <v>0</v>
      </c>
      <c r="P68" s="45">
        <v>0</v>
      </c>
      <c r="Q68" s="45">
        <v>0</v>
      </c>
      <c r="R68" s="45">
        <v>0</v>
      </c>
      <c r="S68" s="104">
        <v>0</v>
      </c>
      <c r="T68" s="98">
        <v>0</v>
      </c>
      <c r="U68" s="45">
        <v>0</v>
      </c>
      <c r="V68" s="45">
        <v>0</v>
      </c>
      <c r="W68" s="47">
        <v>0</v>
      </c>
      <c r="X68" s="62">
        <v>0</v>
      </c>
      <c r="Y68" s="45">
        <v>0</v>
      </c>
      <c r="Z68" s="45">
        <v>0</v>
      </c>
      <c r="AA68" s="45">
        <v>0</v>
      </c>
      <c r="AB68" s="115"/>
    </row>
    <row r="69" spans="1:28" x14ac:dyDescent="0.25">
      <c r="A69" s="87" t="s">
        <v>485</v>
      </c>
      <c r="B69" s="38" t="s">
        <v>486</v>
      </c>
      <c r="C69" s="144"/>
      <c r="D69" s="146">
        <f t="shared" si="25"/>
        <v>0</v>
      </c>
      <c r="E69" s="98">
        <v>0</v>
      </c>
      <c r="F69" s="45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98">
        <v>0</v>
      </c>
      <c r="M69" s="46">
        <v>0</v>
      </c>
      <c r="N69" s="46">
        <v>0</v>
      </c>
      <c r="O69" s="46">
        <v>0</v>
      </c>
      <c r="P69" s="45">
        <v>0</v>
      </c>
      <c r="Q69" s="45">
        <v>0</v>
      </c>
      <c r="R69" s="45">
        <v>0</v>
      </c>
      <c r="S69" s="104">
        <v>0</v>
      </c>
      <c r="T69" s="98">
        <v>0</v>
      </c>
      <c r="U69" s="45">
        <v>0</v>
      </c>
      <c r="V69" s="45">
        <v>0</v>
      </c>
      <c r="W69" s="47">
        <v>0</v>
      </c>
      <c r="X69" s="62">
        <v>0</v>
      </c>
      <c r="Y69" s="45">
        <v>0</v>
      </c>
      <c r="Z69" s="45">
        <v>0</v>
      </c>
      <c r="AA69" s="45">
        <v>0</v>
      </c>
      <c r="AB69" s="115"/>
    </row>
    <row r="70" spans="1:28" x14ac:dyDescent="0.25">
      <c r="A70" s="87" t="s">
        <v>487</v>
      </c>
      <c r="B70" s="38" t="s">
        <v>488</v>
      </c>
      <c r="C70" s="144"/>
      <c r="D70" s="146">
        <f t="shared" si="25"/>
        <v>0</v>
      </c>
      <c r="E70" s="98">
        <v>0</v>
      </c>
      <c r="F70" s="45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98">
        <v>0</v>
      </c>
      <c r="M70" s="46">
        <v>0</v>
      </c>
      <c r="N70" s="46">
        <v>0</v>
      </c>
      <c r="O70" s="46">
        <v>0</v>
      </c>
      <c r="P70" s="45">
        <v>0</v>
      </c>
      <c r="Q70" s="45">
        <v>0</v>
      </c>
      <c r="R70" s="45">
        <v>0</v>
      </c>
      <c r="S70" s="104">
        <v>0</v>
      </c>
      <c r="T70" s="98">
        <v>0</v>
      </c>
      <c r="U70" s="45">
        <v>0</v>
      </c>
      <c r="V70" s="45">
        <v>0</v>
      </c>
      <c r="W70" s="47">
        <v>0</v>
      </c>
      <c r="X70" s="62">
        <v>0</v>
      </c>
      <c r="Y70" s="45">
        <v>0</v>
      </c>
      <c r="Z70" s="45">
        <v>0</v>
      </c>
      <c r="AA70" s="45">
        <v>0</v>
      </c>
      <c r="AB70" s="115"/>
    </row>
    <row r="71" spans="1:28" x14ac:dyDescent="0.25">
      <c r="A71" s="87" t="s">
        <v>489</v>
      </c>
      <c r="B71" s="38" t="s">
        <v>490</v>
      </c>
      <c r="C71" s="144"/>
      <c r="D71" s="146">
        <f t="shared" si="25"/>
        <v>0</v>
      </c>
      <c r="E71" s="98">
        <v>0</v>
      </c>
      <c r="F71" s="45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98">
        <v>0</v>
      </c>
      <c r="M71" s="46">
        <v>0</v>
      </c>
      <c r="N71" s="46">
        <v>0</v>
      </c>
      <c r="O71" s="46">
        <v>0</v>
      </c>
      <c r="P71" s="45">
        <v>0</v>
      </c>
      <c r="Q71" s="45">
        <v>0</v>
      </c>
      <c r="R71" s="45">
        <v>0</v>
      </c>
      <c r="S71" s="104">
        <v>0</v>
      </c>
      <c r="T71" s="98">
        <v>0</v>
      </c>
      <c r="U71" s="45">
        <v>0</v>
      </c>
      <c r="V71" s="45">
        <v>0</v>
      </c>
      <c r="W71" s="47">
        <v>0</v>
      </c>
      <c r="X71" s="62">
        <v>0</v>
      </c>
      <c r="Y71" s="45">
        <v>0</v>
      </c>
      <c r="Z71" s="45">
        <v>0</v>
      </c>
      <c r="AA71" s="45">
        <v>0</v>
      </c>
      <c r="AB71" s="115"/>
    </row>
    <row r="72" spans="1:28" s="148" customFormat="1" ht="11.25" x14ac:dyDescent="0.2">
      <c r="A72" s="87">
        <v>3222</v>
      </c>
      <c r="B72" s="38" t="s">
        <v>491</v>
      </c>
      <c r="C72" s="144">
        <v>168</v>
      </c>
      <c r="D72" s="145">
        <f>SUM(D73:D79)</f>
        <v>0</v>
      </c>
      <c r="E72" s="149">
        <f t="shared" ref="E72:AA72" si="26">SUM(E73:E79)</f>
        <v>0</v>
      </c>
      <c r="F72" s="150">
        <f t="shared" si="26"/>
        <v>0</v>
      </c>
      <c r="G72" s="151">
        <f t="shared" si="26"/>
        <v>0</v>
      </c>
      <c r="H72" s="151">
        <f t="shared" si="26"/>
        <v>0</v>
      </c>
      <c r="I72" s="151">
        <f t="shared" si="26"/>
        <v>0</v>
      </c>
      <c r="J72" s="151">
        <f t="shared" si="26"/>
        <v>0</v>
      </c>
      <c r="K72" s="151">
        <f t="shared" si="26"/>
        <v>0</v>
      </c>
      <c r="L72" s="149">
        <f t="shared" si="26"/>
        <v>0</v>
      </c>
      <c r="M72" s="151">
        <f t="shared" si="26"/>
        <v>0</v>
      </c>
      <c r="N72" s="151">
        <f t="shared" si="26"/>
        <v>0</v>
      </c>
      <c r="O72" s="151">
        <f t="shared" si="26"/>
        <v>0</v>
      </c>
      <c r="P72" s="150">
        <f t="shared" si="26"/>
        <v>0</v>
      </c>
      <c r="Q72" s="150">
        <f t="shared" si="26"/>
        <v>0</v>
      </c>
      <c r="R72" s="150">
        <f t="shared" si="26"/>
        <v>0</v>
      </c>
      <c r="S72" s="153">
        <f t="shared" si="26"/>
        <v>0</v>
      </c>
      <c r="T72" s="149">
        <f t="shared" si="26"/>
        <v>0</v>
      </c>
      <c r="U72" s="150">
        <f t="shared" si="26"/>
        <v>0</v>
      </c>
      <c r="V72" s="150">
        <f t="shared" si="26"/>
        <v>0</v>
      </c>
      <c r="W72" s="154">
        <f t="shared" si="26"/>
        <v>0</v>
      </c>
      <c r="X72" s="155">
        <f t="shared" si="26"/>
        <v>0</v>
      </c>
      <c r="Y72" s="150">
        <f t="shared" si="26"/>
        <v>0</v>
      </c>
      <c r="Z72" s="150">
        <f t="shared" si="26"/>
        <v>0</v>
      </c>
      <c r="AA72" s="150">
        <f t="shared" si="26"/>
        <v>0</v>
      </c>
      <c r="AB72" s="157"/>
    </row>
    <row r="73" spans="1:28" x14ac:dyDescent="0.25">
      <c r="A73" s="87" t="s">
        <v>492</v>
      </c>
      <c r="B73" s="38" t="s">
        <v>493</v>
      </c>
      <c r="C73" s="144"/>
      <c r="D73" s="146">
        <f t="shared" ref="D73:D79" si="27">SUM(E73:AA73)</f>
        <v>0</v>
      </c>
      <c r="E73" s="98">
        <v>0</v>
      </c>
      <c r="F73" s="45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98">
        <v>0</v>
      </c>
      <c r="M73" s="46">
        <v>0</v>
      </c>
      <c r="N73" s="46">
        <v>0</v>
      </c>
      <c r="O73" s="46">
        <v>0</v>
      </c>
      <c r="P73" s="45">
        <v>0</v>
      </c>
      <c r="Q73" s="45">
        <v>0</v>
      </c>
      <c r="R73" s="45">
        <v>0</v>
      </c>
      <c r="S73" s="104">
        <v>0</v>
      </c>
      <c r="T73" s="98">
        <v>0</v>
      </c>
      <c r="U73" s="45">
        <v>0</v>
      </c>
      <c r="V73" s="45">
        <v>0</v>
      </c>
      <c r="W73" s="47">
        <v>0</v>
      </c>
      <c r="X73" s="62">
        <v>0</v>
      </c>
      <c r="Y73" s="45">
        <v>0</v>
      </c>
      <c r="Z73" s="45">
        <v>0</v>
      </c>
      <c r="AA73" s="45">
        <v>0</v>
      </c>
      <c r="AB73" s="115"/>
    </row>
    <row r="74" spans="1:28" x14ac:dyDescent="0.25">
      <c r="A74" s="87" t="s">
        <v>494</v>
      </c>
      <c r="B74" s="38" t="s">
        <v>495</v>
      </c>
      <c r="C74" s="144"/>
      <c r="D74" s="146">
        <f t="shared" si="27"/>
        <v>0</v>
      </c>
      <c r="E74" s="98">
        <v>0</v>
      </c>
      <c r="F74" s="45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98">
        <v>0</v>
      </c>
      <c r="M74" s="46">
        <v>0</v>
      </c>
      <c r="N74" s="46">
        <v>0</v>
      </c>
      <c r="O74" s="46">
        <v>0</v>
      </c>
      <c r="P74" s="45">
        <v>0</v>
      </c>
      <c r="Q74" s="45">
        <v>0</v>
      </c>
      <c r="R74" s="45">
        <v>0</v>
      </c>
      <c r="S74" s="104">
        <v>0</v>
      </c>
      <c r="T74" s="98">
        <v>0</v>
      </c>
      <c r="U74" s="45">
        <v>0</v>
      </c>
      <c r="V74" s="45">
        <v>0</v>
      </c>
      <c r="W74" s="47">
        <v>0</v>
      </c>
      <c r="X74" s="62">
        <v>0</v>
      </c>
      <c r="Y74" s="45">
        <v>0</v>
      </c>
      <c r="Z74" s="45">
        <v>0</v>
      </c>
      <c r="AA74" s="45">
        <v>0</v>
      </c>
      <c r="AB74" s="115"/>
    </row>
    <row r="75" spans="1:28" x14ac:dyDescent="0.25">
      <c r="A75" s="87" t="s">
        <v>496</v>
      </c>
      <c r="B75" s="38" t="s">
        <v>497</v>
      </c>
      <c r="C75" s="144"/>
      <c r="D75" s="146">
        <f t="shared" si="27"/>
        <v>0</v>
      </c>
      <c r="E75" s="98">
        <v>0</v>
      </c>
      <c r="F75" s="45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98">
        <v>0</v>
      </c>
      <c r="M75" s="46">
        <v>0</v>
      </c>
      <c r="N75" s="46">
        <v>0</v>
      </c>
      <c r="O75" s="46">
        <v>0</v>
      </c>
      <c r="P75" s="45">
        <v>0</v>
      </c>
      <c r="Q75" s="45">
        <v>0</v>
      </c>
      <c r="R75" s="45">
        <v>0</v>
      </c>
      <c r="S75" s="104">
        <v>0</v>
      </c>
      <c r="T75" s="98">
        <v>0</v>
      </c>
      <c r="U75" s="45">
        <v>0</v>
      </c>
      <c r="V75" s="45">
        <v>0</v>
      </c>
      <c r="W75" s="47">
        <v>0</v>
      </c>
      <c r="X75" s="62">
        <v>0</v>
      </c>
      <c r="Y75" s="45">
        <v>0</v>
      </c>
      <c r="Z75" s="45">
        <v>0</v>
      </c>
      <c r="AA75" s="45">
        <v>0</v>
      </c>
      <c r="AB75" s="115"/>
    </row>
    <row r="76" spans="1:28" x14ac:dyDescent="0.25">
      <c r="A76" s="87" t="s">
        <v>498</v>
      </c>
      <c r="B76" s="38" t="s">
        <v>499</v>
      </c>
      <c r="C76" s="144"/>
      <c r="D76" s="146">
        <f t="shared" si="27"/>
        <v>0</v>
      </c>
      <c r="E76" s="98">
        <v>0</v>
      </c>
      <c r="F76" s="45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98">
        <v>0</v>
      </c>
      <c r="M76" s="46">
        <v>0</v>
      </c>
      <c r="N76" s="46">
        <v>0</v>
      </c>
      <c r="O76" s="46">
        <v>0</v>
      </c>
      <c r="P76" s="45">
        <v>0</v>
      </c>
      <c r="Q76" s="45">
        <v>0</v>
      </c>
      <c r="R76" s="45">
        <v>0</v>
      </c>
      <c r="S76" s="104">
        <v>0</v>
      </c>
      <c r="T76" s="98">
        <v>0</v>
      </c>
      <c r="U76" s="45">
        <v>0</v>
      </c>
      <c r="V76" s="45">
        <v>0</v>
      </c>
      <c r="W76" s="47">
        <v>0</v>
      </c>
      <c r="X76" s="62">
        <v>0</v>
      </c>
      <c r="Y76" s="45">
        <v>0</v>
      </c>
      <c r="Z76" s="45">
        <v>0</v>
      </c>
      <c r="AA76" s="45">
        <v>0</v>
      </c>
      <c r="AB76" s="115"/>
    </row>
    <row r="77" spans="1:28" x14ac:dyDescent="0.25">
      <c r="A77" s="87">
        <v>32225</v>
      </c>
      <c r="B77" s="38" t="s">
        <v>500</v>
      </c>
      <c r="C77" s="144"/>
      <c r="D77" s="146">
        <f t="shared" si="27"/>
        <v>0</v>
      </c>
      <c r="E77" s="98">
        <v>0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98">
        <v>0</v>
      </c>
      <c r="M77" s="46">
        <v>0</v>
      </c>
      <c r="N77" s="46">
        <v>0</v>
      </c>
      <c r="O77" s="46">
        <v>0</v>
      </c>
      <c r="P77" s="45">
        <v>0</v>
      </c>
      <c r="Q77" s="45">
        <v>0</v>
      </c>
      <c r="R77" s="45">
        <v>0</v>
      </c>
      <c r="S77" s="104">
        <v>0</v>
      </c>
      <c r="T77" s="98">
        <v>0</v>
      </c>
      <c r="U77" s="45">
        <v>0</v>
      </c>
      <c r="V77" s="45">
        <v>0</v>
      </c>
      <c r="W77" s="47">
        <v>0</v>
      </c>
      <c r="X77" s="62">
        <v>0</v>
      </c>
      <c r="Y77" s="45">
        <v>0</v>
      </c>
      <c r="Z77" s="45">
        <v>0</v>
      </c>
      <c r="AA77" s="45">
        <v>0</v>
      </c>
      <c r="AB77" s="115"/>
    </row>
    <row r="78" spans="1:28" x14ac:dyDescent="0.25">
      <c r="A78" s="87" t="s">
        <v>501</v>
      </c>
      <c r="B78" s="38" t="s">
        <v>502</v>
      </c>
      <c r="C78" s="144"/>
      <c r="D78" s="146">
        <f t="shared" si="27"/>
        <v>0</v>
      </c>
      <c r="E78" s="98">
        <v>0</v>
      </c>
      <c r="F78" s="45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98">
        <v>0</v>
      </c>
      <c r="M78" s="46">
        <v>0</v>
      </c>
      <c r="N78" s="46">
        <v>0</v>
      </c>
      <c r="O78" s="46">
        <v>0</v>
      </c>
      <c r="P78" s="45">
        <v>0</v>
      </c>
      <c r="Q78" s="45">
        <v>0</v>
      </c>
      <c r="R78" s="45">
        <v>0</v>
      </c>
      <c r="S78" s="104">
        <v>0</v>
      </c>
      <c r="T78" s="98">
        <v>0</v>
      </c>
      <c r="U78" s="45">
        <v>0</v>
      </c>
      <c r="V78" s="45">
        <v>0</v>
      </c>
      <c r="W78" s="47">
        <v>0</v>
      </c>
      <c r="X78" s="62">
        <v>0</v>
      </c>
      <c r="Y78" s="45">
        <v>0</v>
      </c>
      <c r="Z78" s="45">
        <v>0</v>
      </c>
      <c r="AA78" s="45">
        <v>0</v>
      </c>
      <c r="AB78" s="115"/>
    </row>
    <row r="79" spans="1:28" x14ac:dyDescent="0.25">
      <c r="A79" s="87" t="s">
        <v>503</v>
      </c>
      <c r="B79" s="38" t="s">
        <v>504</v>
      </c>
      <c r="C79" s="144"/>
      <c r="D79" s="146">
        <f t="shared" si="27"/>
        <v>0</v>
      </c>
      <c r="E79" s="98">
        <v>0</v>
      </c>
      <c r="F79" s="45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98">
        <v>0</v>
      </c>
      <c r="M79" s="46">
        <v>0</v>
      </c>
      <c r="N79" s="46">
        <v>0</v>
      </c>
      <c r="O79" s="46">
        <v>0</v>
      </c>
      <c r="P79" s="45">
        <v>0</v>
      </c>
      <c r="Q79" s="45">
        <v>0</v>
      </c>
      <c r="R79" s="45">
        <v>0</v>
      </c>
      <c r="S79" s="104">
        <v>0</v>
      </c>
      <c r="T79" s="98">
        <v>0</v>
      </c>
      <c r="U79" s="45">
        <v>0</v>
      </c>
      <c r="V79" s="45">
        <v>0</v>
      </c>
      <c r="W79" s="47">
        <v>0</v>
      </c>
      <c r="X79" s="62">
        <v>0</v>
      </c>
      <c r="Y79" s="45">
        <v>0</v>
      </c>
      <c r="Z79" s="45">
        <v>0</v>
      </c>
      <c r="AA79" s="45">
        <v>0</v>
      </c>
      <c r="AB79" s="115"/>
    </row>
    <row r="80" spans="1:28" s="148" customFormat="1" ht="11.25" x14ac:dyDescent="0.2">
      <c r="A80" s="87">
        <v>3223</v>
      </c>
      <c r="B80" s="38" t="s">
        <v>505</v>
      </c>
      <c r="C80" s="144">
        <v>169</v>
      </c>
      <c r="D80" s="145">
        <f>SUM(D81:D85)</f>
        <v>0</v>
      </c>
      <c r="E80" s="149">
        <f t="shared" ref="E80:AA80" si="28">SUM(E81:E85)</f>
        <v>0</v>
      </c>
      <c r="F80" s="150">
        <f t="shared" si="28"/>
        <v>0</v>
      </c>
      <c r="G80" s="151">
        <f t="shared" si="28"/>
        <v>0</v>
      </c>
      <c r="H80" s="151">
        <f t="shared" si="28"/>
        <v>0</v>
      </c>
      <c r="I80" s="151">
        <f t="shared" si="28"/>
        <v>0</v>
      </c>
      <c r="J80" s="151">
        <f t="shared" si="28"/>
        <v>0</v>
      </c>
      <c r="K80" s="151">
        <f t="shared" si="28"/>
        <v>0</v>
      </c>
      <c r="L80" s="149">
        <f t="shared" si="28"/>
        <v>0</v>
      </c>
      <c r="M80" s="151">
        <f t="shared" si="28"/>
        <v>0</v>
      </c>
      <c r="N80" s="151">
        <f t="shared" si="28"/>
        <v>0</v>
      </c>
      <c r="O80" s="151">
        <f t="shared" si="28"/>
        <v>0</v>
      </c>
      <c r="P80" s="150">
        <f t="shared" si="28"/>
        <v>0</v>
      </c>
      <c r="Q80" s="150">
        <f t="shared" si="28"/>
        <v>0</v>
      </c>
      <c r="R80" s="150">
        <f t="shared" si="28"/>
        <v>0</v>
      </c>
      <c r="S80" s="153">
        <f t="shared" si="28"/>
        <v>0</v>
      </c>
      <c r="T80" s="149">
        <f t="shared" si="28"/>
        <v>0</v>
      </c>
      <c r="U80" s="150">
        <f t="shared" si="28"/>
        <v>0</v>
      </c>
      <c r="V80" s="150">
        <f t="shared" si="28"/>
        <v>0</v>
      </c>
      <c r="W80" s="154">
        <f t="shared" si="28"/>
        <v>0</v>
      </c>
      <c r="X80" s="155">
        <f t="shared" si="28"/>
        <v>0</v>
      </c>
      <c r="Y80" s="150">
        <f t="shared" si="28"/>
        <v>0</v>
      </c>
      <c r="Z80" s="150">
        <f t="shared" si="28"/>
        <v>0</v>
      </c>
      <c r="AA80" s="150">
        <f t="shared" si="28"/>
        <v>0</v>
      </c>
      <c r="AB80" s="157"/>
    </row>
    <row r="81" spans="1:28" x14ac:dyDescent="0.25">
      <c r="A81" s="87" t="s">
        <v>506</v>
      </c>
      <c r="B81" s="38" t="s">
        <v>507</v>
      </c>
      <c r="C81" s="144"/>
      <c r="D81" s="146">
        <f>SUM(E81:AA81)</f>
        <v>0</v>
      </c>
      <c r="E81" s="98">
        <v>0</v>
      </c>
      <c r="F81" s="45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98">
        <v>0</v>
      </c>
      <c r="M81" s="46">
        <v>0</v>
      </c>
      <c r="N81" s="46">
        <v>0</v>
      </c>
      <c r="O81" s="46">
        <v>0</v>
      </c>
      <c r="P81" s="45">
        <v>0</v>
      </c>
      <c r="Q81" s="45">
        <v>0</v>
      </c>
      <c r="R81" s="45">
        <v>0</v>
      </c>
      <c r="S81" s="104">
        <v>0</v>
      </c>
      <c r="T81" s="98">
        <v>0</v>
      </c>
      <c r="U81" s="45">
        <v>0</v>
      </c>
      <c r="V81" s="45">
        <v>0</v>
      </c>
      <c r="W81" s="47">
        <v>0</v>
      </c>
      <c r="X81" s="62">
        <v>0</v>
      </c>
      <c r="Y81" s="45">
        <v>0</v>
      </c>
      <c r="Z81" s="45">
        <v>0</v>
      </c>
      <c r="AA81" s="45">
        <v>0</v>
      </c>
      <c r="AB81" s="115"/>
    </row>
    <row r="82" spans="1:28" x14ac:dyDescent="0.25">
      <c r="A82" s="87" t="s">
        <v>508</v>
      </c>
      <c r="B82" s="38" t="s">
        <v>509</v>
      </c>
      <c r="C82" s="144"/>
      <c r="D82" s="146">
        <f>SUM(E82:AA82)</f>
        <v>0</v>
      </c>
      <c r="E82" s="98">
        <v>0</v>
      </c>
      <c r="F82" s="45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98">
        <v>0</v>
      </c>
      <c r="M82" s="46">
        <v>0</v>
      </c>
      <c r="N82" s="46">
        <v>0</v>
      </c>
      <c r="O82" s="46">
        <v>0</v>
      </c>
      <c r="P82" s="45">
        <v>0</v>
      </c>
      <c r="Q82" s="45">
        <v>0</v>
      </c>
      <c r="R82" s="45">
        <v>0</v>
      </c>
      <c r="S82" s="104">
        <v>0</v>
      </c>
      <c r="T82" s="98">
        <v>0</v>
      </c>
      <c r="U82" s="45">
        <v>0</v>
      </c>
      <c r="V82" s="45">
        <v>0</v>
      </c>
      <c r="W82" s="47">
        <v>0</v>
      </c>
      <c r="X82" s="62">
        <v>0</v>
      </c>
      <c r="Y82" s="45">
        <v>0</v>
      </c>
      <c r="Z82" s="45">
        <v>0</v>
      </c>
      <c r="AA82" s="45">
        <v>0</v>
      </c>
      <c r="AB82" s="115"/>
    </row>
    <row r="83" spans="1:28" x14ac:dyDescent="0.25">
      <c r="A83" s="87" t="s">
        <v>510</v>
      </c>
      <c r="B83" s="38" t="s">
        <v>511</v>
      </c>
      <c r="C83" s="144"/>
      <c r="D83" s="146">
        <f>SUM(E83:AA83)</f>
        <v>0</v>
      </c>
      <c r="E83" s="98">
        <v>0</v>
      </c>
      <c r="F83" s="45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98">
        <v>0</v>
      </c>
      <c r="M83" s="46">
        <v>0</v>
      </c>
      <c r="N83" s="46">
        <v>0</v>
      </c>
      <c r="O83" s="46">
        <v>0</v>
      </c>
      <c r="P83" s="45">
        <v>0</v>
      </c>
      <c r="Q83" s="45">
        <v>0</v>
      </c>
      <c r="R83" s="45">
        <v>0</v>
      </c>
      <c r="S83" s="104">
        <v>0</v>
      </c>
      <c r="T83" s="98">
        <v>0</v>
      </c>
      <c r="U83" s="45">
        <v>0</v>
      </c>
      <c r="V83" s="45">
        <v>0</v>
      </c>
      <c r="W83" s="47">
        <v>0</v>
      </c>
      <c r="X83" s="62">
        <v>0</v>
      </c>
      <c r="Y83" s="45">
        <v>0</v>
      </c>
      <c r="Z83" s="45">
        <v>0</v>
      </c>
      <c r="AA83" s="45">
        <v>0</v>
      </c>
      <c r="AB83" s="115"/>
    </row>
    <row r="84" spans="1:28" x14ac:dyDescent="0.25">
      <c r="A84" s="87" t="s">
        <v>512</v>
      </c>
      <c r="B84" s="38" t="s">
        <v>513</v>
      </c>
      <c r="C84" s="144"/>
      <c r="D84" s="146">
        <f>SUM(E84:AA84)</f>
        <v>0</v>
      </c>
      <c r="E84" s="98">
        <v>0</v>
      </c>
      <c r="F84" s="45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98">
        <v>0</v>
      </c>
      <c r="M84" s="46">
        <v>0</v>
      </c>
      <c r="N84" s="46">
        <v>0</v>
      </c>
      <c r="O84" s="46">
        <v>0</v>
      </c>
      <c r="P84" s="45">
        <v>0</v>
      </c>
      <c r="Q84" s="45">
        <v>0</v>
      </c>
      <c r="R84" s="45">
        <v>0</v>
      </c>
      <c r="S84" s="104">
        <v>0</v>
      </c>
      <c r="T84" s="98">
        <v>0</v>
      </c>
      <c r="U84" s="45">
        <v>0</v>
      </c>
      <c r="V84" s="45">
        <v>0</v>
      </c>
      <c r="W84" s="47">
        <v>0</v>
      </c>
      <c r="X84" s="62">
        <v>0</v>
      </c>
      <c r="Y84" s="45">
        <v>0</v>
      </c>
      <c r="Z84" s="45">
        <v>0</v>
      </c>
      <c r="AA84" s="45">
        <v>0</v>
      </c>
      <c r="AB84" s="115"/>
    </row>
    <row r="85" spans="1:28" x14ac:dyDescent="0.25">
      <c r="A85" s="87" t="s">
        <v>514</v>
      </c>
      <c r="B85" s="38" t="s">
        <v>515</v>
      </c>
      <c r="C85" s="144"/>
      <c r="D85" s="146">
        <f>SUM(E85:AA85)</f>
        <v>0</v>
      </c>
      <c r="E85" s="98">
        <v>0</v>
      </c>
      <c r="F85" s="45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98">
        <v>0</v>
      </c>
      <c r="M85" s="46">
        <v>0</v>
      </c>
      <c r="N85" s="46">
        <v>0</v>
      </c>
      <c r="O85" s="46">
        <v>0</v>
      </c>
      <c r="P85" s="45">
        <v>0</v>
      </c>
      <c r="Q85" s="45">
        <v>0</v>
      </c>
      <c r="R85" s="45">
        <v>0</v>
      </c>
      <c r="S85" s="104">
        <v>0</v>
      </c>
      <c r="T85" s="98">
        <v>0</v>
      </c>
      <c r="U85" s="45">
        <v>0</v>
      </c>
      <c r="V85" s="45">
        <v>0</v>
      </c>
      <c r="W85" s="47">
        <v>0</v>
      </c>
      <c r="X85" s="62">
        <v>0</v>
      </c>
      <c r="Y85" s="45">
        <v>0</v>
      </c>
      <c r="Z85" s="45">
        <v>0</v>
      </c>
      <c r="AA85" s="45">
        <v>0</v>
      </c>
      <c r="AB85" s="115"/>
    </row>
    <row r="86" spans="1:28" s="148" customFormat="1" ht="11.25" x14ac:dyDescent="0.2">
      <c r="A86" s="87">
        <v>3224</v>
      </c>
      <c r="B86" s="38" t="s">
        <v>516</v>
      </c>
      <c r="C86" s="144">
        <v>170</v>
      </c>
      <c r="D86" s="145">
        <f>SUM(D87:D90)</f>
        <v>0</v>
      </c>
      <c r="E86" s="149">
        <f t="shared" ref="E86:AA86" si="29">SUM(E87:E90)</f>
        <v>0</v>
      </c>
      <c r="F86" s="150">
        <f t="shared" si="29"/>
        <v>0</v>
      </c>
      <c r="G86" s="151">
        <f t="shared" si="29"/>
        <v>0</v>
      </c>
      <c r="H86" s="151">
        <f t="shared" si="29"/>
        <v>0</v>
      </c>
      <c r="I86" s="151">
        <f t="shared" si="29"/>
        <v>0</v>
      </c>
      <c r="J86" s="151">
        <f t="shared" si="29"/>
        <v>0</v>
      </c>
      <c r="K86" s="151">
        <f t="shared" si="29"/>
        <v>0</v>
      </c>
      <c r="L86" s="149">
        <f t="shared" si="29"/>
        <v>0</v>
      </c>
      <c r="M86" s="151">
        <f t="shared" si="29"/>
        <v>0</v>
      </c>
      <c r="N86" s="151">
        <f t="shared" si="29"/>
        <v>0</v>
      </c>
      <c r="O86" s="151">
        <f t="shared" si="29"/>
        <v>0</v>
      </c>
      <c r="P86" s="150">
        <f t="shared" si="29"/>
        <v>0</v>
      </c>
      <c r="Q86" s="150">
        <f t="shared" si="29"/>
        <v>0</v>
      </c>
      <c r="R86" s="150">
        <f t="shared" si="29"/>
        <v>0</v>
      </c>
      <c r="S86" s="153">
        <f t="shared" si="29"/>
        <v>0</v>
      </c>
      <c r="T86" s="149">
        <f t="shared" si="29"/>
        <v>0</v>
      </c>
      <c r="U86" s="150">
        <f t="shared" si="29"/>
        <v>0</v>
      </c>
      <c r="V86" s="150">
        <f t="shared" si="29"/>
        <v>0</v>
      </c>
      <c r="W86" s="154">
        <f t="shared" si="29"/>
        <v>0</v>
      </c>
      <c r="X86" s="155">
        <f t="shared" si="29"/>
        <v>0</v>
      </c>
      <c r="Y86" s="150">
        <f t="shared" si="29"/>
        <v>0</v>
      </c>
      <c r="Z86" s="150">
        <f t="shared" si="29"/>
        <v>0</v>
      </c>
      <c r="AA86" s="150">
        <f t="shared" si="29"/>
        <v>0</v>
      </c>
      <c r="AB86" s="157"/>
    </row>
    <row r="87" spans="1:28" ht="22.5" customHeight="1" x14ac:dyDescent="0.25">
      <c r="A87" s="87" t="s">
        <v>517</v>
      </c>
      <c r="B87" s="38" t="s">
        <v>518</v>
      </c>
      <c r="C87" s="144"/>
      <c r="D87" s="146">
        <f>SUM(E87:AA87)</f>
        <v>0</v>
      </c>
      <c r="E87" s="98">
        <v>0</v>
      </c>
      <c r="F87" s="45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98">
        <v>0</v>
      </c>
      <c r="M87" s="46">
        <v>0</v>
      </c>
      <c r="N87" s="46">
        <v>0</v>
      </c>
      <c r="O87" s="46">
        <v>0</v>
      </c>
      <c r="P87" s="45">
        <v>0</v>
      </c>
      <c r="Q87" s="45">
        <v>0</v>
      </c>
      <c r="R87" s="45">
        <v>0</v>
      </c>
      <c r="S87" s="104">
        <v>0</v>
      </c>
      <c r="T87" s="98">
        <v>0</v>
      </c>
      <c r="U87" s="45">
        <v>0</v>
      </c>
      <c r="V87" s="45">
        <v>0</v>
      </c>
      <c r="W87" s="47">
        <v>0</v>
      </c>
      <c r="X87" s="62">
        <v>0</v>
      </c>
      <c r="Y87" s="45">
        <v>0</v>
      </c>
      <c r="Z87" s="45">
        <v>0</v>
      </c>
      <c r="AA87" s="45">
        <v>0</v>
      </c>
      <c r="AB87" s="115"/>
    </row>
    <row r="88" spans="1:28" ht="22.5" customHeight="1" x14ac:dyDescent="0.25">
      <c r="A88" s="87" t="s">
        <v>519</v>
      </c>
      <c r="B88" s="38" t="s">
        <v>520</v>
      </c>
      <c r="C88" s="144"/>
      <c r="D88" s="146">
        <f>SUM(E88:AA88)</f>
        <v>0</v>
      </c>
      <c r="E88" s="98">
        <v>0</v>
      </c>
      <c r="F88" s="45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98">
        <v>0</v>
      </c>
      <c r="M88" s="46">
        <v>0</v>
      </c>
      <c r="N88" s="46">
        <v>0</v>
      </c>
      <c r="O88" s="46">
        <v>0</v>
      </c>
      <c r="P88" s="45">
        <v>0</v>
      </c>
      <c r="Q88" s="45">
        <v>0</v>
      </c>
      <c r="R88" s="45">
        <v>0</v>
      </c>
      <c r="S88" s="104">
        <v>0</v>
      </c>
      <c r="T88" s="98">
        <v>0</v>
      </c>
      <c r="U88" s="45">
        <v>0</v>
      </c>
      <c r="V88" s="45">
        <v>0</v>
      </c>
      <c r="W88" s="47">
        <v>0</v>
      </c>
      <c r="X88" s="62">
        <v>0</v>
      </c>
      <c r="Y88" s="45">
        <v>0</v>
      </c>
      <c r="Z88" s="45">
        <v>0</v>
      </c>
      <c r="AA88" s="45">
        <v>0</v>
      </c>
      <c r="AB88" s="115"/>
    </row>
    <row r="89" spans="1:28" ht="22.5" customHeight="1" x14ac:dyDescent="0.25">
      <c r="A89" s="87" t="s">
        <v>521</v>
      </c>
      <c r="B89" s="38" t="s">
        <v>522</v>
      </c>
      <c r="C89" s="144"/>
      <c r="D89" s="146">
        <f>SUM(E89:AA89)</f>
        <v>0</v>
      </c>
      <c r="E89" s="98">
        <v>0</v>
      </c>
      <c r="F89" s="45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98">
        <v>0</v>
      </c>
      <c r="M89" s="46">
        <v>0</v>
      </c>
      <c r="N89" s="46">
        <v>0</v>
      </c>
      <c r="O89" s="46">
        <v>0</v>
      </c>
      <c r="P89" s="45">
        <v>0</v>
      </c>
      <c r="Q89" s="45">
        <v>0</v>
      </c>
      <c r="R89" s="45">
        <v>0</v>
      </c>
      <c r="S89" s="104">
        <v>0</v>
      </c>
      <c r="T89" s="98">
        <v>0</v>
      </c>
      <c r="U89" s="45">
        <v>0</v>
      </c>
      <c r="V89" s="45">
        <v>0</v>
      </c>
      <c r="W89" s="47">
        <v>0</v>
      </c>
      <c r="X89" s="62">
        <v>0</v>
      </c>
      <c r="Y89" s="45">
        <v>0</v>
      </c>
      <c r="Z89" s="45">
        <v>0</v>
      </c>
      <c r="AA89" s="45">
        <v>0</v>
      </c>
      <c r="AB89" s="115"/>
    </row>
    <row r="90" spans="1:28" x14ac:dyDescent="0.25">
      <c r="A90" s="87" t="s">
        <v>523</v>
      </c>
      <c r="B90" s="38" t="s">
        <v>524</v>
      </c>
      <c r="C90" s="144"/>
      <c r="D90" s="146">
        <f>SUM(E90:AA90)</f>
        <v>0</v>
      </c>
      <c r="E90" s="98">
        <v>0</v>
      </c>
      <c r="F90" s="45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98">
        <v>0</v>
      </c>
      <c r="M90" s="46">
        <v>0</v>
      </c>
      <c r="N90" s="46">
        <v>0</v>
      </c>
      <c r="O90" s="46">
        <v>0</v>
      </c>
      <c r="P90" s="45">
        <v>0</v>
      </c>
      <c r="Q90" s="45">
        <v>0</v>
      </c>
      <c r="R90" s="45">
        <v>0</v>
      </c>
      <c r="S90" s="104">
        <v>0</v>
      </c>
      <c r="T90" s="98">
        <v>0</v>
      </c>
      <c r="U90" s="45">
        <v>0</v>
      </c>
      <c r="V90" s="45">
        <v>0</v>
      </c>
      <c r="W90" s="47">
        <v>0</v>
      </c>
      <c r="X90" s="62">
        <v>0</v>
      </c>
      <c r="Y90" s="45">
        <v>0</v>
      </c>
      <c r="Z90" s="45">
        <v>0</v>
      </c>
      <c r="AA90" s="45">
        <v>0</v>
      </c>
      <c r="AB90" s="115"/>
    </row>
    <row r="91" spans="1:28" s="148" customFormat="1" ht="11.25" x14ac:dyDescent="0.2">
      <c r="A91" s="87">
        <v>3225</v>
      </c>
      <c r="B91" s="38" t="s">
        <v>525</v>
      </c>
      <c r="C91" s="144">
        <v>171</v>
      </c>
      <c r="D91" s="145">
        <f>SUM(D92:D93)</f>
        <v>0</v>
      </c>
      <c r="E91" s="149">
        <f t="shared" ref="E91:AA91" si="30">SUM(E92:E93)</f>
        <v>0</v>
      </c>
      <c r="F91" s="150">
        <f t="shared" si="30"/>
        <v>0</v>
      </c>
      <c r="G91" s="151">
        <f t="shared" si="30"/>
        <v>0</v>
      </c>
      <c r="H91" s="151">
        <f t="shared" si="30"/>
        <v>0</v>
      </c>
      <c r="I91" s="151">
        <f t="shared" si="30"/>
        <v>0</v>
      </c>
      <c r="J91" s="151">
        <f t="shared" si="30"/>
        <v>0</v>
      </c>
      <c r="K91" s="151">
        <f t="shared" si="30"/>
        <v>0</v>
      </c>
      <c r="L91" s="149">
        <f t="shared" si="30"/>
        <v>0</v>
      </c>
      <c r="M91" s="151">
        <f t="shared" si="30"/>
        <v>0</v>
      </c>
      <c r="N91" s="151">
        <f t="shared" si="30"/>
        <v>0</v>
      </c>
      <c r="O91" s="151">
        <f t="shared" si="30"/>
        <v>0</v>
      </c>
      <c r="P91" s="150">
        <f t="shared" si="30"/>
        <v>0</v>
      </c>
      <c r="Q91" s="150">
        <f t="shared" si="30"/>
        <v>0</v>
      </c>
      <c r="R91" s="150">
        <f t="shared" si="30"/>
        <v>0</v>
      </c>
      <c r="S91" s="153">
        <f t="shared" si="30"/>
        <v>0</v>
      </c>
      <c r="T91" s="149">
        <f t="shared" si="30"/>
        <v>0</v>
      </c>
      <c r="U91" s="150">
        <f t="shared" si="30"/>
        <v>0</v>
      </c>
      <c r="V91" s="150">
        <f t="shared" si="30"/>
        <v>0</v>
      </c>
      <c r="W91" s="154">
        <f t="shared" si="30"/>
        <v>0</v>
      </c>
      <c r="X91" s="155">
        <f t="shared" si="30"/>
        <v>0</v>
      </c>
      <c r="Y91" s="150">
        <f t="shared" si="30"/>
        <v>0</v>
      </c>
      <c r="Z91" s="150">
        <f t="shared" si="30"/>
        <v>0</v>
      </c>
      <c r="AA91" s="150">
        <f t="shared" si="30"/>
        <v>0</v>
      </c>
      <c r="AB91" s="157"/>
    </row>
    <row r="92" spans="1:28" x14ac:dyDescent="0.25">
      <c r="A92" s="87" t="s">
        <v>526</v>
      </c>
      <c r="B92" s="38" t="s">
        <v>527</v>
      </c>
      <c r="C92" s="144"/>
      <c r="D92" s="146">
        <f>SUM(E92:AA92)</f>
        <v>0</v>
      </c>
      <c r="E92" s="98">
        <v>0</v>
      </c>
      <c r="F92" s="45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98">
        <v>0</v>
      </c>
      <c r="M92" s="46">
        <v>0</v>
      </c>
      <c r="N92" s="46">
        <v>0</v>
      </c>
      <c r="O92" s="46">
        <v>0</v>
      </c>
      <c r="P92" s="45">
        <v>0</v>
      </c>
      <c r="Q92" s="45">
        <v>0</v>
      </c>
      <c r="R92" s="45">
        <v>0</v>
      </c>
      <c r="S92" s="104">
        <v>0</v>
      </c>
      <c r="T92" s="98">
        <v>0</v>
      </c>
      <c r="U92" s="45">
        <v>0</v>
      </c>
      <c r="V92" s="45">
        <v>0</v>
      </c>
      <c r="W92" s="47">
        <v>0</v>
      </c>
      <c r="X92" s="62">
        <v>0</v>
      </c>
      <c r="Y92" s="45">
        <v>0</v>
      </c>
      <c r="Z92" s="45">
        <v>0</v>
      </c>
      <c r="AA92" s="45">
        <v>0</v>
      </c>
      <c r="AB92" s="115"/>
    </row>
    <row r="93" spans="1:28" x14ac:dyDescent="0.25">
      <c r="A93" s="87" t="s">
        <v>528</v>
      </c>
      <c r="B93" s="38" t="s">
        <v>529</v>
      </c>
      <c r="C93" s="144"/>
      <c r="D93" s="146">
        <f>SUM(E93:AA93)</f>
        <v>0</v>
      </c>
      <c r="E93" s="98">
        <v>0</v>
      </c>
      <c r="F93" s="45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98">
        <v>0</v>
      </c>
      <c r="M93" s="46">
        <v>0</v>
      </c>
      <c r="N93" s="46">
        <v>0</v>
      </c>
      <c r="O93" s="46">
        <v>0</v>
      </c>
      <c r="P93" s="45">
        <v>0</v>
      </c>
      <c r="Q93" s="45">
        <v>0</v>
      </c>
      <c r="R93" s="45">
        <v>0</v>
      </c>
      <c r="S93" s="104">
        <v>0</v>
      </c>
      <c r="T93" s="98">
        <v>0</v>
      </c>
      <c r="U93" s="45">
        <v>0</v>
      </c>
      <c r="V93" s="45">
        <v>0</v>
      </c>
      <c r="W93" s="47">
        <v>0</v>
      </c>
      <c r="X93" s="62">
        <v>0</v>
      </c>
      <c r="Y93" s="45">
        <v>0</v>
      </c>
      <c r="Z93" s="45">
        <v>0</v>
      </c>
      <c r="AA93" s="45">
        <v>0</v>
      </c>
      <c r="AB93" s="115"/>
    </row>
    <row r="94" spans="1:28" s="148" customFormat="1" ht="11.25" x14ac:dyDescent="0.2">
      <c r="A94" s="87">
        <v>3226</v>
      </c>
      <c r="B94" s="38" t="s">
        <v>530</v>
      </c>
      <c r="C94" s="144">
        <v>172</v>
      </c>
      <c r="D94" s="145">
        <f>SUM(D95)</f>
        <v>0</v>
      </c>
      <c r="E94" s="149">
        <f t="shared" ref="E94:AA94" si="31">SUM(E95)</f>
        <v>0</v>
      </c>
      <c r="F94" s="150">
        <f t="shared" si="31"/>
        <v>0</v>
      </c>
      <c r="G94" s="151">
        <f t="shared" si="31"/>
        <v>0</v>
      </c>
      <c r="H94" s="151">
        <f t="shared" si="31"/>
        <v>0</v>
      </c>
      <c r="I94" s="151">
        <f t="shared" si="31"/>
        <v>0</v>
      </c>
      <c r="J94" s="151">
        <f t="shared" si="31"/>
        <v>0</v>
      </c>
      <c r="K94" s="151">
        <f t="shared" si="31"/>
        <v>0</v>
      </c>
      <c r="L94" s="149">
        <f t="shared" si="31"/>
        <v>0</v>
      </c>
      <c r="M94" s="151">
        <f t="shared" si="31"/>
        <v>0</v>
      </c>
      <c r="N94" s="151">
        <f t="shared" si="31"/>
        <v>0</v>
      </c>
      <c r="O94" s="151">
        <f t="shared" si="31"/>
        <v>0</v>
      </c>
      <c r="P94" s="150">
        <f t="shared" si="31"/>
        <v>0</v>
      </c>
      <c r="Q94" s="150">
        <f t="shared" si="31"/>
        <v>0</v>
      </c>
      <c r="R94" s="150">
        <f t="shared" si="31"/>
        <v>0</v>
      </c>
      <c r="S94" s="153">
        <f t="shared" si="31"/>
        <v>0</v>
      </c>
      <c r="T94" s="149">
        <f t="shared" si="31"/>
        <v>0</v>
      </c>
      <c r="U94" s="150">
        <f t="shared" si="31"/>
        <v>0</v>
      </c>
      <c r="V94" s="150">
        <f t="shared" si="31"/>
        <v>0</v>
      </c>
      <c r="W94" s="154">
        <f t="shared" si="31"/>
        <v>0</v>
      </c>
      <c r="X94" s="155">
        <f t="shared" si="31"/>
        <v>0</v>
      </c>
      <c r="Y94" s="150">
        <f t="shared" si="31"/>
        <v>0</v>
      </c>
      <c r="Z94" s="150">
        <f t="shared" si="31"/>
        <v>0</v>
      </c>
      <c r="AA94" s="150">
        <f t="shared" si="31"/>
        <v>0</v>
      </c>
      <c r="AB94" s="157"/>
    </row>
    <row r="95" spans="1:28" x14ac:dyDescent="0.25">
      <c r="A95" s="87" t="s">
        <v>531</v>
      </c>
      <c r="B95" s="38" t="s">
        <v>530</v>
      </c>
      <c r="C95" s="144"/>
      <c r="D95" s="146">
        <f>SUM(E95:AA95)</f>
        <v>0</v>
      </c>
      <c r="E95" s="98">
        <v>0</v>
      </c>
      <c r="F95" s="45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98">
        <v>0</v>
      </c>
      <c r="M95" s="46">
        <v>0</v>
      </c>
      <c r="N95" s="46">
        <v>0</v>
      </c>
      <c r="O95" s="46">
        <v>0</v>
      </c>
      <c r="P95" s="45">
        <v>0</v>
      </c>
      <c r="Q95" s="45">
        <v>0</v>
      </c>
      <c r="R95" s="45">
        <v>0</v>
      </c>
      <c r="S95" s="104">
        <v>0</v>
      </c>
      <c r="T95" s="98">
        <v>0</v>
      </c>
      <c r="U95" s="45">
        <v>0</v>
      </c>
      <c r="V95" s="45">
        <v>0</v>
      </c>
      <c r="W95" s="47">
        <v>0</v>
      </c>
      <c r="X95" s="62">
        <v>0</v>
      </c>
      <c r="Y95" s="45">
        <v>0</v>
      </c>
      <c r="Z95" s="45">
        <v>0</v>
      </c>
      <c r="AA95" s="45">
        <v>0</v>
      </c>
      <c r="AB95" s="115"/>
    </row>
    <row r="96" spans="1:28" s="148" customFormat="1" ht="11.25" x14ac:dyDescent="0.2">
      <c r="A96" s="87">
        <v>3227</v>
      </c>
      <c r="B96" s="38" t="s">
        <v>532</v>
      </c>
      <c r="C96" s="144">
        <v>173</v>
      </c>
      <c r="D96" s="145">
        <f>SUM(D97)</f>
        <v>0</v>
      </c>
      <c r="E96" s="149">
        <f t="shared" ref="E96:AA96" si="32">SUM(E97)</f>
        <v>0</v>
      </c>
      <c r="F96" s="150">
        <f t="shared" si="32"/>
        <v>0</v>
      </c>
      <c r="G96" s="151">
        <f t="shared" si="32"/>
        <v>0</v>
      </c>
      <c r="H96" s="151">
        <f t="shared" si="32"/>
        <v>0</v>
      </c>
      <c r="I96" s="151">
        <f t="shared" si="32"/>
        <v>0</v>
      </c>
      <c r="J96" s="151">
        <f t="shared" si="32"/>
        <v>0</v>
      </c>
      <c r="K96" s="151">
        <f t="shared" si="32"/>
        <v>0</v>
      </c>
      <c r="L96" s="149">
        <f t="shared" si="32"/>
        <v>0</v>
      </c>
      <c r="M96" s="151">
        <f t="shared" si="32"/>
        <v>0</v>
      </c>
      <c r="N96" s="151">
        <f t="shared" si="32"/>
        <v>0</v>
      </c>
      <c r="O96" s="151">
        <f t="shared" si="32"/>
        <v>0</v>
      </c>
      <c r="P96" s="150">
        <f t="shared" si="32"/>
        <v>0</v>
      </c>
      <c r="Q96" s="150">
        <f t="shared" si="32"/>
        <v>0</v>
      </c>
      <c r="R96" s="150">
        <f t="shared" si="32"/>
        <v>0</v>
      </c>
      <c r="S96" s="153">
        <f t="shared" si="32"/>
        <v>0</v>
      </c>
      <c r="T96" s="149">
        <f t="shared" si="32"/>
        <v>0</v>
      </c>
      <c r="U96" s="150">
        <f t="shared" si="32"/>
        <v>0</v>
      </c>
      <c r="V96" s="150">
        <f t="shared" si="32"/>
        <v>0</v>
      </c>
      <c r="W96" s="154">
        <f t="shared" si="32"/>
        <v>0</v>
      </c>
      <c r="X96" s="155">
        <f t="shared" si="32"/>
        <v>0</v>
      </c>
      <c r="Y96" s="150">
        <f t="shared" si="32"/>
        <v>0</v>
      </c>
      <c r="Z96" s="150">
        <f t="shared" si="32"/>
        <v>0</v>
      </c>
      <c r="AA96" s="150">
        <f t="shared" si="32"/>
        <v>0</v>
      </c>
      <c r="AB96" s="157"/>
    </row>
    <row r="97" spans="1:28" x14ac:dyDescent="0.25">
      <c r="A97" s="87" t="s">
        <v>533</v>
      </c>
      <c r="B97" s="38" t="s">
        <v>532</v>
      </c>
      <c r="C97" s="144"/>
      <c r="D97" s="146">
        <f>SUM(E97:AA97)</f>
        <v>0</v>
      </c>
      <c r="E97" s="98">
        <v>0</v>
      </c>
      <c r="F97" s="45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98">
        <v>0</v>
      </c>
      <c r="M97" s="46">
        <v>0</v>
      </c>
      <c r="N97" s="46">
        <v>0</v>
      </c>
      <c r="O97" s="46">
        <v>0</v>
      </c>
      <c r="P97" s="45">
        <v>0</v>
      </c>
      <c r="Q97" s="45">
        <v>0</v>
      </c>
      <c r="R97" s="45">
        <v>0</v>
      </c>
      <c r="S97" s="104">
        <v>0</v>
      </c>
      <c r="T97" s="98">
        <v>0</v>
      </c>
      <c r="U97" s="45">
        <v>0</v>
      </c>
      <c r="V97" s="45">
        <v>0</v>
      </c>
      <c r="W97" s="47">
        <v>0</v>
      </c>
      <c r="X97" s="62">
        <v>0</v>
      </c>
      <c r="Y97" s="45">
        <v>0</v>
      </c>
      <c r="Z97" s="45">
        <v>0</v>
      </c>
      <c r="AA97" s="45">
        <v>0</v>
      </c>
      <c r="AB97" s="115"/>
    </row>
    <row r="98" spans="1:28" s="148" customFormat="1" ht="11.25" x14ac:dyDescent="0.2">
      <c r="A98" s="87">
        <v>323</v>
      </c>
      <c r="B98" s="38" t="s">
        <v>534</v>
      </c>
      <c r="C98" s="144">
        <v>174</v>
      </c>
      <c r="D98" s="39">
        <f>SUM(D99+D105+D110+D116+D123+D130+D135+D145+D149)</f>
        <v>34340</v>
      </c>
      <c r="E98" s="99">
        <f t="shared" ref="E98:AA98" si="33">SUM(E99+E105+E110+E116+E123+E130+E135+E145+E149)</f>
        <v>34340</v>
      </c>
      <c r="F98" s="48">
        <f t="shared" si="33"/>
        <v>0</v>
      </c>
      <c r="G98" s="49">
        <f t="shared" si="33"/>
        <v>0</v>
      </c>
      <c r="H98" s="49">
        <f t="shared" si="33"/>
        <v>0</v>
      </c>
      <c r="I98" s="49">
        <f t="shared" si="33"/>
        <v>0</v>
      </c>
      <c r="J98" s="49">
        <f t="shared" si="33"/>
        <v>0</v>
      </c>
      <c r="K98" s="49">
        <f t="shared" si="33"/>
        <v>0</v>
      </c>
      <c r="L98" s="99">
        <f t="shared" si="33"/>
        <v>0</v>
      </c>
      <c r="M98" s="49">
        <f t="shared" si="33"/>
        <v>0</v>
      </c>
      <c r="N98" s="49">
        <f t="shared" si="33"/>
        <v>0</v>
      </c>
      <c r="O98" s="49">
        <f t="shared" si="33"/>
        <v>0</v>
      </c>
      <c r="P98" s="48">
        <f t="shared" si="33"/>
        <v>0</v>
      </c>
      <c r="Q98" s="48">
        <f t="shared" si="33"/>
        <v>0</v>
      </c>
      <c r="R98" s="48">
        <f t="shared" si="33"/>
        <v>0</v>
      </c>
      <c r="S98" s="105">
        <f t="shared" si="33"/>
        <v>0</v>
      </c>
      <c r="T98" s="99">
        <f t="shared" si="33"/>
        <v>0</v>
      </c>
      <c r="U98" s="48">
        <f t="shared" si="33"/>
        <v>0</v>
      </c>
      <c r="V98" s="48">
        <f t="shared" si="33"/>
        <v>0</v>
      </c>
      <c r="W98" s="50">
        <f t="shared" si="33"/>
        <v>0</v>
      </c>
      <c r="X98" s="58">
        <f t="shared" si="33"/>
        <v>0</v>
      </c>
      <c r="Y98" s="48">
        <f t="shared" si="33"/>
        <v>0</v>
      </c>
      <c r="Z98" s="48">
        <f t="shared" si="33"/>
        <v>0</v>
      </c>
      <c r="AA98" s="48">
        <f t="shared" si="33"/>
        <v>0</v>
      </c>
      <c r="AB98" s="118"/>
    </row>
    <row r="99" spans="1:28" s="148" customFormat="1" ht="11.25" x14ac:dyDescent="0.2">
      <c r="A99" s="87">
        <v>3231</v>
      </c>
      <c r="B99" s="38" t="s">
        <v>535</v>
      </c>
      <c r="C99" s="144">
        <v>175</v>
      </c>
      <c r="D99" s="145">
        <f>SUM(D100:D104)</f>
        <v>0</v>
      </c>
      <c r="E99" s="149">
        <f t="shared" ref="E99:AA99" si="34">SUM(E100:E104)</f>
        <v>0</v>
      </c>
      <c r="F99" s="150">
        <f t="shared" si="34"/>
        <v>0</v>
      </c>
      <c r="G99" s="151">
        <f t="shared" si="34"/>
        <v>0</v>
      </c>
      <c r="H99" s="151">
        <f t="shared" si="34"/>
        <v>0</v>
      </c>
      <c r="I99" s="151">
        <f t="shared" si="34"/>
        <v>0</v>
      </c>
      <c r="J99" s="151">
        <f t="shared" si="34"/>
        <v>0</v>
      </c>
      <c r="K99" s="151">
        <f t="shared" si="34"/>
        <v>0</v>
      </c>
      <c r="L99" s="149">
        <f t="shared" si="34"/>
        <v>0</v>
      </c>
      <c r="M99" s="151">
        <f t="shared" si="34"/>
        <v>0</v>
      </c>
      <c r="N99" s="151">
        <f t="shared" si="34"/>
        <v>0</v>
      </c>
      <c r="O99" s="151">
        <f t="shared" si="34"/>
        <v>0</v>
      </c>
      <c r="P99" s="150">
        <f t="shared" si="34"/>
        <v>0</v>
      </c>
      <c r="Q99" s="150">
        <f t="shared" si="34"/>
        <v>0</v>
      </c>
      <c r="R99" s="150">
        <f t="shared" si="34"/>
        <v>0</v>
      </c>
      <c r="S99" s="153">
        <f t="shared" si="34"/>
        <v>0</v>
      </c>
      <c r="T99" s="149">
        <f t="shared" si="34"/>
        <v>0</v>
      </c>
      <c r="U99" s="150">
        <f t="shared" si="34"/>
        <v>0</v>
      </c>
      <c r="V99" s="150">
        <f t="shared" si="34"/>
        <v>0</v>
      </c>
      <c r="W99" s="154">
        <f t="shared" si="34"/>
        <v>0</v>
      </c>
      <c r="X99" s="155">
        <f t="shared" si="34"/>
        <v>0</v>
      </c>
      <c r="Y99" s="150">
        <f t="shared" si="34"/>
        <v>0</v>
      </c>
      <c r="Z99" s="150">
        <f t="shared" si="34"/>
        <v>0</v>
      </c>
      <c r="AA99" s="150">
        <f t="shared" si="34"/>
        <v>0</v>
      </c>
      <c r="AB99" s="157"/>
    </row>
    <row r="100" spans="1:28" x14ac:dyDescent="0.25">
      <c r="A100" s="87" t="s">
        <v>536</v>
      </c>
      <c r="B100" s="38" t="s">
        <v>537</v>
      </c>
      <c r="C100" s="144"/>
      <c r="D100" s="146">
        <f>SUM(E100:AA100)</f>
        <v>0</v>
      </c>
      <c r="E100" s="98">
        <v>0</v>
      </c>
      <c r="F100" s="45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98">
        <v>0</v>
      </c>
      <c r="M100" s="46">
        <v>0</v>
      </c>
      <c r="N100" s="46">
        <v>0</v>
      </c>
      <c r="O100" s="46">
        <v>0</v>
      </c>
      <c r="P100" s="45">
        <v>0</v>
      </c>
      <c r="Q100" s="45">
        <v>0</v>
      </c>
      <c r="R100" s="45">
        <v>0</v>
      </c>
      <c r="S100" s="104">
        <v>0</v>
      </c>
      <c r="T100" s="98">
        <v>0</v>
      </c>
      <c r="U100" s="45">
        <v>0</v>
      </c>
      <c r="V100" s="45">
        <v>0</v>
      </c>
      <c r="W100" s="47">
        <v>0</v>
      </c>
      <c r="X100" s="62">
        <v>0</v>
      </c>
      <c r="Y100" s="45">
        <v>0</v>
      </c>
      <c r="Z100" s="45">
        <v>0</v>
      </c>
      <c r="AA100" s="45">
        <v>0</v>
      </c>
      <c r="AB100" s="115"/>
    </row>
    <row r="101" spans="1:28" x14ac:dyDescent="0.25">
      <c r="A101" s="87" t="s">
        <v>538</v>
      </c>
      <c r="B101" s="38" t="s">
        <v>539</v>
      </c>
      <c r="C101" s="144"/>
      <c r="D101" s="146">
        <f>SUM(E101:AA101)</f>
        <v>0</v>
      </c>
      <c r="E101" s="98">
        <v>0</v>
      </c>
      <c r="F101" s="45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98">
        <v>0</v>
      </c>
      <c r="M101" s="46">
        <v>0</v>
      </c>
      <c r="N101" s="46">
        <v>0</v>
      </c>
      <c r="O101" s="46">
        <v>0</v>
      </c>
      <c r="P101" s="45">
        <v>0</v>
      </c>
      <c r="Q101" s="45">
        <v>0</v>
      </c>
      <c r="R101" s="45">
        <v>0</v>
      </c>
      <c r="S101" s="104">
        <v>0</v>
      </c>
      <c r="T101" s="98">
        <v>0</v>
      </c>
      <c r="U101" s="45">
        <v>0</v>
      </c>
      <c r="V101" s="45">
        <v>0</v>
      </c>
      <c r="W101" s="47">
        <v>0</v>
      </c>
      <c r="X101" s="62">
        <v>0</v>
      </c>
      <c r="Y101" s="45">
        <v>0</v>
      </c>
      <c r="Z101" s="45">
        <v>0</v>
      </c>
      <c r="AA101" s="45">
        <v>0</v>
      </c>
      <c r="AB101" s="115"/>
    </row>
    <row r="102" spans="1:28" x14ac:dyDescent="0.25">
      <c r="A102" s="87" t="s">
        <v>540</v>
      </c>
      <c r="B102" s="38" t="s">
        <v>541</v>
      </c>
      <c r="C102" s="144"/>
      <c r="D102" s="146">
        <f>SUM(E102:AA102)</f>
        <v>0</v>
      </c>
      <c r="E102" s="98">
        <v>0</v>
      </c>
      <c r="F102" s="45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98">
        <v>0</v>
      </c>
      <c r="M102" s="46">
        <v>0</v>
      </c>
      <c r="N102" s="46">
        <v>0</v>
      </c>
      <c r="O102" s="46">
        <v>0</v>
      </c>
      <c r="P102" s="45">
        <v>0</v>
      </c>
      <c r="Q102" s="45">
        <v>0</v>
      </c>
      <c r="R102" s="45">
        <v>0</v>
      </c>
      <c r="S102" s="104">
        <v>0</v>
      </c>
      <c r="T102" s="98">
        <v>0</v>
      </c>
      <c r="U102" s="45">
        <v>0</v>
      </c>
      <c r="V102" s="45">
        <v>0</v>
      </c>
      <c r="W102" s="47">
        <v>0</v>
      </c>
      <c r="X102" s="62">
        <v>0</v>
      </c>
      <c r="Y102" s="45">
        <v>0</v>
      </c>
      <c r="Z102" s="45">
        <v>0</v>
      </c>
      <c r="AA102" s="45">
        <v>0</v>
      </c>
      <c r="AB102" s="115"/>
    </row>
    <row r="103" spans="1:28" x14ac:dyDescent="0.25">
      <c r="A103" s="87" t="s">
        <v>542</v>
      </c>
      <c r="B103" s="38" t="s">
        <v>543</v>
      </c>
      <c r="C103" s="144"/>
      <c r="D103" s="146">
        <f>SUM(E103:AA103)</f>
        <v>0</v>
      </c>
      <c r="E103" s="98">
        <v>0</v>
      </c>
      <c r="F103" s="45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98">
        <v>0</v>
      </c>
      <c r="M103" s="46">
        <v>0</v>
      </c>
      <c r="N103" s="46">
        <v>0</v>
      </c>
      <c r="O103" s="46">
        <v>0</v>
      </c>
      <c r="P103" s="45">
        <v>0</v>
      </c>
      <c r="Q103" s="45">
        <v>0</v>
      </c>
      <c r="R103" s="45">
        <v>0</v>
      </c>
      <c r="S103" s="104">
        <v>0</v>
      </c>
      <c r="T103" s="98">
        <v>0</v>
      </c>
      <c r="U103" s="45">
        <v>0</v>
      </c>
      <c r="V103" s="45">
        <v>0</v>
      </c>
      <c r="W103" s="47">
        <v>0</v>
      </c>
      <c r="X103" s="62">
        <v>0</v>
      </c>
      <c r="Y103" s="45">
        <v>0</v>
      </c>
      <c r="Z103" s="45">
        <v>0</v>
      </c>
      <c r="AA103" s="45">
        <v>0</v>
      </c>
      <c r="AB103" s="115"/>
    </row>
    <row r="104" spans="1:28" x14ac:dyDescent="0.25">
      <c r="A104" s="87" t="s">
        <v>544</v>
      </c>
      <c r="B104" s="38" t="s">
        <v>545</v>
      </c>
      <c r="C104" s="144"/>
      <c r="D104" s="146">
        <f>SUM(E104:AA104)</f>
        <v>0</v>
      </c>
      <c r="E104" s="98">
        <v>0</v>
      </c>
      <c r="F104" s="45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98">
        <v>0</v>
      </c>
      <c r="M104" s="46">
        <v>0</v>
      </c>
      <c r="N104" s="46">
        <v>0</v>
      </c>
      <c r="O104" s="46">
        <v>0</v>
      </c>
      <c r="P104" s="45">
        <v>0</v>
      </c>
      <c r="Q104" s="45">
        <v>0</v>
      </c>
      <c r="R104" s="45">
        <v>0</v>
      </c>
      <c r="S104" s="104">
        <v>0</v>
      </c>
      <c r="T104" s="98">
        <v>0</v>
      </c>
      <c r="U104" s="45">
        <v>0</v>
      </c>
      <c r="V104" s="45">
        <v>0</v>
      </c>
      <c r="W104" s="47">
        <v>0</v>
      </c>
      <c r="X104" s="62">
        <v>0</v>
      </c>
      <c r="Y104" s="45">
        <v>0</v>
      </c>
      <c r="Z104" s="45">
        <v>0</v>
      </c>
      <c r="AA104" s="45">
        <v>0</v>
      </c>
      <c r="AB104" s="115"/>
    </row>
    <row r="105" spans="1:28" s="148" customFormat="1" ht="11.25" x14ac:dyDescent="0.2">
      <c r="A105" s="87">
        <v>3232</v>
      </c>
      <c r="B105" s="38" t="s">
        <v>546</v>
      </c>
      <c r="C105" s="144">
        <v>176</v>
      </c>
      <c r="D105" s="145">
        <f>SUM(D106:D109)</f>
        <v>0</v>
      </c>
      <c r="E105" s="149">
        <f t="shared" ref="E105:AA105" si="35">SUM(E106:E109)</f>
        <v>0</v>
      </c>
      <c r="F105" s="150">
        <f t="shared" si="35"/>
        <v>0</v>
      </c>
      <c r="G105" s="151">
        <f t="shared" si="35"/>
        <v>0</v>
      </c>
      <c r="H105" s="151">
        <f t="shared" si="35"/>
        <v>0</v>
      </c>
      <c r="I105" s="151">
        <f t="shared" si="35"/>
        <v>0</v>
      </c>
      <c r="J105" s="151">
        <f t="shared" si="35"/>
        <v>0</v>
      </c>
      <c r="K105" s="151">
        <f t="shared" si="35"/>
        <v>0</v>
      </c>
      <c r="L105" s="149">
        <f t="shared" si="35"/>
        <v>0</v>
      </c>
      <c r="M105" s="151">
        <f t="shared" si="35"/>
        <v>0</v>
      </c>
      <c r="N105" s="151">
        <f t="shared" si="35"/>
        <v>0</v>
      </c>
      <c r="O105" s="151">
        <f t="shared" si="35"/>
        <v>0</v>
      </c>
      <c r="P105" s="150">
        <f t="shared" si="35"/>
        <v>0</v>
      </c>
      <c r="Q105" s="150">
        <f t="shared" si="35"/>
        <v>0</v>
      </c>
      <c r="R105" s="150">
        <f t="shared" si="35"/>
        <v>0</v>
      </c>
      <c r="S105" s="153">
        <f t="shared" si="35"/>
        <v>0</v>
      </c>
      <c r="T105" s="149">
        <f t="shared" si="35"/>
        <v>0</v>
      </c>
      <c r="U105" s="150">
        <f t="shared" si="35"/>
        <v>0</v>
      </c>
      <c r="V105" s="150">
        <f t="shared" si="35"/>
        <v>0</v>
      </c>
      <c r="W105" s="154">
        <f t="shared" si="35"/>
        <v>0</v>
      </c>
      <c r="X105" s="155">
        <f t="shared" si="35"/>
        <v>0</v>
      </c>
      <c r="Y105" s="150">
        <f t="shared" si="35"/>
        <v>0</v>
      </c>
      <c r="Z105" s="150">
        <f t="shared" si="35"/>
        <v>0</v>
      </c>
      <c r="AA105" s="150">
        <f t="shared" si="35"/>
        <v>0</v>
      </c>
      <c r="AB105" s="157"/>
    </row>
    <row r="106" spans="1:28" x14ac:dyDescent="0.25">
      <c r="A106" s="87" t="s">
        <v>547</v>
      </c>
      <c r="B106" s="38" t="s">
        <v>548</v>
      </c>
      <c r="C106" s="144"/>
      <c r="D106" s="146">
        <f>SUM(E106:AA106)</f>
        <v>0</v>
      </c>
      <c r="E106" s="98">
        <v>0</v>
      </c>
      <c r="F106" s="45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98">
        <v>0</v>
      </c>
      <c r="M106" s="46">
        <v>0</v>
      </c>
      <c r="N106" s="46">
        <v>0</v>
      </c>
      <c r="O106" s="46">
        <v>0</v>
      </c>
      <c r="P106" s="45">
        <v>0</v>
      </c>
      <c r="Q106" s="45">
        <v>0</v>
      </c>
      <c r="R106" s="45">
        <v>0</v>
      </c>
      <c r="S106" s="104">
        <v>0</v>
      </c>
      <c r="T106" s="98">
        <v>0</v>
      </c>
      <c r="U106" s="45">
        <v>0</v>
      </c>
      <c r="V106" s="45">
        <v>0</v>
      </c>
      <c r="W106" s="47">
        <v>0</v>
      </c>
      <c r="X106" s="62">
        <v>0</v>
      </c>
      <c r="Y106" s="45">
        <v>0</v>
      </c>
      <c r="Z106" s="45">
        <v>0</v>
      </c>
      <c r="AA106" s="45">
        <v>0</v>
      </c>
      <c r="AB106" s="115"/>
    </row>
    <row r="107" spans="1:28" x14ac:dyDescent="0.25">
      <c r="A107" s="87" t="s">
        <v>549</v>
      </c>
      <c r="B107" s="38" t="s">
        <v>550</v>
      </c>
      <c r="C107" s="144"/>
      <c r="D107" s="146">
        <f>SUM(E107:AA107)</f>
        <v>0</v>
      </c>
      <c r="E107" s="98">
        <v>0</v>
      </c>
      <c r="F107" s="45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98">
        <v>0</v>
      </c>
      <c r="M107" s="46">
        <v>0</v>
      </c>
      <c r="N107" s="46">
        <v>0</v>
      </c>
      <c r="O107" s="46">
        <v>0</v>
      </c>
      <c r="P107" s="45">
        <v>0</v>
      </c>
      <c r="Q107" s="45">
        <v>0</v>
      </c>
      <c r="R107" s="45">
        <v>0</v>
      </c>
      <c r="S107" s="104">
        <v>0</v>
      </c>
      <c r="T107" s="98">
        <v>0</v>
      </c>
      <c r="U107" s="45">
        <v>0</v>
      </c>
      <c r="V107" s="45">
        <v>0</v>
      </c>
      <c r="W107" s="47">
        <v>0</v>
      </c>
      <c r="X107" s="62">
        <v>0</v>
      </c>
      <c r="Y107" s="45">
        <v>0</v>
      </c>
      <c r="Z107" s="45">
        <v>0</v>
      </c>
      <c r="AA107" s="45">
        <v>0</v>
      </c>
      <c r="AB107" s="115"/>
    </row>
    <row r="108" spans="1:28" x14ac:dyDescent="0.25">
      <c r="A108" s="87" t="s">
        <v>551</v>
      </c>
      <c r="B108" s="38" t="s">
        <v>552</v>
      </c>
      <c r="C108" s="144"/>
      <c r="D108" s="146">
        <f>SUM(E108:AA108)</f>
        <v>0</v>
      </c>
      <c r="E108" s="98">
        <v>0</v>
      </c>
      <c r="F108" s="45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98">
        <v>0</v>
      </c>
      <c r="M108" s="46">
        <v>0</v>
      </c>
      <c r="N108" s="46">
        <v>0</v>
      </c>
      <c r="O108" s="46">
        <v>0</v>
      </c>
      <c r="P108" s="45">
        <v>0</v>
      </c>
      <c r="Q108" s="45">
        <v>0</v>
      </c>
      <c r="R108" s="45">
        <v>0</v>
      </c>
      <c r="S108" s="104">
        <v>0</v>
      </c>
      <c r="T108" s="98">
        <v>0</v>
      </c>
      <c r="U108" s="45">
        <v>0</v>
      </c>
      <c r="V108" s="45">
        <v>0</v>
      </c>
      <c r="W108" s="47">
        <v>0</v>
      </c>
      <c r="X108" s="62">
        <v>0</v>
      </c>
      <c r="Y108" s="45">
        <v>0</v>
      </c>
      <c r="Z108" s="45">
        <v>0</v>
      </c>
      <c r="AA108" s="45">
        <v>0</v>
      </c>
      <c r="AB108" s="115"/>
    </row>
    <row r="109" spans="1:28" x14ac:dyDescent="0.25">
      <c r="A109" s="87" t="s">
        <v>553</v>
      </c>
      <c r="B109" s="38" t="s">
        <v>554</v>
      </c>
      <c r="C109" s="144"/>
      <c r="D109" s="146">
        <f>SUM(E109:AA109)</f>
        <v>0</v>
      </c>
      <c r="E109" s="98">
        <v>0</v>
      </c>
      <c r="F109" s="45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98">
        <v>0</v>
      </c>
      <c r="M109" s="46">
        <v>0</v>
      </c>
      <c r="N109" s="46">
        <v>0</v>
      </c>
      <c r="O109" s="46">
        <v>0</v>
      </c>
      <c r="P109" s="45">
        <v>0</v>
      </c>
      <c r="Q109" s="45">
        <v>0</v>
      </c>
      <c r="R109" s="45">
        <v>0</v>
      </c>
      <c r="S109" s="104">
        <v>0</v>
      </c>
      <c r="T109" s="98">
        <v>0</v>
      </c>
      <c r="U109" s="45">
        <v>0</v>
      </c>
      <c r="V109" s="45">
        <v>0</v>
      </c>
      <c r="W109" s="47">
        <v>0</v>
      </c>
      <c r="X109" s="62">
        <v>0</v>
      </c>
      <c r="Y109" s="45">
        <v>0</v>
      </c>
      <c r="Z109" s="45">
        <v>0</v>
      </c>
      <c r="AA109" s="45">
        <v>0</v>
      </c>
      <c r="AB109" s="115"/>
    </row>
    <row r="110" spans="1:28" s="148" customFormat="1" ht="11.25" x14ac:dyDescent="0.2">
      <c r="A110" s="87">
        <v>3233</v>
      </c>
      <c r="B110" s="38" t="s">
        <v>555</v>
      </c>
      <c r="C110" s="144">
        <v>177</v>
      </c>
      <c r="D110" s="145">
        <f>SUM(D111:D115)</f>
        <v>0</v>
      </c>
      <c r="E110" s="149">
        <f t="shared" ref="E110:AA110" si="36">SUM(E111:E115)</f>
        <v>0</v>
      </c>
      <c r="F110" s="150">
        <f t="shared" si="36"/>
        <v>0</v>
      </c>
      <c r="G110" s="151">
        <f t="shared" si="36"/>
        <v>0</v>
      </c>
      <c r="H110" s="151">
        <f t="shared" si="36"/>
        <v>0</v>
      </c>
      <c r="I110" s="151">
        <f t="shared" si="36"/>
        <v>0</v>
      </c>
      <c r="J110" s="151">
        <f t="shared" si="36"/>
        <v>0</v>
      </c>
      <c r="K110" s="151">
        <f t="shared" si="36"/>
        <v>0</v>
      </c>
      <c r="L110" s="149">
        <f t="shared" si="36"/>
        <v>0</v>
      </c>
      <c r="M110" s="151">
        <f t="shared" si="36"/>
        <v>0</v>
      </c>
      <c r="N110" s="151">
        <f t="shared" si="36"/>
        <v>0</v>
      </c>
      <c r="O110" s="151">
        <f t="shared" si="36"/>
        <v>0</v>
      </c>
      <c r="P110" s="150">
        <f t="shared" si="36"/>
        <v>0</v>
      </c>
      <c r="Q110" s="150">
        <f t="shared" si="36"/>
        <v>0</v>
      </c>
      <c r="R110" s="150">
        <f t="shared" si="36"/>
        <v>0</v>
      </c>
      <c r="S110" s="153">
        <f t="shared" si="36"/>
        <v>0</v>
      </c>
      <c r="T110" s="149">
        <f t="shared" si="36"/>
        <v>0</v>
      </c>
      <c r="U110" s="150">
        <f t="shared" si="36"/>
        <v>0</v>
      </c>
      <c r="V110" s="150">
        <f t="shared" si="36"/>
        <v>0</v>
      </c>
      <c r="W110" s="154">
        <f t="shared" si="36"/>
        <v>0</v>
      </c>
      <c r="X110" s="155">
        <f t="shared" si="36"/>
        <v>0</v>
      </c>
      <c r="Y110" s="150">
        <f t="shared" si="36"/>
        <v>0</v>
      </c>
      <c r="Z110" s="150">
        <f t="shared" si="36"/>
        <v>0</v>
      </c>
      <c r="AA110" s="150">
        <f t="shared" si="36"/>
        <v>0</v>
      </c>
      <c r="AB110" s="157"/>
    </row>
    <row r="111" spans="1:28" x14ac:dyDescent="0.25">
      <c r="A111" s="87" t="s">
        <v>556</v>
      </c>
      <c r="B111" s="38" t="s">
        <v>557</v>
      </c>
      <c r="C111" s="144"/>
      <c r="D111" s="146">
        <f>SUM(E111:AA111)</f>
        <v>0</v>
      </c>
      <c r="E111" s="98">
        <v>0</v>
      </c>
      <c r="F111" s="45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98">
        <v>0</v>
      </c>
      <c r="M111" s="46">
        <v>0</v>
      </c>
      <c r="N111" s="46">
        <v>0</v>
      </c>
      <c r="O111" s="46">
        <v>0</v>
      </c>
      <c r="P111" s="45">
        <v>0</v>
      </c>
      <c r="Q111" s="45">
        <v>0</v>
      </c>
      <c r="R111" s="45">
        <v>0</v>
      </c>
      <c r="S111" s="104">
        <v>0</v>
      </c>
      <c r="T111" s="98">
        <v>0</v>
      </c>
      <c r="U111" s="45">
        <v>0</v>
      </c>
      <c r="V111" s="45">
        <v>0</v>
      </c>
      <c r="W111" s="47">
        <v>0</v>
      </c>
      <c r="X111" s="62">
        <v>0</v>
      </c>
      <c r="Y111" s="45">
        <v>0</v>
      </c>
      <c r="Z111" s="45">
        <v>0</v>
      </c>
      <c r="AA111" s="45">
        <v>0</v>
      </c>
      <c r="AB111" s="115"/>
    </row>
    <row r="112" spans="1:28" x14ac:dyDescent="0.25">
      <c r="A112" s="87" t="s">
        <v>558</v>
      </c>
      <c r="B112" s="38" t="s">
        <v>559</v>
      </c>
      <c r="C112" s="144"/>
      <c r="D112" s="146">
        <f>SUM(E112:AA112)</f>
        <v>0</v>
      </c>
      <c r="E112" s="98">
        <v>0</v>
      </c>
      <c r="F112" s="45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98">
        <v>0</v>
      </c>
      <c r="M112" s="46">
        <v>0</v>
      </c>
      <c r="N112" s="46">
        <v>0</v>
      </c>
      <c r="O112" s="46">
        <v>0</v>
      </c>
      <c r="P112" s="45">
        <v>0</v>
      </c>
      <c r="Q112" s="45">
        <v>0</v>
      </c>
      <c r="R112" s="45">
        <v>0</v>
      </c>
      <c r="S112" s="104">
        <v>0</v>
      </c>
      <c r="T112" s="98">
        <v>0</v>
      </c>
      <c r="U112" s="45">
        <v>0</v>
      </c>
      <c r="V112" s="45">
        <v>0</v>
      </c>
      <c r="W112" s="47">
        <v>0</v>
      </c>
      <c r="X112" s="62">
        <v>0</v>
      </c>
      <c r="Y112" s="45">
        <v>0</v>
      </c>
      <c r="Z112" s="45">
        <v>0</v>
      </c>
      <c r="AA112" s="45">
        <v>0</v>
      </c>
      <c r="AB112" s="115"/>
    </row>
    <row r="113" spans="1:28" x14ac:dyDescent="0.25">
      <c r="A113" s="87" t="s">
        <v>560</v>
      </c>
      <c r="B113" s="38" t="s">
        <v>561</v>
      </c>
      <c r="C113" s="144"/>
      <c r="D113" s="146">
        <f>SUM(E113:AA113)</f>
        <v>0</v>
      </c>
      <c r="E113" s="98">
        <v>0</v>
      </c>
      <c r="F113" s="45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98">
        <v>0</v>
      </c>
      <c r="M113" s="46">
        <v>0</v>
      </c>
      <c r="N113" s="46">
        <v>0</v>
      </c>
      <c r="O113" s="46">
        <v>0</v>
      </c>
      <c r="P113" s="45">
        <v>0</v>
      </c>
      <c r="Q113" s="45">
        <v>0</v>
      </c>
      <c r="R113" s="45">
        <v>0</v>
      </c>
      <c r="S113" s="104">
        <v>0</v>
      </c>
      <c r="T113" s="98">
        <v>0</v>
      </c>
      <c r="U113" s="45">
        <v>0</v>
      </c>
      <c r="V113" s="45">
        <v>0</v>
      </c>
      <c r="W113" s="47">
        <v>0</v>
      </c>
      <c r="X113" s="62">
        <v>0</v>
      </c>
      <c r="Y113" s="45">
        <v>0</v>
      </c>
      <c r="Z113" s="45">
        <v>0</v>
      </c>
      <c r="AA113" s="45">
        <v>0</v>
      </c>
      <c r="AB113" s="115"/>
    </row>
    <row r="114" spans="1:28" x14ac:dyDescent="0.25">
      <c r="A114" s="87" t="s">
        <v>562</v>
      </c>
      <c r="B114" s="38" t="s">
        <v>563</v>
      </c>
      <c r="C114" s="144"/>
      <c r="D114" s="146">
        <f>SUM(E114:AA114)</f>
        <v>0</v>
      </c>
      <c r="E114" s="98">
        <v>0</v>
      </c>
      <c r="F114" s="45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98">
        <v>0</v>
      </c>
      <c r="M114" s="46">
        <v>0</v>
      </c>
      <c r="N114" s="46">
        <v>0</v>
      </c>
      <c r="O114" s="46">
        <v>0</v>
      </c>
      <c r="P114" s="45">
        <v>0</v>
      </c>
      <c r="Q114" s="45">
        <v>0</v>
      </c>
      <c r="R114" s="45">
        <v>0</v>
      </c>
      <c r="S114" s="104">
        <v>0</v>
      </c>
      <c r="T114" s="98">
        <v>0</v>
      </c>
      <c r="U114" s="45">
        <v>0</v>
      </c>
      <c r="V114" s="45">
        <v>0</v>
      </c>
      <c r="W114" s="47">
        <v>0</v>
      </c>
      <c r="X114" s="62">
        <v>0</v>
      </c>
      <c r="Y114" s="45">
        <v>0</v>
      </c>
      <c r="Z114" s="45">
        <v>0</v>
      </c>
      <c r="AA114" s="45">
        <v>0</v>
      </c>
      <c r="AB114" s="115"/>
    </row>
    <row r="115" spans="1:28" x14ac:dyDescent="0.25">
      <c r="A115" s="87" t="s">
        <v>564</v>
      </c>
      <c r="B115" s="38" t="s">
        <v>565</v>
      </c>
      <c r="C115" s="144"/>
      <c r="D115" s="146">
        <f>SUM(E115:AA115)</f>
        <v>0</v>
      </c>
      <c r="E115" s="98">
        <v>0</v>
      </c>
      <c r="F115" s="45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98">
        <v>0</v>
      </c>
      <c r="M115" s="46">
        <v>0</v>
      </c>
      <c r="N115" s="46">
        <v>0</v>
      </c>
      <c r="O115" s="46">
        <v>0</v>
      </c>
      <c r="P115" s="45">
        <v>0</v>
      </c>
      <c r="Q115" s="45">
        <v>0</v>
      </c>
      <c r="R115" s="45">
        <v>0</v>
      </c>
      <c r="S115" s="104">
        <v>0</v>
      </c>
      <c r="T115" s="98">
        <v>0</v>
      </c>
      <c r="U115" s="45">
        <v>0</v>
      </c>
      <c r="V115" s="45">
        <v>0</v>
      </c>
      <c r="W115" s="47">
        <v>0</v>
      </c>
      <c r="X115" s="62">
        <v>0</v>
      </c>
      <c r="Y115" s="45">
        <v>0</v>
      </c>
      <c r="Z115" s="45">
        <v>0</v>
      </c>
      <c r="AA115" s="45">
        <v>0</v>
      </c>
      <c r="AB115" s="115"/>
    </row>
    <row r="116" spans="1:28" s="148" customFormat="1" ht="11.25" x14ac:dyDescent="0.2">
      <c r="A116" s="87">
        <v>3234</v>
      </c>
      <c r="B116" s="38" t="s">
        <v>566</v>
      </c>
      <c r="C116" s="144">
        <v>178</v>
      </c>
      <c r="D116" s="145">
        <f>SUM(D117:D122)</f>
        <v>0</v>
      </c>
      <c r="E116" s="149">
        <f t="shared" ref="E116:AA116" si="37">SUM(E117:E122)</f>
        <v>0</v>
      </c>
      <c r="F116" s="150">
        <f t="shared" si="37"/>
        <v>0</v>
      </c>
      <c r="G116" s="151">
        <f t="shared" si="37"/>
        <v>0</v>
      </c>
      <c r="H116" s="151">
        <f t="shared" si="37"/>
        <v>0</v>
      </c>
      <c r="I116" s="151">
        <f t="shared" si="37"/>
        <v>0</v>
      </c>
      <c r="J116" s="151">
        <f t="shared" si="37"/>
        <v>0</v>
      </c>
      <c r="K116" s="151">
        <f t="shared" si="37"/>
        <v>0</v>
      </c>
      <c r="L116" s="149">
        <f t="shared" si="37"/>
        <v>0</v>
      </c>
      <c r="M116" s="151">
        <f t="shared" si="37"/>
        <v>0</v>
      </c>
      <c r="N116" s="151">
        <f t="shared" si="37"/>
        <v>0</v>
      </c>
      <c r="O116" s="151">
        <f t="shared" si="37"/>
        <v>0</v>
      </c>
      <c r="P116" s="150">
        <f t="shared" si="37"/>
        <v>0</v>
      </c>
      <c r="Q116" s="150">
        <f t="shared" si="37"/>
        <v>0</v>
      </c>
      <c r="R116" s="150">
        <f t="shared" si="37"/>
        <v>0</v>
      </c>
      <c r="S116" s="153">
        <f t="shared" si="37"/>
        <v>0</v>
      </c>
      <c r="T116" s="149">
        <f t="shared" si="37"/>
        <v>0</v>
      </c>
      <c r="U116" s="150">
        <f t="shared" si="37"/>
        <v>0</v>
      </c>
      <c r="V116" s="150">
        <f t="shared" si="37"/>
        <v>0</v>
      </c>
      <c r="W116" s="154">
        <f t="shared" si="37"/>
        <v>0</v>
      </c>
      <c r="X116" s="155">
        <f t="shared" si="37"/>
        <v>0</v>
      </c>
      <c r="Y116" s="150">
        <f t="shared" si="37"/>
        <v>0</v>
      </c>
      <c r="Z116" s="150">
        <f t="shared" si="37"/>
        <v>0</v>
      </c>
      <c r="AA116" s="150">
        <f t="shared" si="37"/>
        <v>0</v>
      </c>
      <c r="AB116" s="157"/>
    </row>
    <row r="117" spans="1:28" x14ac:dyDescent="0.25">
      <c r="A117" s="87" t="s">
        <v>567</v>
      </c>
      <c r="B117" s="38" t="s">
        <v>568</v>
      </c>
      <c r="C117" s="144"/>
      <c r="D117" s="146">
        <f t="shared" ref="D117:D122" si="38">SUM(E117:AA117)</f>
        <v>0</v>
      </c>
      <c r="E117" s="98">
        <v>0</v>
      </c>
      <c r="F117" s="45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98">
        <v>0</v>
      </c>
      <c r="M117" s="46">
        <v>0</v>
      </c>
      <c r="N117" s="46">
        <v>0</v>
      </c>
      <c r="O117" s="46">
        <v>0</v>
      </c>
      <c r="P117" s="45">
        <v>0</v>
      </c>
      <c r="Q117" s="45">
        <v>0</v>
      </c>
      <c r="R117" s="45">
        <v>0</v>
      </c>
      <c r="S117" s="104">
        <v>0</v>
      </c>
      <c r="T117" s="98">
        <v>0</v>
      </c>
      <c r="U117" s="45">
        <v>0</v>
      </c>
      <c r="V117" s="45">
        <v>0</v>
      </c>
      <c r="W117" s="47">
        <v>0</v>
      </c>
      <c r="X117" s="62">
        <v>0</v>
      </c>
      <c r="Y117" s="45">
        <v>0</v>
      </c>
      <c r="Z117" s="45">
        <v>0</v>
      </c>
      <c r="AA117" s="45">
        <v>0</v>
      </c>
      <c r="AB117" s="115"/>
    </row>
    <row r="118" spans="1:28" x14ac:dyDescent="0.25">
      <c r="A118" s="87" t="s">
        <v>569</v>
      </c>
      <c r="B118" s="38" t="s">
        <v>570</v>
      </c>
      <c r="C118" s="144"/>
      <c r="D118" s="146">
        <f t="shared" si="38"/>
        <v>0</v>
      </c>
      <c r="E118" s="98">
        <v>0</v>
      </c>
      <c r="F118" s="45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98">
        <v>0</v>
      </c>
      <c r="M118" s="46">
        <v>0</v>
      </c>
      <c r="N118" s="46">
        <v>0</v>
      </c>
      <c r="O118" s="46">
        <v>0</v>
      </c>
      <c r="P118" s="45">
        <v>0</v>
      </c>
      <c r="Q118" s="45">
        <v>0</v>
      </c>
      <c r="R118" s="45">
        <v>0</v>
      </c>
      <c r="S118" s="104">
        <v>0</v>
      </c>
      <c r="T118" s="98">
        <v>0</v>
      </c>
      <c r="U118" s="45">
        <v>0</v>
      </c>
      <c r="V118" s="45">
        <v>0</v>
      </c>
      <c r="W118" s="47">
        <v>0</v>
      </c>
      <c r="X118" s="62">
        <v>0</v>
      </c>
      <c r="Y118" s="45">
        <v>0</v>
      </c>
      <c r="Z118" s="45">
        <v>0</v>
      </c>
      <c r="AA118" s="45">
        <v>0</v>
      </c>
      <c r="AB118" s="115"/>
    </row>
    <row r="119" spans="1:28" x14ac:dyDescent="0.25">
      <c r="A119" s="87" t="s">
        <v>571</v>
      </c>
      <c r="B119" s="38" t="s">
        <v>572</v>
      </c>
      <c r="C119" s="144"/>
      <c r="D119" s="146">
        <f t="shared" si="38"/>
        <v>0</v>
      </c>
      <c r="E119" s="98">
        <v>0</v>
      </c>
      <c r="F119" s="45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98">
        <v>0</v>
      </c>
      <c r="M119" s="46">
        <v>0</v>
      </c>
      <c r="N119" s="46">
        <v>0</v>
      </c>
      <c r="O119" s="46">
        <v>0</v>
      </c>
      <c r="P119" s="45">
        <v>0</v>
      </c>
      <c r="Q119" s="45">
        <v>0</v>
      </c>
      <c r="R119" s="45">
        <v>0</v>
      </c>
      <c r="S119" s="104">
        <v>0</v>
      </c>
      <c r="T119" s="98">
        <v>0</v>
      </c>
      <c r="U119" s="45">
        <v>0</v>
      </c>
      <c r="V119" s="45">
        <v>0</v>
      </c>
      <c r="W119" s="47">
        <v>0</v>
      </c>
      <c r="X119" s="62">
        <v>0</v>
      </c>
      <c r="Y119" s="45">
        <v>0</v>
      </c>
      <c r="Z119" s="45">
        <v>0</v>
      </c>
      <c r="AA119" s="45">
        <v>0</v>
      </c>
      <c r="AB119" s="115"/>
    </row>
    <row r="120" spans="1:28" x14ac:dyDescent="0.25">
      <c r="A120" s="87" t="s">
        <v>573</v>
      </c>
      <c r="B120" s="38" t="s">
        <v>574</v>
      </c>
      <c r="C120" s="144"/>
      <c r="D120" s="146">
        <f t="shared" si="38"/>
        <v>0</v>
      </c>
      <c r="E120" s="98">
        <v>0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98">
        <v>0</v>
      </c>
      <c r="M120" s="46">
        <v>0</v>
      </c>
      <c r="N120" s="46">
        <v>0</v>
      </c>
      <c r="O120" s="46">
        <v>0</v>
      </c>
      <c r="P120" s="45">
        <v>0</v>
      </c>
      <c r="Q120" s="45">
        <v>0</v>
      </c>
      <c r="R120" s="45">
        <v>0</v>
      </c>
      <c r="S120" s="104">
        <v>0</v>
      </c>
      <c r="T120" s="98">
        <v>0</v>
      </c>
      <c r="U120" s="45">
        <v>0</v>
      </c>
      <c r="V120" s="45">
        <v>0</v>
      </c>
      <c r="W120" s="47">
        <v>0</v>
      </c>
      <c r="X120" s="62">
        <v>0</v>
      </c>
      <c r="Y120" s="45">
        <v>0</v>
      </c>
      <c r="Z120" s="45">
        <v>0</v>
      </c>
      <c r="AA120" s="45">
        <v>0</v>
      </c>
      <c r="AB120" s="115"/>
    </row>
    <row r="121" spans="1:28" x14ac:dyDescent="0.25">
      <c r="A121" s="87" t="s">
        <v>575</v>
      </c>
      <c r="B121" s="38" t="s">
        <v>576</v>
      </c>
      <c r="C121" s="144"/>
      <c r="D121" s="146">
        <f t="shared" si="38"/>
        <v>0</v>
      </c>
      <c r="E121" s="98">
        <v>0</v>
      </c>
      <c r="F121" s="45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98">
        <v>0</v>
      </c>
      <c r="M121" s="46">
        <v>0</v>
      </c>
      <c r="N121" s="46">
        <v>0</v>
      </c>
      <c r="O121" s="46">
        <v>0</v>
      </c>
      <c r="P121" s="45">
        <v>0</v>
      </c>
      <c r="Q121" s="45">
        <v>0</v>
      </c>
      <c r="R121" s="45">
        <v>0</v>
      </c>
      <c r="S121" s="104">
        <v>0</v>
      </c>
      <c r="T121" s="98">
        <v>0</v>
      </c>
      <c r="U121" s="45">
        <v>0</v>
      </c>
      <c r="V121" s="45">
        <v>0</v>
      </c>
      <c r="W121" s="47">
        <v>0</v>
      </c>
      <c r="X121" s="62">
        <v>0</v>
      </c>
      <c r="Y121" s="45">
        <v>0</v>
      </c>
      <c r="Z121" s="45">
        <v>0</v>
      </c>
      <c r="AA121" s="45">
        <v>0</v>
      </c>
      <c r="AB121" s="115"/>
    </row>
    <row r="122" spans="1:28" x14ac:dyDescent="0.25">
      <c r="A122" s="87" t="s">
        <v>577</v>
      </c>
      <c r="B122" s="38" t="s">
        <v>578</v>
      </c>
      <c r="C122" s="144"/>
      <c r="D122" s="146">
        <f t="shared" si="38"/>
        <v>0</v>
      </c>
      <c r="E122" s="98">
        <v>0</v>
      </c>
      <c r="F122" s="45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98">
        <v>0</v>
      </c>
      <c r="M122" s="46">
        <v>0</v>
      </c>
      <c r="N122" s="46">
        <v>0</v>
      </c>
      <c r="O122" s="46">
        <v>0</v>
      </c>
      <c r="P122" s="45">
        <v>0</v>
      </c>
      <c r="Q122" s="45">
        <v>0</v>
      </c>
      <c r="R122" s="45">
        <v>0</v>
      </c>
      <c r="S122" s="104">
        <v>0</v>
      </c>
      <c r="T122" s="98">
        <v>0</v>
      </c>
      <c r="U122" s="45">
        <v>0</v>
      </c>
      <c r="V122" s="45">
        <v>0</v>
      </c>
      <c r="W122" s="47">
        <v>0</v>
      </c>
      <c r="X122" s="62">
        <v>0</v>
      </c>
      <c r="Y122" s="45">
        <v>0</v>
      </c>
      <c r="Z122" s="45">
        <v>0</v>
      </c>
      <c r="AA122" s="45">
        <v>0</v>
      </c>
      <c r="AB122" s="115"/>
    </row>
    <row r="123" spans="1:28" s="148" customFormat="1" ht="11.25" x14ac:dyDescent="0.2">
      <c r="A123" s="87">
        <v>3235</v>
      </c>
      <c r="B123" s="38" t="s">
        <v>579</v>
      </c>
      <c r="C123" s="144">
        <v>179</v>
      </c>
      <c r="D123" s="145">
        <f>SUM(D124:D129)</f>
        <v>0</v>
      </c>
      <c r="E123" s="149">
        <f t="shared" ref="E123:AA123" si="39">SUM(E124:E129)</f>
        <v>0</v>
      </c>
      <c r="F123" s="150">
        <f t="shared" si="39"/>
        <v>0</v>
      </c>
      <c r="G123" s="151">
        <f t="shared" si="39"/>
        <v>0</v>
      </c>
      <c r="H123" s="151">
        <f t="shared" si="39"/>
        <v>0</v>
      </c>
      <c r="I123" s="151">
        <f t="shared" si="39"/>
        <v>0</v>
      </c>
      <c r="J123" s="151">
        <f t="shared" si="39"/>
        <v>0</v>
      </c>
      <c r="K123" s="151">
        <f t="shared" si="39"/>
        <v>0</v>
      </c>
      <c r="L123" s="149">
        <f t="shared" si="39"/>
        <v>0</v>
      </c>
      <c r="M123" s="151">
        <f t="shared" si="39"/>
        <v>0</v>
      </c>
      <c r="N123" s="151">
        <f t="shared" si="39"/>
        <v>0</v>
      </c>
      <c r="O123" s="151">
        <f t="shared" si="39"/>
        <v>0</v>
      </c>
      <c r="P123" s="150">
        <f t="shared" si="39"/>
        <v>0</v>
      </c>
      <c r="Q123" s="150">
        <f t="shared" si="39"/>
        <v>0</v>
      </c>
      <c r="R123" s="150">
        <f t="shared" si="39"/>
        <v>0</v>
      </c>
      <c r="S123" s="153">
        <f t="shared" si="39"/>
        <v>0</v>
      </c>
      <c r="T123" s="149">
        <f t="shared" si="39"/>
        <v>0</v>
      </c>
      <c r="U123" s="150">
        <f t="shared" si="39"/>
        <v>0</v>
      </c>
      <c r="V123" s="150">
        <f t="shared" si="39"/>
        <v>0</v>
      </c>
      <c r="W123" s="154">
        <f t="shared" si="39"/>
        <v>0</v>
      </c>
      <c r="X123" s="155">
        <f t="shared" si="39"/>
        <v>0</v>
      </c>
      <c r="Y123" s="150">
        <f t="shared" si="39"/>
        <v>0</v>
      </c>
      <c r="Z123" s="150">
        <f t="shared" si="39"/>
        <v>0</v>
      </c>
      <c r="AA123" s="150">
        <f t="shared" si="39"/>
        <v>0</v>
      </c>
      <c r="AB123" s="157"/>
    </row>
    <row r="124" spans="1:28" x14ac:dyDescent="0.25">
      <c r="A124" s="87" t="s">
        <v>580</v>
      </c>
      <c r="B124" s="38" t="s">
        <v>581</v>
      </c>
      <c r="C124" s="144"/>
      <c r="D124" s="146">
        <f t="shared" ref="D124:D129" si="40">SUM(E124:AA124)</f>
        <v>0</v>
      </c>
      <c r="E124" s="98">
        <v>0</v>
      </c>
      <c r="F124" s="45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98">
        <v>0</v>
      </c>
      <c r="M124" s="46">
        <v>0</v>
      </c>
      <c r="N124" s="46">
        <v>0</v>
      </c>
      <c r="O124" s="46">
        <v>0</v>
      </c>
      <c r="P124" s="45">
        <v>0</v>
      </c>
      <c r="Q124" s="45">
        <v>0</v>
      </c>
      <c r="R124" s="45">
        <v>0</v>
      </c>
      <c r="S124" s="104">
        <v>0</v>
      </c>
      <c r="T124" s="98">
        <v>0</v>
      </c>
      <c r="U124" s="45">
        <v>0</v>
      </c>
      <c r="V124" s="45">
        <v>0</v>
      </c>
      <c r="W124" s="47">
        <v>0</v>
      </c>
      <c r="X124" s="62">
        <v>0</v>
      </c>
      <c r="Y124" s="45">
        <v>0</v>
      </c>
      <c r="Z124" s="45">
        <v>0</v>
      </c>
      <c r="AA124" s="45">
        <v>0</v>
      </c>
      <c r="AB124" s="115"/>
    </row>
    <row r="125" spans="1:28" x14ac:dyDescent="0.25">
      <c r="A125" s="87" t="s">
        <v>582</v>
      </c>
      <c r="B125" s="38" t="s">
        <v>583</v>
      </c>
      <c r="C125" s="144"/>
      <c r="D125" s="146">
        <f t="shared" si="40"/>
        <v>0</v>
      </c>
      <c r="E125" s="98">
        <v>0</v>
      </c>
      <c r="F125" s="45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98">
        <v>0</v>
      </c>
      <c r="M125" s="46">
        <v>0</v>
      </c>
      <c r="N125" s="46">
        <v>0</v>
      </c>
      <c r="O125" s="46">
        <v>0</v>
      </c>
      <c r="P125" s="45">
        <v>0</v>
      </c>
      <c r="Q125" s="45">
        <v>0</v>
      </c>
      <c r="R125" s="45">
        <v>0</v>
      </c>
      <c r="S125" s="104">
        <v>0</v>
      </c>
      <c r="T125" s="98">
        <v>0</v>
      </c>
      <c r="U125" s="45">
        <v>0</v>
      </c>
      <c r="V125" s="45">
        <v>0</v>
      </c>
      <c r="W125" s="47">
        <v>0</v>
      </c>
      <c r="X125" s="62">
        <v>0</v>
      </c>
      <c r="Y125" s="45">
        <v>0</v>
      </c>
      <c r="Z125" s="45">
        <v>0</v>
      </c>
      <c r="AA125" s="45">
        <v>0</v>
      </c>
      <c r="AB125" s="115"/>
    </row>
    <row r="126" spans="1:28" x14ac:dyDescent="0.25">
      <c r="A126" s="87" t="s">
        <v>584</v>
      </c>
      <c r="B126" s="38" t="s">
        <v>585</v>
      </c>
      <c r="C126" s="144"/>
      <c r="D126" s="146">
        <f t="shared" si="40"/>
        <v>0</v>
      </c>
      <c r="E126" s="98">
        <v>0</v>
      </c>
      <c r="F126" s="45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98">
        <v>0</v>
      </c>
      <c r="M126" s="46">
        <v>0</v>
      </c>
      <c r="N126" s="46">
        <v>0</v>
      </c>
      <c r="O126" s="46">
        <v>0</v>
      </c>
      <c r="P126" s="45">
        <v>0</v>
      </c>
      <c r="Q126" s="45">
        <v>0</v>
      </c>
      <c r="R126" s="45">
        <v>0</v>
      </c>
      <c r="S126" s="104">
        <v>0</v>
      </c>
      <c r="T126" s="98">
        <v>0</v>
      </c>
      <c r="U126" s="45">
        <v>0</v>
      </c>
      <c r="V126" s="45">
        <v>0</v>
      </c>
      <c r="W126" s="47">
        <v>0</v>
      </c>
      <c r="X126" s="62">
        <v>0</v>
      </c>
      <c r="Y126" s="45">
        <v>0</v>
      </c>
      <c r="Z126" s="45">
        <v>0</v>
      </c>
      <c r="AA126" s="45">
        <v>0</v>
      </c>
      <c r="AB126" s="115"/>
    </row>
    <row r="127" spans="1:28" x14ac:dyDescent="0.25">
      <c r="A127" s="87">
        <v>32354</v>
      </c>
      <c r="B127" s="38" t="s">
        <v>239</v>
      </c>
      <c r="C127" s="144"/>
      <c r="D127" s="146">
        <f t="shared" si="40"/>
        <v>0</v>
      </c>
      <c r="E127" s="98">
        <v>0</v>
      </c>
      <c r="F127" s="45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98">
        <v>0</v>
      </c>
      <c r="M127" s="46">
        <v>0</v>
      </c>
      <c r="N127" s="46">
        <v>0</v>
      </c>
      <c r="O127" s="46">
        <v>0</v>
      </c>
      <c r="P127" s="45">
        <v>0</v>
      </c>
      <c r="Q127" s="45">
        <v>0</v>
      </c>
      <c r="R127" s="45">
        <v>0</v>
      </c>
      <c r="S127" s="104">
        <v>0</v>
      </c>
      <c r="T127" s="98">
        <v>0</v>
      </c>
      <c r="U127" s="45">
        <v>0</v>
      </c>
      <c r="V127" s="45">
        <v>0</v>
      </c>
      <c r="W127" s="47">
        <v>0</v>
      </c>
      <c r="X127" s="62">
        <v>0</v>
      </c>
      <c r="Y127" s="45">
        <v>0</v>
      </c>
      <c r="Z127" s="45">
        <v>0</v>
      </c>
      <c r="AA127" s="45">
        <v>0</v>
      </c>
      <c r="AB127" s="115"/>
    </row>
    <row r="128" spans="1:28" x14ac:dyDescent="0.25">
      <c r="A128" s="87" t="s">
        <v>586</v>
      </c>
      <c r="B128" s="38" t="s">
        <v>587</v>
      </c>
      <c r="C128" s="144"/>
      <c r="D128" s="146">
        <f t="shared" si="40"/>
        <v>0</v>
      </c>
      <c r="E128" s="98">
        <v>0</v>
      </c>
      <c r="F128" s="45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98">
        <v>0</v>
      </c>
      <c r="M128" s="46">
        <v>0</v>
      </c>
      <c r="N128" s="46">
        <v>0</v>
      </c>
      <c r="O128" s="46">
        <v>0</v>
      </c>
      <c r="P128" s="45">
        <v>0</v>
      </c>
      <c r="Q128" s="45">
        <v>0</v>
      </c>
      <c r="R128" s="45">
        <v>0</v>
      </c>
      <c r="S128" s="104">
        <v>0</v>
      </c>
      <c r="T128" s="98">
        <v>0</v>
      </c>
      <c r="U128" s="45">
        <v>0</v>
      </c>
      <c r="V128" s="45">
        <v>0</v>
      </c>
      <c r="W128" s="47">
        <v>0</v>
      </c>
      <c r="X128" s="62">
        <v>0</v>
      </c>
      <c r="Y128" s="45">
        <v>0</v>
      </c>
      <c r="Z128" s="45">
        <v>0</v>
      </c>
      <c r="AA128" s="45">
        <v>0</v>
      </c>
      <c r="AB128" s="115"/>
    </row>
    <row r="129" spans="1:28" x14ac:dyDescent="0.25">
      <c r="A129" s="87" t="s">
        <v>588</v>
      </c>
      <c r="B129" s="38" t="s">
        <v>589</v>
      </c>
      <c r="C129" s="144"/>
      <c r="D129" s="146">
        <f t="shared" si="40"/>
        <v>0</v>
      </c>
      <c r="E129" s="98">
        <v>0</v>
      </c>
      <c r="F129" s="45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98">
        <v>0</v>
      </c>
      <c r="M129" s="46">
        <v>0</v>
      </c>
      <c r="N129" s="46">
        <v>0</v>
      </c>
      <c r="O129" s="46">
        <v>0</v>
      </c>
      <c r="P129" s="45">
        <v>0</v>
      </c>
      <c r="Q129" s="45">
        <v>0</v>
      </c>
      <c r="R129" s="45">
        <v>0</v>
      </c>
      <c r="S129" s="104">
        <v>0</v>
      </c>
      <c r="T129" s="98">
        <v>0</v>
      </c>
      <c r="U129" s="45">
        <v>0</v>
      </c>
      <c r="V129" s="45">
        <v>0</v>
      </c>
      <c r="W129" s="47">
        <v>0</v>
      </c>
      <c r="X129" s="62">
        <v>0</v>
      </c>
      <c r="Y129" s="45">
        <v>0</v>
      </c>
      <c r="Z129" s="45">
        <v>0</v>
      </c>
      <c r="AA129" s="45">
        <v>0</v>
      </c>
      <c r="AB129" s="115"/>
    </row>
    <row r="130" spans="1:28" s="148" customFormat="1" ht="11.25" x14ac:dyDescent="0.2">
      <c r="A130" s="87">
        <v>3236</v>
      </c>
      <c r="B130" s="38" t="s">
        <v>590</v>
      </c>
      <c r="C130" s="144">
        <v>180</v>
      </c>
      <c r="D130" s="145">
        <f>SUM(D131:D134)</f>
        <v>34340</v>
      </c>
      <c r="E130" s="149">
        <f t="shared" ref="E130:AA130" si="41">SUM(E131:E134)</f>
        <v>34340</v>
      </c>
      <c r="F130" s="150">
        <f t="shared" si="41"/>
        <v>0</v>
      </c>
      <c r="G130" s="151">
        <f t="shared" si="41"/>
        <v>0</v>
      </c>
      <c r="H130" s="151">
        <f t="shared" si="41"/>
        <v>0</v>
      </c>
      <c r="I130" s="151">
        <f t="shared" si="41"/>
        <v>0</v>
      </c>
      <c r="J130" s="151">
        <f t="shared" si="41"/>
        <v>0</v>
      </c>
      <c r="K130" s="151">
        <f t="shared" si="41"/>
        <v>0</v>
      </c>
      <c r="L130" s="149">
        <f t="shared" si="41"/>
        <v>0</v>
      </c>
      <c r="M130" s="151">
        <f t="shared" si="41"/>
        <v>0</v>
      </c>
      <c r="N130" s="151">
        <f t="shared" si="41"/>
        <v>0</v>
      </c>
      <c r="O130" s="151">
        <f t="shared" si="41"/>
        <v>0</v>
      </c>
      <c r="P130" s="150">
        <f t="shared" si="41"/>
        <v>0</v>
      </c>
      <c r="Q130" s="150">
        <f t="shared" si="41"/>
        <v>0</v>
      </c>
      <c r="R130" s="150">
        <f t="shared" si="41"/>
        <v>0</v>
      </c>
      <c r="S130" s="153">
        <f t="shared" si="41"/>
        <v>0</v>
      </c>
      <c r="T130" s="149">
        <f t="shared" si="41"/>
        <v>0</v>
      </c>
      <c r="U130" s="150">
        <f t="shared" si="41"/>
        <v>0</v>
      </c>
      <c r="V130" s="150">
        <f t="shared" si="41"/>
        <v>0</v>
      </c>
      <c r="W130" s="154">
        <f t="shared" si="41"/>
        <v>0</v>
      </c>
      <c r="X130" s="155">
        <f t="shared" si="41"/>
        <v>0</v>
      </c>
      <c r="Y130" s="150">
        <f t="shared" si="41"/>
        <v>0</v>
      </c>
      <c r="Z130" s="150">
        <f t="shared" si="41"/>
        <v>0</v>
      </c>
      <c r="AA130" s="150">
        <f t="shared" si="41"/>
        <v>0</v>
      </c>
      <c r="AB130" s="157"/>
    </row>
    <row r="131" spans="1:28" x14ac:dyDescent="0.25">
      <c r="A131" s="87" t="s">
        <v>591</v>
      </c>
      <c r="B131" s="38" t="s">
        <v>592</v>
      </c>
      <c r="C131" s="144"/>
      <c r="D131" s="146">
        <f>SUM(E131:AA131)</f>
        <v>34340</v>
      </c>
      <c r="E131" s="98">
        <v>34340</v>
      </c>
      <c r="F131" s="45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98">
        <v>0</v>
      </c>
      <c r="M131" s="46">
        <v>0</v>
      </c>
      <c r="N131" s="46">
        <v>0</v>
      </c>
      <c r="O131" s="46">
        <v>0</v>
      </c>
      <c r="P131" s="45">
        <v>0</v>
      </c>
      <c r="Q131" s="45">
        <v>0</v>
      </c>
      <c r="R131" s="45">
        <v>0</v>
      </c>
      <c r="S131" s="104">
        <v>0</v>
      </c>
      <c r="T131" s="98">
        <v>0</v>
      </c>
      <c r="U131" s="45">
        <v>0</v>
      </c>
      <c r="V131" s="45">
        <v>0</v>
      </c>
      <c r="W131" s="47">
        <v>0</v>
      </c>
      <c r="X131" s="62">
        <v>0</v>
      </c>
      <c r="Y131" s="45">
        <v>0</v>
      </c>
      <c r="Z131" s="45">
        <v>0</v>
      </c>
      <c r="AA131" s="45">
        <v>0</v>
      </c>
      <c r="AB131" s="115"/>
    </row>
    <row r="132" spans="1:28" x14ac:dyDescent="0.25">
      <c r="A132" s="87" t="s">
        <v>593</v>
      </c>
      <c r="B132" s="38" t="s">
        <v>594</v>
      </c>
      <c r="C132" s="144"/>
      <c r="D132" s="146">
        <f>SUM(E132:AA132)</f>
        <v>0</v>
      </c>
      <c r="E132" s="98">
        <v>0</v>
      </c>
      <c r="F132" s="45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98">
        <v>0</v>
      </c>
      <c r="M132" s="46">
        <v>0</v>
      </c>
      <c r="N132" s="46">
        <v>0</v>
      </c>
      <c r="O132" s="46">
        <v>0</v>
      </c>
      <c r="P132" s="45">
        <v>0</v>
      </c>
      <c r="Q132" s="45">
        <v>0</v>
      </c>
      <c r="R132" s="45">
        <v>0</v>
      </c>
      <c r="S132" s="104">
        <v>0</v>
      </c>
      <c r="T132" s="98">
        <v>0</v>
      </c>
      <c r="U132" s="45">
        <v>0</v>
      </c>
      <c r="V132" s="45">
        <v>0</v>
      </c>
      <c r="W132" s="47">
        <v>0</v>
      </c>
      <c r="X132" s="62">
        <v>0</v>
      </c>
      <c r="Y132" s="45">
        <v>0</v>
      </c>
      <c r="Z132" s="45">
        <v>0</v>
      </c>
      <c r="AA132" s="45">
        <v>0</v>
      </c>
      <c r="AB132" s="115"/>
    </row>
    <row r="133" spans="1:28" x14ac:dyDescent="0.25">
      <c r="A133" s="87" t="s">
        <v>595</v>
      </c>
      <c r="B133" s="38" t="s">
        <v>596</v>
      </c>
      <c r="C133" s="144"/>
      <c r="D133" s="146">
        <f>SUM(E133:AA133)</f>
        <v>0</v>
      </c>
      <c r="E133" s="98">
        <v>0</v>
      </c>
      <c r="F133" s="45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98">
        <v>0</v>
      </c>
      <c r="M133" s="46">
        <v>0</v>
      </c>
      <c r="N133" s="46">
        <v>0</v>
      </c>
      <c r="O133" s="46">
        <v>0</v>
      </c>
      <c r="P133" s="45">
        <v>0</v>
      </c>
      <c r="Q133" s="45">
        <v>0</v>
      </c>
      <c r="R133" s="45">
        <v>0</v>
      </c>
      <c r="S133" s="104">
        <v>0</v>
      </c>
      <c r="T133" s="98">
        <v>0</v>
      </c>
      <c r="U133" s="45">
        <v>0</v>
      </c>
      <c r="V133" s="45">
        <v>0</v>
      </c>
      <c r="W133" s="47">
        <v>0</v>
      </c>
      <c r="X133" s="62">
        <v>0</v>
      </c>
      <c r="Y133" s="45">
        <v>0</v>
      </c>
      <c r="Z133" s="45">
        <v>0</v>
      </c>
      <c r="AA133" s="45">
        <v>0</v>
      </c>
      <c r="AB133" s="115"/>
    </row>
    <row r="134" spans="1:28" x14ac:dyDescent="0.25">
      <c r="A134" s="87" t="s">
        <v>597</v>
      </c>
      <c r="B134" s="38" t="s">
        <v>598</v>
      </c>
      <c r="C134" s="144"/>
      <c r="D134" s="146">
        <f>SUM(E134:AA134)</f>
        <v>0</v>
      </c>
      <c r="E134" s="98">
        <v>0</v>
      </c>
      <c r="F134" s="45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98">
        <v>0</v>
      </c>
      <c r="M134" s="46">
        <v>0</v>
      </c>
      <c r="N134" s="46">
        <v>0</v>
      </c>
      <c r="O134" s="46">
        <v>0</v>
      </c>
      <c r="P134" s="45">
        <v>0</v>
      </c>
      <c r="Q134" s="45">
        <v>0</v>
      </c>
      <c r="R134" s="45">
        <v>0</v>
      </c>
      <c r="S134" s="104">
        <v>0</v>
      </c>
      <c r="T134" s="98">
        <v>0</v>
      </c>
      <c r="U134" s="45">
        <v>0</v>
      </c>
      <c r="V134" s="45">
        <v>0</v>
      </c>
      <c r="W134" s="47">
        <v>0</v>
      </c>
      <c r="X134" s="62">
        <v>0</v>
      </c>
      <c r="Y134" s="45">
        <v>0</v>
      </c>
      <c r="Z134" s="45">
        <v>0</v>
      </c>
      <c r="AA134" s="45">
        <v>0</v>
      </c>
      <c r="AB134" s="115"/>
    </row>
    <row r="135" spans="1:28" s="148" customFormat="1" ht="11.25" x14ac:dyDescent="0.2">
      <c r="A135" s="87">
        <v>3237</v>
      </c>
      <c r="B135" s="38" t="s">
        <v>599</v>
      </c>
      <c r="C135" s="144">
        <v>181</v>
      </c>
      <c r="D135" s="145">
        <f>SUM(D136:D144)</f>
        <v>0</v>
      </c>
      <c r="E135" s="149">
        <f t="shared" ref="E135:AA135" si="42">SUM(E136:E144)</f>
        <v>0</v>
      </c>
      <c r="F135" s="150">
        <f t="shared" si="42"/>
        <v>0</v>
      </c>
      <c r="G135" s="151">
        <f t="shared" si="42"/>
        <v>0</v>
      </c>
      <c r="H135" s="151">
        <f t="shared" si="42"/>
        <v>0</v>
      </c>
      <c r="I135" s="151">
        <f t="shared" si="42"/>
        <v>0</v>
      </c>
      <c r="J135" s="151">
        <f t="shared" si="42"/>
        <v>0</v>
      </c>
      <c r="K135" s="151">
        <f t="shared" si="42"/>
        <v>0</v>
      </c>
      <c r="L135" s="149">
        <f t="shared" si="42"/>
        <v>0</v>
      </c>
      <c r="M135" s="151">
        <f t="shared" si="42"/>
        <v>0</v>
      </c>
      <c r="N135" s="151">
        <f t="shared" si="42"/>
        <v>0</v>
      </c>
      <c r="O135" s="151">
        <f t="shared" si="42"/>
        <v>0</v>
      </c>
      <c r="P135" s="150">
        <f t="shared" si="42"/>
        <v>0</v>
      </c>
      <c r="Q135" s="150">
        <f t="shared" si="42"/>
        <v>0</v>
      </c>
      <c r="R135" s="150">
        <f t="shared" si="42"/>
        <v>0</v>
      </c>
      <c r="S135" s="153">
        <f t="shared" si="42"/>
        <v>0</v>
      </c>
      <c r="T135" s="149">
        <f t="shared" si="42"/>
        <v>0</v>
      </c>
      <c r="U135" s="150">
        <f t="shared" si="42"/>
        <v>0</v>
      </c>
      <c r="V135" s="150">
        <f t="shared" si="42"/>
        <v>0</v>
      </c>
      <c r="W135" s="154">
        <f t="shared" si="42"/>
        <v>0</v>
      </c>
      <c r="X135" s="155">
        <f t="shared" si="42"/>
        <v>0</v>
      </c>
      <c r="Y135" s="150">
        <f t="shared" si="42"/>
        <v>0</v>
      </c>
      <c r="Z135" s="150">
        <f t="shared" si="42"/>
        <v>0</v>
      </c>
      <c r="AA135" s="150">
        <f t="shared" si="42"/>
        <v>0</v>
      </c>
      <c r="AB135" s="157"/>
    </row>
    <row r="136" spans="1:28" x14ac:dyDescent="0.25">
      <c r="A136" s="87" t="s">
        <v>600</v>
      </c>
      <c r="B136" s="38" t="s">
        <v>601</v>
      </c>
      <c r="C136" s="144"/>
      <c r="D136" s="146">
        <f t="shared" ref="D136:D144" si="43">SUM(E136:AA136)</f>
        <v>0</v>
      </c>
      <c r="E136" s="98">
        <v>0</v>
      </c>
      <c r="F136" s="45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98">
        <v>0</v>
      </c>
      <c r="M136" s="46">
        <v>0</v>
      </c>
      <c r="N136" s="46">
        <v>0</v>
      </c>
      <c r="O136" s="46">
        <v>0</v>
      </c>
      <c r="P136" s="45">
        <v>0</v>
      </c>
      <c r="Q136" s="45">
        <v>0</v>
      </c>
      <c r="R136" s="45">
        <v>0</v>
      </c>
      <c r="S136" s="104">
        <v>0</v>
      </c>
      <c r="T136" s="98">
        <v>0</v>
      </c>
      <c r="U136" s="45">
        <v>0</v>
      </c>
      <c r="V136" s="45">
        <v>0</v>
      </c>
      <c r="W136" s="47">
        <v>0</v>
      </c>
      <c r="X136" s="62">
        <v>0</v>
      </c>
      <c r="Y136" s="45">
        <v>0</v>
      </c>
      <c r="Z136" s="45">
        <v>0</v>
      </c>
      <c r="AA136" s="45">
        <v>0</v>
      </c>
      <c r="AB136" s="115"/>
    </row>
    <row r="137" spans="1:28" x14ac:dyDescent="0.25">
      <c r="A137" s="87" t="s">
        <v>602</v>
      </c>
      <c r="B137" s="38" t="s">
        <v>603</v>
      </c>
      <c r="C137" s="144"/>
      <c r="D137" s="146">
        <f t="shared" si="43"/>
        <v>0</v>
      </c>
      <c r="E137" s="98">
        <v>0</v>
      </c>
      <c r="F137" s="45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98">
        <v>0</v>
      </c>
      <c r="M137" s="46">
        <v>0</v>
      </c>
      <c r="N137" s="46">
        <v>0</v>
      </c>
      <c r="O137" s="46">
        <v>0</v>
      </c>
      <c r="P137" s="45">
        <v>0</v>
      </c>
      <c r="Q137" s="45">
        <v>0</v>
      </c>
      <c r="R137" s="45">
        <v>0</v>
      </c>
      <c r="S137" s="104">
        <v>0</v>
      </c>
      <c r="T137" s="98">
        <v>0</v>
      </c>
      <c r="U137" s="45">
        <v>0</v>
      </c>
      <c r="V137" s="45">
        <v>0</v>
      </c>
      <c r="W137" s="47">
        <v>0</v>
      </c>
      <c r="X137" s="62">
        <v>0</v>
      </c>
      <c r="Y137" s="45">
        <v>0</v>
      </c>
      <c r="Z137" s="45">
        <v>0</v>
      </c>
      <c r="AA137" s="45">
        <v>0</v>
      </c>
      <c r="AB137" s="115"/>
    </row>
    <row r="138" spans="1:28" x14ac:dyDescent="0.25">
      <c r="A138" s="87" t="s">
        <v>604</v>
      </c>
      <c r="B138" s="38" t="s">
        <v>605</v>
      </c>
      <c r="C138" s="144"/>
      <c r="D138" s="146">
        <f t="shared" si="43"/>
        <v>0</v>
      </c>
      <c r="E138" s="98">
        <v>0</v>
      </c>
      <c r="F138" s="45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98">
        <v>0</v>
      </c>
      <c r="M138" s="46">
        <v>0</v>
      </c>
      <c r="N138" s="46">
        <v>0</v>
      </c>
      <c r="O138" s="46">
        <v>0</v>
      </c>
      <c r="P138" s="45">
        <v>0</v>
      </c>
      <c r="Q138" s="45">
        <v>0</v>
      </c>
      <c r="R138" s="45">
        <v>0</v>
      </c>
      <c r="S138" s="104">
        <v>0</v>
      </c>
      <c r="T138" s="98">
        <v>0</v>
      </c>
      <c r="U138" s="45">
        <v>0</v>
      </c>
      <c r="V138" s="45">
        <v>0</v>
      </c>
      <c r="W138" s="47">
        <v>0</v>
      </c>
      <c r="X138" s="62">
        <v>0</v>
      </c>
      <c r="Y138" s="45">
        <v>0</v>
      </c>
      <c r="Z138" s="45">
        <v>0</v>
      </c>
      <c r="AA138" s="45">
        <v>0</v>
      </c>
      <c r="AB138" s="115"/>
    </row>
    <row r="139" spans="1:28" x14ac:dyDescent="0.25">
      <c r="A139" s="87" t="s">
        <v>606</v>
      </c>
      <c r="B139" s="38" t="s">
        <v>607</v>
      </c>
      <c r="C139" s="144"/>
      <c r="D139" s="146">
        <f t="shared" si="43"/>
        <v>0</v>
      </c>
      <c r="E139" s="98">
        <v>0</v>
      </c>
      <c r="F139" s="45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98">
        <v>0</v>
      </c>
      <c r="M139" s="46">
        <v>0</v>
      </c>
      <c r="N139" s="46">
        <v>0</v>
      </c>
      <c r="O139" s="46">
        <v>0</v>
      </c>
      <c r="P139" s="45">
        <v>0</v>
      </c>
      <c r="Q139" s="45">
        <v>0</v>
      </c>
      <c r="R139" s="45">
        <v>0</v>
      </c>
      <c r="S139" s="104">
        <v>0</v>
      </c>
      <c r="T139" s="98">
        <v>0</v>
      </c>
      <c r="U139" s="45">
        <v>0</v>
      </c>
      <c r="V139" s="45">
        <v>0</v>
      </c>
      <c r="W139" s="47">
        <v>0</v>
      </c>
      <c r="X139" s="62">
        <v>0</v>
      </c>
      <c r="Y139" s="45">
        <v>0</v>
      </c>
      <c r="Z139" s="45">
        <v>0</v>
      </c>
      <c r="AA139" s="45">
        <v>0</v>
      </c>
      <c r="AB139" s="115"/>
    </row>
    <row r="140" spans="1:28" x14ac:dyDescent="0.25">
      <c r="A140" s="87" t="s">
        <v>608</v>
      </c>
      <c r="B140" s="38" t="s">
        <v>609</v>
      </c>
      <c r="C140" s="144"/>
      <c r="D140" s="146">
        <f t="shared" si="43"/>
        <v>0</v>
      </c>
      <c r="E140" s="98">
        <v>0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98">
        <v>0</v>
      </c>
      <c r="M140" s="46">
        <v>0</v>
      </c>
      <c r="N140" s="46">
        <v>0</v>
      </c>
      <c r="O140" s="46">
        <v>0</v>
      </c>
      <c r="P140" s="45">
        <v>0</v>
      </c>
      <c r="Q140" s="45">
        <v>0</v>
      </c>
      <c r="R140" s="45">
        <v>0</v>
      </c>
      <c r="S140" s="104">
        <v>0</v>
      </c>
      <c r="T140" s="98">
        <v>0</v>
      </c>
      <c r="U140" s="45">
        <v>0</v>
      </c>
      <c r="V140" s="45">
        <v>0</v>
      </c>
      <c r="W140" s="47">
        <v>0</v>
      </c>
      <c r="X140" s="62">
        <v>0</v>
      </c>
      <c r="Y140" s="45">
        <v>0</v>
      </c>
      <c r="Z140" s="45">
        <v>0</v>
      </c>
      <c r="AA140" s="45">
        <v>0</v>
      </c>
      <c r="AB140" s="115"/>
    </row>
    <row r="141" spans="1:28" x14ac:dyDescent="0.25">
      <c r="A141" s="87" t="s">
        <v>610</v>
      </c>
      <c r="B141" s="38" t="s">
        <v>611</v>
      </c>
      <c r="C141" s="144"/>
      <c r="D141" s="146">
        <f t="shared" si="43"/>
        <v>0</v>
      </c>
      <c r="E141" s="98">
        <v>0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98">
        <v>0</v>
      </c>
      <c r="M141" s="46">
        <v>0</v>
      </c>
      <c r="N141" s="46">
        <v>0</v>
      </c>
      <c r="O141" s="46">
        <v>0</v>
      </c>
      <c r="P141" s="45">
        <v>0</v>
      </c>
      <c r="Q141" s="45">
        <v>0</v>
      </c>
      <c r="R141" s="45">
        <v>0</v>
      </c>
      <c r="S141" s="104">
        <v>0</v>
      </c>
      <c r="T141" s="98">
        <v>0</v>
      </c>
      <c r="U141" s="45">
        <v>0</v>
      </c>
      <c r="V141" s="45">
        <v>0</v>
      </c>
      <c r="W141" s="47">
        <v>0</v>
      </c>
      <c r="X141" s="62">
        <v>0</v>
      </c>
      <c r="Y141" s="45">
        <v>0</v>
      </c>
      <c r="Z141" s="45">
        <v>0</v>
      </c>
      <c r="AA141" s="45">
        <v>0</v>
      </c>
      <c r="AB141" s="115"/>
    </row>
    <row r="142" spans="1:28" x14ac:dyDescent="0.25">
      <c r="A142" s="87" t="s">
        <v>612</v>
      </c>
      <c r="B142" s="38" t="s">
        <v>613</v>
      </c>
      <c r="C142" s="144"/>
      <c r="D142" s="146">
        <f t="shared" si="43"/>
        <v>0</v>
      </c>
      <c r="E142" s="98">
        <v>0</v>
      </c>
      <c r="F142" s="45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98">
        <v>0</v>
      </c>
      <c r="M142" s="46">
        <v>0</v>
      </c>
      <c r="N142" s="46">
        <v>0</v>
      </c>
      <c r="O142" s="46">
        <v>0</v>
      </c>
      <c r="P142" s="45">
        <v>0</v>
      </c>
      <c r="Q142" s="45">
        <v>0</v>
      </c>
      <c r="R142" s="45">
        <v>0</v>
      </c>
      <c r="S142" s="104">
        <v>0</v>
      </c>
      <c r="T142" s="98">
        <v>0</v>
      </c>
      <c r="U142" s="45">
        <v>0</v>
      </c>
      <c r="V142" s="45">
        <v>0</v>
      </c>
      <c r="W142" s="47">
        <v>0</v>
      </c>
      <c r="X142" s="62">
        <v>0</v>
      </c>
      <c r="Y142" s="45">
        <v>0</v>
      </c>
      <c r="Z142" s="45">
        <v>0</v>
      </c>
      <c r="AA142" s="45">
        <v>0</v>
      </c>
      <c r="AB142" s="115"/>
    </row>
    <row r="143" spans="1:28" x14ac:dyDescent="0.25">
      <c r="A143" s="87">
        <v>32378</v>
      </c>
      <c r="B143" s="38" t="s">
        <v>614</v>
      </c>
      <c r="C143" s="144"/>
      <c r="D143" s="146">
        <f t="shared" si="43"/>
        <v>0</v>
      </c>
      <c r="E143" s="98">
        <v>0</v>
      </c>
      <c r="F143" s="45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98">
        <v>0</v>
      </c>
      <c r="M143" s="46">
        <v>0</v>
      </c>
      <c r="N143" s="46">
        <v>0</v>
      </c>
      <c r="O143" s="46">
        <v>0</v>
      </c>
      <c r="P143" s="45">
        <v>0</v>
      </c>
      <c r="Q143" s="45">
        <v>0</v>
      </c>
      <c r="R143" s="45">
        <v>0</v>
      </c>
      <c r="S143" s="104">
        <v>0</v>
      </c>
      <c r="T143" s="98">
        <v>0</v>
      </c>
      <c r="U143" s="45">
        <v>0</v>
      </c>
      <c r="V143" s="45">
        <v>0</v>
      </c>
      <c r="W143" s="47">
        <v>0</v>
      </c>
      <c r="X143" s="62">
        <v>0</v>
      </c>
      <c r="Y143" s="45">
        <v>0</v>
      </c>
      <c r="Z143" s="45">
        <v>0</v>
      </c>
      <c r="AA143" s="45">
        <v>0</v>
      </c>
      <c r="AB143" s="115"/>
    </row>
    <row r="144" spans="1:28" x14ac:dyDescent="0.25">
      <c r="A144" s="87" t="s">
        <v>615</v>
      </c>
      <c r="B144" s="38" t="s">
        <v>616</v>
      </c>
      <c r="C144" s="144"/>
      <c r="D144" s="146">
        <f t="shared" si="43"/>
        <v>0</v>
      </c>
      <c r="E144" s="98">
        <v>0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98">
        <v>0</v>
      </c>
      <c r="M144" s="46">
        <v>0</v>
      </c>
      <c r="N144" s="46">
        <v>0</v>
      </c>
      <c r="O144" s="46">
        <v>0</v>
      </c>
      <c r="P144" s="45">
        <v>0</v>
      </c>
      <c r="Q144" s="45">
        <v>0</v>
      </c>
      <c r="R144" s="45">
        <v>0</v>
      </c>
      <c r="S144" s="104">
        <v>0</v>
      </c>
      <c r="T144" s="98">
        <v>0</v>
      </c>
      <c r="U144" s="45">
        <v>0</v>
      </c>
      <c r="V144" s="45">
        <v>0</v>
      </c>
      <c r="W144" s="47">
        <v>0</v>
      </c>
      <c r="X144" s="62">
        <v>0</v>
      </c>
      <c r="Y144" s="45">
        <v>0</v>
      </c>
      <c r="Z144" s="45">
        <v>0</v>
      </c>
      <c r="AA144" s="45">
        <v>0</v>
      </c>
      <c r="AB144" s="115"/>
    </row>
    <row r="145" spans="1:28" s="148" customFormat="1" ht="11.25" x14ac:dyDescent="0.2">
      <c r="A145" s="87">
        <v>3238</v>
      </c>
      <c r="B145" s="38" t="s">
        <v>617</v>
      </c>
      <c r="C145" s="144">
        <v>182</v>
      </c>
      <c r="D145" s="145">
        <f>SUM(D146:D148)</f>
        <v>0</v>
      </c>
      <c r="E145" s="149">
        <f t="shared" ref="E145:AA145" si="44">SUM(E146:E148)</f>
        <v>0</v>
      </c>
      <c r="F145" s="150">
        <f t="shared" si="44"/>
        <v>0</v>
      </c>
      <c r="G145" s="151">
        <f t="shared" si="44"/>
        <v>0</v>
      </c>
      <c r="H145" s="151">
        <f t="shared" si="44"/>
        <v>0</v>
      </c>
      <c r="I145" s="151">
        <f t="shared" si="44"/>
        <v>0</v>
      </c>
      <c r="J145" s="151">
        <f t="shared" si="44"/>
        <v>0</v>
      </c>
      <c r="K145" s="151">
        <f t="shared" si="44"/>
        <v>0</v>
      </c>
      <c r="L145" s="149">
        <f t="shared" si="44"/>
        <v>0</v>
      </c>
      <c r="M145" s="151">
        <f t="shared" si="44"/>
        <v>0</v>
      </c>
      <c r="N145" s="151">
        <f t="shared" si="44"/>
        <v>0</v>
      </c>
      <c r="O145" s="151">
        <f t="shared" si="44"/>
        <v>0</v>
      </c>
      <c r="P145" s="150">
        <f t="shared" si="44"/>
        <v>0</v>
      </c>
      <c r="Q145" s="150">
        <f t="shared" si="44"/>
        <v>0</v>
      </c>
      <c r="R145" s="150">
        <f t="shared" si="44"/>
        <v>0</v>
      </c>
      <c r="S145" s="153">
        <f t="shared" si="44"/>
        <v>0</v>
      </c>
      <c r="T145" s="149">
        <f t="shared" si="44"/>
        <v>0</v>
      </c>
      <c r="U145" s="150">
        <f t="shared" si="44"/>
        <v>0</v>
      </c>
      <c r="V145" s="150">
        <f t="shared" si="44"/>
        <v>0</v>
      </c>
      <c r="W145" s="154">
        <f t="shared" si="44"/>
        <v>0</v>
      </c>
      <c r="X145" s="155">
        <f t="shared" si="44"/>
        <v>0</v>
      </c>
      <c r="Y145" s="150">
        <f t="shared" si="44"/>
        <v>0</v>
      </c>
      <c r="Z145" s="150">
        <f t="shared" si="44"/>
        <v>0</v>
      </c>
      <c r="AA145" s="150">
        <f t="shared" si="44"/>
        <v>0</v>
      </c>
      <c r="AB145" s="157"/>
    </row>
    <row r="146" spans="1:28" x14ac:dyDescent="0.25">
      <c r="A146" s="87" t="s">
        <v>618</v>
      </c>
      <c r="B146" s="38" t="s">
        <v>619</v>
      </c>
      <c r="C146" s="144"/>
      <c r="D146" s="146">
        <f>SUM(E146:AA146)</f>
        <v>0</v>
      </c>
      <c r="E146" s="98">
        <v>0</v>
      </c>
      <c r="F146" s="45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98">
        <v>0</v>
      </c>
      <c r="M146" s="46">
        <v>0</v>
      </c>
      <c r="N146" s="46">
        <v>0</v>
      </c>
      <c r="O146" s="46">
        <v>0</v>
      </c>
      <c r="P146" s="45">
        <v>0</v>
      </c>
      <c r="Q146" s="45">
        <v>0</v>
      </c>
      <c r="R146" s="45">
        <v>0</v>
      </c>
      <c r="S146" s="104">
        <v>0</v>
      </c>
      <c r="T146" s="98">
        <v>0</v>
      </c>
      <c r="U146" s="45">
        <v>0</v>
      </c>
      <c r="V146" s="45">
        <v>0</v>
      </c>
      <c r="W146" s="47">
        <v>0</v>
      </c>
      <c r="X146" s="62">
        <v>0</v>
      </c>
      <c r="Y146" s="45">
        <v>0</v>
      </c>
      <c r="Z146" s="45">
        <v>0</v>
      </c>
      <c r="AA146" s="45">
        <v>0</v>
      </c>
      <c r="AB146" s="115"/>
    </row>
    <row r="147" spans="1:28" x14ac:dyDescent="0.25">
      <c r="A147" s="87" t="s">
        <v>620</v>
      </c>
      <c r="B147" s="38" t="s">
        <v>621</v>
      </c>
      <c r="C147" s="144"/>
      <c r="D147" s="146">
        <f>SUM(E147:AA147)</f>
        <v>0</v>
      </c>
      <c r="E147" s="98">
        <v>0</v>
      </c>
      <c r="F147" s="45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98">
        <v>0</v>
      </c>
      <c r="M147" s="46">
        <v>0</v>
      </c>
      <c r="N147" s="46">
        <v>0</v>
      </c>
      <c r="O147" s="46">
        <v>0</v>
      </c>
      <c r="P147" s="45">
        <v>0</v>
      </c>
      <c r="Q147" s="45">
        <v>0</v>
      </c>
      <c r="R147" s="45">
        <v>0</v>
      </c>
      <c r="S147" s="104">
        <v>0</v>
      </c>
      <c r="T147" s="98">
        <v>0</v>
      </c>
      <c r="U147" s="45">
        <v>0</v>
      </c>
      <c r="V147" s="45">
        <v>0</v>
      </c>
      <c r="W147" s="47">
        <v>0</v>
      </c>
      <c r="X147" s="62">
        <v>0</v>
      </c>
      <c r="Y147" s="45">
        <v>0</v>
      </c>
      <c r="Z147" s="45">
        <v>0</v>
      </c>
      <c r="AA147" s="45">
        <v>0</v>
      </c>
      <c r="AB147" s="115"/>
    </row>
    <row r="148" spans="1:28" x14ac:dyDescent="0.25">
      <c r="A148" s="87" t="s">
        <v>622</v>
      </c>
      <c r="B148" s="38" t="s">
        <v>623</v>
      </c>
      <c r="C148" s="144"/>
      <c r="D148" s="146">
        <f>SUM(E148:AA148)</f>
        <v>0</v>
      </c>
      <c r="E148" s="98">
        <v>0</v>
      </c>
      <c r="F148" s="45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98">
        <v>0</v>
      </c>
      <c r="M148" s="46">
        <v>0</v>
      </c>
      <c r="N148" s="46">
        <v>0</v>
      </c>
      <c r="O148" s="46">
        <v>0</v>
      </c>
      <c r="P148" s="45">
        <v>0</v>
      </c>
      <c r="Q148" s="45">
        <v>0</v>
      </c>
      <c r="R148" s="45">
        <v>0</v>
      </c>
      <c r="S148" s="104">
        <v>0</v>
      </c>
      <c r="T148" s="98">
        <v>0</v>
      </c>
      <c r="U148" s="45">
        <v>0</v>
      </c>
      <c r="V148" s="45">
        <v>0</v>
      </c>
      <c r="W148" s="47">
        <v>0</v>
      </c>
      <c r="X148" s="62">
        <v>0</v>
      </c>
      <c r="Y148" s="45">
        <v>0</v>
      </c>
      <c r="Z148" s="45">
        <v>0</v>
      </c>
      <c r="AA148" s="45">
        <v>0</v>
      </c>
      <c r="AB148" s="115"/>
    </row>
    <row r="149" spans="1:28" s="148" customFormat="1" ht="11.25" x14ac:dyDescent="0.2">
      <c r="A149" s="87">
        <v>3239</v>
      </c>
      <c r="B149" s="38" t="s">
        <v>624</v>
      </c>
      <c r="C149" s="144">
        <v>183</v>
      </c>
      <c r="D149" s="145">
        <f>SUM(D150:D157)</f>
        <v>0</v>
      </c>
      <c r="E149" s="149">
        <f t="shared" ref="E149:AA149" si="45">SUM(E150:E157)</f>
        <v>0</v>
      </c>
      <c r="F149" s="150">
        <f t="shared" si="45"/>
        <v>0</v>
      </c>
      <c r="G149" s="151">
        <f t="shared" si="45"/>
        <v>0</v>
      </c>
      <c r="H149" s="151">
        <f t="shared" si="45"/>
        <v>0</v>
      </c>
      <c r="I149" s="151">
        <f t="shared" si="45"/>
        <v>0</v>
      </c>
      <c r="J149" s="151">
        <f t="shared" si="45"/>
        <v>0</v>
      </c>
      <c r="K149" s="151">
        <f t="shared" si="45"/>
        <v>0</v>
      </c>
      <c r="L149" s="149">
        <f t="shared" si="45"/>
        <v>0</v>
      </c>
      <c r="M149" s="151">
        <f t="shared" si="45"/>
        <v>0</v>
      </c>
      <c r="N149" s="151">
        <f t="shared" si="45"/>
        <v>0</v>
      </c>
      <c r="O149" s="151">
        <f t="shared" si="45"/>
        <v>0</v>
      </c>
      <c r="P149" s="150">
        <f t="shared" si="45"/>
        <v>0</v>
      </c>
      <c r="Q149" s="150">
        <f t="shared" si="45"/>
        <v>0</v>
      </c>
      <c r="R149" s="150">
        <f t="shared" si="45"/>
        <v>0</v>
      </c>
      <c r="S149" s="153">
        <f t="shared" si="45"/>
        <v>0</v>
      </c>
      <c r="T149" s="149">
        <f t="shared" si="45"/>
        <v>0</v>
      </c>
      <c r="U149" s="150">
        <f t="shared" si="45"/>
        <v>0</v>
      </c>
      <c r="V149" s="150">
        <f t="shared" si="45"/>
        <v>0</v>
      </c>
      <c r="W149" s="154">
        <f t="shared" si="45"/>
        <v>0</v>
      </c>
      <c r="X149" s="155">
        <f t="shared" si="45"/>
        <v>0</v>
      </c>
      <c r="Y149" s="150">
        <f t="shared" si="45"/>
        <v>0</v>
      </c>
      <c r="Z149" s="150">
        <f t="shared" si="45"/>
        <v>0</v>
      </c>
      <c r="AA149" s="150">
        <f t="shared" si="45"/>
        <v>0</v>
      </c>
      <c r="AB149" s="157"/>
    </row>
    <row r="150" spans="1:28" x14ac:dyDescent="0.25">
      <c r="A150" s="87" t="s">
        <v>625</v>
      </c>
      <c r="B150" s="38" t="s">
        <v>626</v>
      </c>
      <c r="C150" s="144"/>
      <c r="D150" s="146">
        <f t="shared" ref="D150:D157" si="46">SUM(E150:AA150)</f>
        <v>0</v>
      </c>
      <c r="E150" s="98">
        <v>0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98">
        <v>0</v>
      </c>
      <c r="M150" s="46">
        <v>0</v>
      </c>
      <c r="N150" s="46">
        <v>0</v>
      </c>
      <c r="O150" s="46">
        <v>0</v>
      </c>
      <c r="P150" s="45">
        <v>0</v>
      </c>
      <c r="Q150" s="45">
        <v>0</v>
      </c>
      <c r="R150" s="45">
        <v>0</v>
      </c>
      <c r="S150" s="104">
        <v>0</v>
      </c>
      <c r="T150" s="98">
        <v>0</v>
      </c>
      <c r="U150" s="45">
        <v>0</v>
      </c>
      <c r="V150" s="45">
        <v>0</v>
      </c>
      <c r="W150" s="47">
        <v>0</v>
      </c>
      <c r="X150" s="62">
        <v>0</v>
      </c>
      <c r="Y150" s="45">
        <v>0</v>
      </c>
      <c r="Z150" s="45">
        <v>0</v>
      </c>
      <c r="AA150" s="45">
        <v>0</v>
      </c>
      <c r="AB150" s="115"/>
    </row>
    <row r="151" spans="1:28" x14ac:dyDescent="0.25">
      <c r="A151" s="87" t="s">
        <v>627</v>
      </c>
      <c r="B151" s="38" t="s">
        <v>628</v>
      </c>
      <c r="C151" s="144"/>
      <c r="D151" s="146">
        <f t="shared" si="46"/>
        <v>0</v>
      </c>
      <c r="E151" s="98">
        <v>0</v>
      </c>
      <c r="F151" s="45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98">
        <v>0</v>
      </c>
      <c r="M151" s="46">
        <v>0</v>
      </c>
      <c r="N151" s="46">
        <v>0</v>
      </c>
      <c r="O151" s="46">
        <v>0</v>
      </c>
      <c r="P151" s="45">
        <v>0</v>
      </c>
      <c r="Q151" s="45">
        <v>0</v>
      </c>
      <c r="R151" s="45">
        <v>0</v>
      </c>
      <c r="S151" s="104">
        <v>0</v>
      </c>
      <c r="T151" s="98">
        <v>0</v>
      </c>
      <c r="U151" s="45">
        <v>0</v>
      </c>
      <c r="V151" s="45">
        <v>0</v>
      </c>
      <c r="W151" s="47">
        <v>0</v>
      </c>
      <c r="X151" s="62">
        <v>0</v>
      </c>
      <c r="Y151" s="45">
        <v>0</v>
      </c>
      <c r="Z151" s="45">
        <v>0</v>
      </c>
      <c r="AA151" s="45">
        <v>0</v>
      </c>
      <c r="AB151" s="115"/>
    </row>
    <row r="152" spans="1:28" x14ac:dyDescent="0.25">
      <c r="A152" s="87" t="s">
        <v>629</v>
      </c>
      <c r="B152" s="38" t="s">
        <v>630</v>
      </c>
      <c r="C152" s="144"/>
      <c r="D152" s="146">
        <f t="shared" si="46"/>
        <v>0</v>
      </c>
      <c r="E152" s="98">
        <v>0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98">
        <v>0</v>
      </c>
      <c r="M152" s="46">
        <v>0</v>
      </c>
      <c r="N152" s="46">
        <v>0</v>
      </c>
      <c r="O152" s="46">
        <v>0</v>
      </c>
      <c r="P152" s="45">
        <v>0</v>
      </c>
      <c r="Q152" s="45">
        <v>0</v>
      </c>
      <c r="R152" s="45">
        <v>0</v>
      </c>
      <c r="S152" s="104">
        <v>0</v>
      </c>
      <c r="T152" s="98">
        <v>0</v>
      </c>
      <c r="U152" s="45">
        <v>0</v>
      </c>
      <c r="V152" s="45">
        <v>0</v>
      </c>
      <c r="W152" s="47">
        <v>0</v>
      </c>
      <c r="X152" s="62">
        <v>0</v>
      </c>
      <c r="Y152" s="45">
        <v>0</v>
      </c>
      <c r="Z152" s="45">
        <v>0</v>
      </c>
      <c r="AA152" s="45">
        <v>0</v>
      </c>
      <c r="AB152" s="115"/>
    </row>
    <row r="153" spans="1:28" x14ac:dyDescent="0.25">
      <c r="A153" s="87" t="s">
        <v>631</v>
      </c>
      <c r="B153" s="38" t="s">
        <v>632</v>
      </c>
      <c r="C153" s="144"/>
      <c r="D153" s="146">
        <f t="shared" si="46"/>
        <v>0</v>
      </c>
      <c r="E153" s="98">
        <v>0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98">
        <v>0</v>
      </c>
      <c r="M153" s="46">
        <v>0</v>
      </c>
      <c r="N153" s="46">
        <v>0</v>
      </c>
      <c r="O153" s="46">
        <v>0</v>
      </c>
      <c r="P153" s="45">
        <v>0</v>
      </c>
      <c r="Q153" s="45">
        <v>0</v>
      </c>
      <c r="R153" s="45">
        <v>0</v>
      </c>
      <c r="S153" s="104">
        <v>0</v>
      </c>
      <c r="T153" s="98">
        <v>0</v>
      </c>
      <c r="U153" s="45">
        <v>0</v>
      </c>
      <c r="V153" s="45">
        <v>0</v>
      </c>
      <c r="W153" s="47">
        <v>0</v>
      </c>
      <c r="X153" s="62">
        <v>0</v>
      </c>
      <c r="Y153" s="45">
        <v>0</v>
      </c>
      <c r="Z153" s="45">
        <v>0</v>
      </c>
      <c r="AA153" s="45">
        <v>0</v>
      </c>
      <c r="AB153" s="115"/>
    </row>
    <row r="154" spans="1:28" x14ac:dyDescent="0.25">
      <c r="A154" s="87" t="s">
        <v>633</v>
      </c>
      <c r="B154" s="38" t="s">
        <v>634</v>
      </c>
      <c r="C154" s="144"/>
      <c r="D154" s="146">
        <f t="shared" si="46"/>
        <v>0</v>
      </c>
      <c r="E154" s="98">
        <v>0</v>
      </c>
      <c r="F154" s="45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98">
        <v>0</v>
      </c>
      <c r="M154" s="46">
        <v>0</v>
      </c>
      <c r="N154" s="46">
        <v>0</v>
      </c>
      <c r="O154" s="46">
        <v>0</v>
      </c>
      <c r="P154" s="45">
        <v>0</v>
      </c>
      <c r="Q154" s="45">
        <v>0</v>
      </c>
      <c r="R154" s="45">
        <v>0</v>
      </c>
      <c r="S154" s="104">
        <v>0</v>
      </c>
      <c r="T154" s="98">
        <v>0</v>
      </c>
      <c r="U154" s="45">
        <v>0</v>
      </c>
      <c r="V154" s="45">
        <v>0</v>
      </c>
      <c r="W154" s="47">
        <v>0</v>
      </c>
      <c r="X154" s="62">
        <v>0</v>
      </c>
      <c r="Y154" s="45">
        <v>0</v>
      </c>
      <c r="Z154" s="45">
        <v>0</v>
      </c>
      <c r="AA154" s="45">
        <v>0</v>
      </c>
      <c r="AB154" s="115"/>
    </row>
    <row r="155" spans="1:28" x14ac:dyDescent="0.25">
      <c r="A155" s="87" t="s">
        <v>635</v>
      </c>
      <c r="B155" s="38" t="s">
        <v>636</v>
      </c>
      <c r="C155" s="144"/>
      <c r="D155" s="146">
        <f t="shared" si="46"/>
        <v>0</v>
      </c>
      <c r="E155" s="98">
        <v>0</v>
      </c>
      <c r="F155" s="45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98">
        <v>0</v>
      </c>
      <c r="M155" s="46">
        <v>0</v>
      </c>
      <c r="N155" s="46">
        <v>0</v>
      </c>
      <c r="O155" s="46">
        <v>0</v>
      </c>
      <c r="P155" s="45">
        <v>0</v>
      </c>
      <c r="Q155" s="45">
        <v>0</v>
      </c>
      <c r="R155" s="45">
        <v>0</v>
      </c>
      <c r="S155" s="104">
        <v>0</v>
      </c>
      <c r="T155" s="98">
        <v>0</v>
      </c>
      <c r="U155" s="45">
        <v>0</v>
      </c>
      <c r="V155" s="45">
        <v>0</v>
      </c>
      <c r="W155" s="47">
        <v>0</v>
      </c>
      <c r="X155" s="62">
        <v>0</v>
      </c>
      <c r="Y155" s="45">
        <v>0</v>
      </c>
      <c r="Z155" s="45">
        <v>0</v>
      </c>
      <c r="AA155" s="45">
        <v>0</v>
      </c>
      <c r="AB155" s="115"/>
    </row>
    <row r="156" spans="1:28" x14ac:dyDescent="0.25">
      <c r="A156" s="87" t="s">
        <v>637</v>
      </c>
      <c r="B156" s="38" t="s">
        <v>638</v>
      </c>
      <c r="C156" s="144"/>
      <c r="D156" s="146">
        <f t="shared" si="46"/>
        <v>0</v>
      </c>
      <c r="E156" s="98">
        <v>0</v>
      </c>
      <c r="F156" s="45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98">
        <v>0</v>
      </c>
      <c r="M156" s="46">
        <v>0</v>
      </c>
      <c r="N156" s="46">
        <v>0</v>
      </c>
      <c r="O156" s="46">
        <v>0</v>
      </c>
      <c r="P156" s="45">
        <v>0</v>
      </c>
      <c r="Q156" s="45">
        <v>0</v>
      </c>
      <c r="R156" s="45">
        <v>0</v>
      </c>
      <c r="S156" s="104">
        <v>0</v>
      </c>
      <c r="T156" s="98">
        <v>0</v>
      </c>
      <c r="U156" s="45">
        <v>0</v>
      </c>
      <c r="V156" s="45">
        <v>0</v>
      </c>
      <c r="W156" s="47">
        <v>0</v>
      </c>
      <c r="X156" s="62">
        <v>0</v>
      </c>
      <c r="Y156" s="45">
        <v>0</v>
      </c>
      <c r="Z156" s="45">
        <v>0</v>
      </c>
      <c r="AA156" s="45">
        <v>0</v>
      </c>
      <c r="AB156" s="115"/>
    </row>
    <row r="157" spans="1:28" x14ac:dyDescent="0.25">
      <c r="A157" s="87" t="s">
        <v>639</v>
      </c>
      <c r="B157" s="38" t="s">
        <v>640</v>
      </c>
      <c r="C157" s="144"/>
      <c r="D157" s="146">
        <f t="shared" si="46"/>
        <v>0</v>
      </c>
      <c r="E157" s="98">
        <v>0</v>
      </c>
      <c r="F157" s="45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98">
        <v>0</v>
      </c>
      <c r="M157" s="46">
        <v>0</v>
      </c>
      <c r="N157" s="46">
        <v>0</v>
      </c>
      <c r="O157" s="46">
        <v>0</v>
      </c>
      <c r="P157" s="45">
        <v>0</v>
      </c>
      <c r="Q157" s="45">
        <v>0</v>
      </c>
      <c r="R157" s="45">
        <v>0</v>
      </c>
      <c r="S157" s="104">
        <v>0</v>
      </c>
      <c r="T157" s="98">
        <v>0</v>
      </c>
      <c r="U157" s="45">
        <v>0</v>
      </c>
      <c r="V157" s="45">
        <v>0</v>
      </c>
      <c r="W157" s="47">
        <v>0</v>
      </c>
      <c r="X157" s="62">
        <v>0</v>
      </c>
      <c r="Y157" s="45">
        <v>0</v>
      </c>
      <c r="Z157" s="45">
        <v>0</v>
      </c>
      <c r="AA157" s="45">
        <v>0</v>
      </c>
      <c r="AB157" s="115"/>
    </row>
    <row r="158" spans="1:28" s="148" customFormat="1" ht="11.25" x14ac:dyDescent="0.2">
      <c r="A158" s="87">
        <v>324</v>
      </c>
      <c r="B158" s="38" t="s">
        <v>641</v>
      </c>
      <c r="C158" s="144">
        <v>184</v>
      </c>
      <c r="D158" s="39">
        <f>D159</f>
        <v>0</v>
      </c>
      <c r="E158" s="99">
        <f t="shared" ref="E158:AA158" si="47">E159</f>
        <v>0</v>
      </c>
      <c r="F158" s="48">
        <f t="shared" si="47"/>
        <v>0</v>
      </c>
      <c r="G158" s="49">
        <f t="shared" si="47"/>
        <v>0</v>
      </c>
      <c r="H158" s="49">
        <f t="shared" si="47"/>
        <v>0</v>
      </c>
      <c r="I158" s="49">
        <f t="shared" si="47"/>
        <v>0</v>
      </c>
      <c r="J158" s="49">
        <f t="shared" si="47"/>
        <v>0</v>
      </c>
      <c r="K158" s="49">
        <f t="shared" si="47"/>
        <v>0</v>
      </c>
      <c r="L158" s="99">
        <f t="shared" si="47"/>
        <v>0</v>
      </c>
      <c r="M158" s="49">
        <f t="shared" si="47"/>
        <v>0</v>
      </c>
      <c r="N158" s="49">
        <f t="shared" si="47"/>
        <v>0</v>
      </c>
      <c r="O158" s="49">
        <f t="shared" si="47"/>
        <v>0</v>
      </c>
      <c r="P158" s="48">
        <f t="shared" si="47"/>
        <v>0</v>
      </c>
      <c r="Q158" s="48">
        <f t="shared" si="47"/>
        <v>0</v>
      </c>
      <c r="R158" s="48">
        <f t="shared" si="47"/>
        <v>0</v>
      </c>
      <c r="S158" s="105">
        <f t="shared" si="47"/>
        <v>0</v>
      </c>
      <c r="T158" s="99">
        <f t="shared" si="47"/>
        <v>0</v>
      </c>
      <c r="U158" s="48">
        <f t="shared" si="47"/>
        <v>0</v>
      </c>
      <c r="V158" s="48">
        <f t="shared" si="47"/>
        <v>0</v>
      </c>
      <c r="W158" s="50">
        <f t="shared" si="47"/>
        <v>0</v>
      </c>
      <c r="X158" s="58">
        <f t="shared" si="47"/>
        <v>0</v>
      </c>
      <c r="Y158" s="48">
        <f t="shared" si="47"/>
        <v>0</v>
      </c>
      <c r="Z158" s="48">
        <f t="shared" si="47"/>
        <v>0</v>
      </c>
      <c r="AA158" s="48">
        <f t="shared" si="47"/>
        <v>0</v>
      </c>
      <c r="AB158" s="118"/>
    </row>
    <row r="159" spans="1:28" s="148" customFormat="1" ht="11.25" x14ac:dyDescent="0.2">
      <c r="A159" s="87">
        <v>3241</v>
      </c>
      <c r="B159" s="38" t="s">
        <v>642</v>
      </c>
      <c r="C159" s="144">
        <v>185</v>
      </c>
      <c r="D159" s="145">
        <f>SUM(D160:D161)</f>
        <v>0</v>
      </c>
      <c r="E159" s="149">
        <f t="shared" ref="E159:AA159" si="48">SUM(E160:E161)</f>
        <v>0</v>
      </c>
      <c r="F159" s="150">
        <f t="shared" si="48"/>
        <v>0</v>
      </c>
      <c r="G159" s="151">
        <f t="shared" si="48"/>
        <v>0</v>
      </c>
      <c r="H159" s="151">
        <f t="shared" si="48"/>
        <v>0</v>
      </c>
      <c r="I159" s="151">
        <f t="shared" si="48"/>
        <v>0</v>
      </c>
      <c r="J159" s="151">
        <f t="shared" si="48"/>
        <v>0</v>
      </c>
      <c r="K159" s="151">
        <f t="shared" si="48"/>
        <v>0</v>
      </c>
      <c r="L159" s="149">
        <f t="shared" si="48"/>
        <v>0</v>
      </c>
      <c r="M159" s="151">
        <f t="shared" si="48"/>
        <v>0</v>
      </c>
      <c r="N159" s="151">
        <f t="shared" si="48"/>
        <v>0</v>
      </c>
      <c r="O159" s="151">
        <f t="shared" si="48"/>
        <v>0</v>
      </c>
      <c r="P159" s="150">
        <f t="shared" si="48"/>
        <v>0</v>
      </c>
      <c r="Q159" s="150">
        <f t="shared" si="48"/>
        <v>0</v>
      </c>
      <c r="R159" s="150">
        <f t="shared" si="48"/>
        <v>0</v>
      </c>
      <c r="S159" s="153">
        <f t="shared" si="48"/>
        <v>0</v>
      </c>
      <c r="T159" s="149">
        <f t="shared" si="48"/>
        <v>0</v>
      </c>
      <c r="U159" s="150">
        <f t="shared" si="48"/>
        <v>0</v>
      </c>
      <c r="V159" s="150">
        <f t="shared" si="48"/>
        <v>0</v>
      </c>
      <c r="W159" s="154">
        <f t="shared" si="48"/>
        <v>0</v>
      </c>
      <c r="X159" s="155">
        <f t="shared" si="48"/>
        <v>0</v>
      </c>
      <c r="Y159" s="150">
        <f t="shared" si="48"/>
        <v>0</v>
      </c>
      <c r="Z159" s="150">
        <f t="shared" si="48"/>
        <v>0</v>
      </c>
      <c r="AA159" s="150">
        <f t="shared" si="48"/>
        <v>0</v>
      </c>
      <c r="AB159" s="157"/>
    </row>
    <row r="160" spans="1:28" x14ac:dyDescent="0.25">
      <c r="A160" s="87" t="s">
        <v>643</v>
      </c>
      <c r="B160" s="38" t="s">
        <v>644</v>
      </c>
      <c r="C160" s="144"/>
      <c r="D160" s="146">
        <f>SUM(E160:AA160)</f>
        <v>0</v>
      </c>
      <c r="E160" s="98">
        <v>0</v>
      </c>
      <c r="F160" s="45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98">
        <v>0</v>
      </c>
      <c r="M160" s="46">
        <v>0</v>
      </c>
      <c r="N160" s="46">
        <v>0</v>
      </c>
      <c r="O160" s="46">
        <v>0</v>
      </c>
      <c r="P160" s="45">
        <v>0</v>
      </c>
      <c r="Q160" s="45">
        <v>0</v>
      </c>
      <c r="R160" s="45">
        <v>0</v>
      </c>
      <c r="S160" s="104">
        <v>0</v>
      </c>
      <c r="T160" s="98">
        <v>0</v>
      </c>
      <c r="U160" s="45">
        <v>0</v>
      </c>
      <c r="V160" s="45">
        <v>0</v>
      </c>
      <c r="W160" s="47">
        <v>0</v>
      </c>
      <c r="X160" s="62">
        <v>0</v>
      </c>
      <c r="Y160" s="45">
        <v>0</v>
      </c>
      <c r="Z160" s="45">
        <v>0</v>
      </c>
      <c r="AA160" s="45">
        <v>0</v>
      </c>
      <c r="AB160" s="115"/>
    </row>
    <row r="161" spans="1:28" x14ac:dyDescent="0.25">
      <c r="A161" s="87" t="s">
        <v>645</v>
      </c>
      <c r="B161" s="38" t="s">
        <v>646</v>
      </c>
      <c r="C161" s="144"/>
      <c r="D161" s="146">
        <f>SUM(E161:AA161)</f>
        <v>0</v>
      </c>
      <c r="E161" s="98">
        <v>0</v>
      </c>
      <c r="F161" s="45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98">
        <v>0</v>
      </c>
      <c r="M161" s="46">
        <v>0</v>
      </c>
      <c r="N161" s="46">
        <v>0</v>
      </c>
      <c r="O161" s="46">
        <v>0</v>
      </c>
      <c r="P161" s="45">
        <v>0</v>
      </c>
      <c r="Q161" s="45">
        <v>0</v>
      </c>
      <c r="R161" s="45">
        <v>0</v>
      </c>
      <c r="S161" s="104">
        <v>0</v>
      </c>
      <c r="T161" s="98">
        <v>0</v>
      </c>
      <c r="U161" s="45">
        <v>0</v>
      </c>
      <c r="V161" s="45">
        <v>0</v>
      </c>
      <c r="W161" s="47">
        <v>0</v>
      </c>
      <c r="X161" s="62">
        <v>0</v>
      </c>
      <c r="Y161" s="45">
        <v>0</v>
      </c>
      <c r="Z161" s="45">
        <v>0</v>
      </c>
      <c r="AA161" s="45">
        <v>0</v>
      </c>
      <c r="AB161" s="115"/>
    </row>
    <row r="162" spans="1:28" s="148" customFormat="1" ht="11.25" x14ac:dyDescent="0.2">
      <c r="A162" s="87">
        <v>329</v>
      </c>
      <c r="B162" s="38" t="s">
        <v>647</v>
      </c>
      <c r="C162" s="144">
        <v>186</v>
      </c>
      <c r="D162" s="39">
        <f>SUM(D163+D169+D173+D175+D179+D185+D187)</f>
        <v>47470</v>
      </c>
      <c r="E162" s="99">
        <f t="shared" ref="E162:AA162" si="49">SUM(E163+E169+E173+E175+E179+E185+E187)</f>
        <v>47470</v>
      </c>
      <c r="F162" s="48">
        <f t="shared" si="49"/>
        <v>0</v>
      </c>
      <c r="G162" s="49">
        <f t="shared" si="49"/>
        <v>0</v>
      </c>
      <c r="H162" s="49">
        <f t="shared" si="49"/>
        <v>0</v>
      </c>
      <c r="I162" s="49">
        <f t="shared" si="49"/>
        <v>0</v>
      </c>
      <c r="J162" s="49">
        <f t="shared" si="49"/>
        <v>0</v>
      </c>
      <c r="K162" s="49">
        <f t="shared" si="49"/>
        <v>0</v>
      </c>
      <c r="L162" s="99">
        <f t="shared" si="49"/>
        <v>0</v>
      </c>
      <c r="M162" s="49">
        <f t="shared" si="49"/>
        <v>0</v>
      </c>
      <c r="N162" s="49">
        <f t="shared" si="49"/>
        <v>0</v>
      </c>
      <c r="O162" s="49">
        <f t="shared" si="49"/>
        <v>0</v>
      </c>
      <c r="P162" s="48">
        <f t="shared" si="49"/>
        <v>0</v>
      </c>
      <c r="Q162" s="48">
        <f t="shared" si="49"/>
        <v>0</v>
      </c>
      <c r="R162" s="48">
        <f t="shared" si="49"/>
        <v>0</v>
      </c>
      <c r="S162" s="105">
        <f t="shared" si="49"/>
        <v>0</v>
      </c>
      <c r="T162" s="99">
        <f t="shared" si="49"/>
        <v>0</v>
      </c>
      <c r="U162" s="48">
        <f t="shared" si="49"/>
        <v>0</v>
      </c>
      <c r="V162" s="48">
        <f t="shared" si="49"/>
        <v>0</v>
      </c>
      <c r="W162" s="50">
        <f t="shared" si="49"/>
        <v>0</v>
      </c>
      <c r="X162" s="58">
        <f t="shared" si="49"/>
        <v>0</v>
      </c>
      <c r="Y162" s="48">
        <f t="shared" si="49"/>
        <v>0</v>
      </c>
      <c r="Z162" s="48">
        <f t="shared" si="49"/>
        <v>0</v>
      </c>
      <c r="AA162" s="48">
        <f t="shared" si="49"/>
        <v>0</v>
      </c>
      <c r="AB162" s="118"/>
    </row>
    <row r="163" spans="1:28" s="148" customFormat="1" ht="22.5" customHeight="1" x14ac:dyDescent="0.2">
      <c r="A163" s="87">
        <v>3291</v>
      </c>
      <c r="B163" s="38" t="s">
        <v>648</v>
      </c>
      <c r="C163" s="144">
        <v>187</v>
      </c>
      <c r="D163" s="145">
        <f>SUM(D164:D168)</f>
        <v>0</v>
      </c>
      <c r="E163" s="149">
        <f t="shared" ref="E163:AA163" si="50">SUM(E164:E168)</f>
        <v>0</v>
      </c>
      <c r="F163" s="150">
        <f t="shared" si="50"/>
        <v>0</v>
      </c>
      <c r="G163" s="151">
        <f t="shared" si="50"/>
        <v>0</v>
      </c>
      <c r="H163" s="151">
        <f t="shared" si="50"/>
        <v>0</v>
      </c>
      <c r="I163" s="151">
        <f t="shared" si="50"/>
        <v>0</v>
      </c>
      <c r="J163" s="151">
        <f t="shared" si="50"/>
        <v>0</v>
      </c>
      <c r="K163" s="151">
        <f t="shared" si="50"/>
        <v>0</v>
      </c>
      <c r="L163" s="149">
        <f t="shared" si="50"/>
        <v>0</v>
      </c>
      <c r="M163" s="151">
        <f t="shared" si="50"/>
        <v>0</v>
      </c>
      <c r="N163" s="151">
        <f t="shared" si="50"/>
        <v>0</v>
      </c>
      <c r="O163" s="151">
        <f t="shared" si="50"/>
        <v>0</v>
      </c>
      <c r="P163" s="150">
        <f t="shared" si="50"/>
        <v>0</v>
      </c>
      <c r="Q163" s="150">
        <f t="shared" si="50"/>
        <v>0</v>
      </c>
      <c r="R163" s="150">
        <f t="shared" si="50"/>
        <v>0</v>
      </c>
      <c r="S163" s="153">
        <f t="shared" si="50"/>
        <v>0</v>
      </c>
      <c r="T163" s="149">
        <f t="shared" si="50"/>
        <v>0</v>
      </c>
      <c r="U163" s="150">
        <f t="shared" si="50"/>
        <v>0</v>
      </c>
      <c r="V163" s="150">
        <f t="shared" si="50"/>
        <v>0</v>
      </c>
      <c r="W163" s="154">
        <f t="shared" si="50"/>
        <v>0</v>
      </c>
      <c r="X163" s="155">
        <f t="shared" si="50"/>
        <v>0</v>
      </c>
      <c r="Y163" s="150">
        <f t="shared" si="50"/>
        <v>0</v>
      </c>
      <c r="Z163" s="150">
        <f t="shared" si="50"/>
        <v>0</v>
      </c>
      <c r="AA163" s="150">
        <f t="shared" si="50"/>
        <v>0</v>
      </c>
      <c r="AB163" s="157"/>
    </row>
    <row r="164" spans="1:28" ht="22.5" customHeight="1" x14ac:dyDescent="0.25">
      <c r="A164" s="87" t="s">
        <v>649</v>
      </c>
      <c r="B164" s="38" t="s">
        <v>650</v>
      </c>
      <c r="C164" s="144"/>
      <c r="D164" s="146">
        <f>SUM(E164:AA164)</f>
        <v>0</v>
      </c>
      <c r="E164" s="98">
        <v>0</v>
      </c>
      <c r="F164" s="45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98">
        <v>0</v>
      </c>
      <c r="M164" s="46">
        <v>0</v>
      </c>
      <c r="N164" s="46">
        <v>0</v>
      </c>
      <c r="O164" s="46">
        <v>0</v>
      </c>
      <c r="P164" s="45">
        <v>0</v>
      </c>
      <c r="Q164" s="45">
        <v>0</v>
      </c>
      <c r="R164" s="45">
        <v>0</v>
      </c>
      <c r="S164" s="104">
        <v>0</v>
      </c>
      <c r="T164" s="98">
        <v>0</v>
      </c>
      <c r="U164" s="45">
        <v>0</v>
      </c>
      <c r="V164" s="45">
        <v>0</v>
      </c>
      <c r="W164" s="47">
        <v>0</v>
      </c>
      <c r="X164" s="62">
        <v>0</v>
      </c>
      <c r="Y164" s="45">
        <v>0</v>
      </c>
      <c r="Z164" s="45">
        <v>0</v>
      </c>
      <c r="AA164" s="45">
        <v>0</v>
      </c>
      <c r="AB164" s="115"/>
    </row>
    <row r="165" spans="1:28" x14ac:dyDescent="0.25">
      <c r="A165" s="87" t="s">
        <v>651</v>
      </c>
      <c r="B165" s="38" t="s">
        <v>652</v>
      </c>
      <c r="C165" s="144"/>
      <c r="D165" s="146">
        <f>SUM(E165:AA165)</f>
        <v>0</v>
      </c>
      <c r="E165" s="98">
        <v>0</v>
      </c>
      <c r="F165" s="45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98">
        <v>0</v>
      </c>
      <c r="M165" s="46">
        <v>0</v>
      </c>
      <c r="N165" s="46">
        <v>0</v>
      </c>
      <c r="O165" s="46">
        <v>0</v>
      </c>
      <c r="P165" s="45">
        <v>0</v>
      </c>
      <c r="Q165" s="45">
        <v>0</v>
      </c>
      <c r="R165" s="45">
        <v>0</v>
      </c>
      <c r="S165" s="104">
        <v>0</v>
      </c>
      <c r="T165" s="98">
        <v>0</v>
      </c>
      <c r="U165" s="45">
        <v>0</v>
      </c>
      <c r="V165" s="45">
        <v>0</v>
      </c>
      <c r="W165" s="47">
        <v>0</v>
      </c>
      <c r="X165" s="62">
        <v>0</v>
      </c>
      <c r="Y165" s="45">
        <v>0</v>
      </c>
      <c r="Z165" s="45">
        <v>0</v>
      </c>
      <c r="AA165" s="45">
        <v>0</v>
      </c>
      <c r="AB165" s="115"/>
    </row>
    <row r="166" spans="1:28" x14ac:dyDescent="0.25">
      <c r="A166" s="87" t="s">
        <v>653</v>
      </c>
      <c r="B166" s="38" t="s">
        <v>654</v>
      </c>
      <c r="C166" s="144"/>
      <c r="D166" s="146">
        <f>SUM(E166:AA166)</f>
        <v>0</v>
      </c>
      <c r="E166" s="98">
        <v>0</v>
      </c>
      <c r="F166" s="45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98">
        <v>0</v>
      </c>
      <c r="M166" s="46">
        <v>0</v>
      </c>
      <c r="N166" s="46">
        <v>0</v>
      </c>
      <c r="O166" s="46">
        <v>0</v>
      </c>
      <c r="P166" s="45">
        <v>0</v>
      </c>
      <c r="Q166" s="45">
        <v>0</v>
      </c>
      <c r="R166" s="45">
        <v>0</v>
      </c>
      <c r="S166" s="104">
        <v>0</v>
      </c>
      <c r="T166" s="98">
        <v>0</v>
      </c>
      <c r="U166" s="45">
        <v>0</v>
      </c>
      <c r="V166" s="45">
        <v>0</v>
      </c>
      <c r="W166" s="47">
        <v>0</v>
      </c>
      <c r="X166" s="62">
        <v>0</v>
      </c>
      <c r="Y166" s="45">
        <v>0</v>
      </c>
      <c r="Z166" s="45">
        <v>0</v>
      </c>
      <c r="AA166" s="45">
        <v>0</v>
      </c>
      <c r="AB166" s="115"/>
    </row>
    <row r="167" spans="1:28" ht="22.5" customHeight="1" x14ac:dyDescent="0.25">
      <c r="A167" s="87" t="s">
        <v>655</v>
      </c>
      <c r="B167" s="38" t="s">
        <v>656</v>
      </c>
      <c r="C167" s="144"/>
      <c r="D167" s="146">
        <f>SUM(E167:AA167)</f>
        <v>0</v>
      </c>
      <c r="E167" s="98">
        <v>0</v>
      </c>
      <c r="F167" s="45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98">
        <v>0</v>
      </c>
      <c r="M167" s="46">
        <v>0</v>
      </c>
      <c r="N167" s="46">
        <v>0</v>
      </c>
      <c r="O167" s="46">
        <v>0</v>
      </c>
      <c r="P167" s="45">
        <v>0</v>
      </c>
      <c r="Q167" s="45">
        <v>0</v>
      </c>
      <c r="R167" s="45">
        <v>0</v>
      </c>
      <c r="S167" s="104">
        <v>0</v>
      </c>
      <c r="T167" s="98">
        <v>0</v>
      </c>
      <c r="U167" s="45">
        <v>0</v>
      </c>
      <c r="V167" s="45">
        <v>0</v>
      </c>
      <c r="W167" s="47">
        <v>0</v>
      </c>
      <c r="X167" s="62">
        <v>0</v>
      </c>
      <c r="Y167" s="45">
        <v>0</v>
      </c>
      <c r="Z167" s="45">
        <v>0</v>
      </c>
      <c r="AA167" s="45">
        <v>0</v>
      </c>
      <c r="AB167" s="115"/>
    </row>
    <row r="168" spans="1:28" x14ac:dyDescent="0.25">
      <c r="A168" s="87" t="s">
        <v>657</v>
      </c>
      <c r="B168" s="38" t="s">
        <v>658</v>
      </c>
      <c r="C168" s="144"/>
      <c r="D168" s="146">
        <f>SUM(E168:AA168)</f>
        <v>0</v>
      </c>
      <c r="E168" s="98">
        <v>0</v>
      </c>
      <c r="F168" s="45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98">
        <v>0</v>
      </c>
      <c r="M168" s="46">
        <v>0</v>
      </c>
      <c r="N168" s="46">
        <v>0</v>
      </c>
      <c r="O168" s="46">
        <v>0</v>
      </c>
      <c r="P168" s="45">
        <v>0</v>
      </c>
      <c r="Q168" s="45">
        <v>0</v>
      </c>
      <c r="R168" s="45">
        <v>0</v>
      </c>
      <c r="S168" s="104">
        <v>0</v>
      </c>
      <c r="T168" s="98">
        <v>0</v>
      </c>
      <c r="U168" s="45">
        <v>0</v>
      </c>
      <c r="V168" s="45">
        <v>0</v>
      </c>
      <c r="W168" s="47">
        <v>0</v>
      </c>
      <c r="X168" s="62">
        <v>0</v>
      </c>
      <c r="Y168" s="45">
        <v>0</v>
      </c>
      <c r="Z168" s="45">
        <v>0</v>
      </c>
      <c r="AA168" s="45">
        <v>0</v>
      </c>
      <c r="AB168" s="115"/>
    </row>
    <row r="169" spans="1:28" s="148" customFormat="1" ht="11.25" x14ac:dyDescent="0.2">
      <c r="A169" s="87">
        <v>3292</v>
      </c>
      <c r="B169" s="38" t="s">
        <v>659</v>
      </c>
      <c r="C169" s="144">
        <v>188</v>
      </c>
      <c r="D169" s="145">
        <f>SUM(D170:D172)</f>
        <v>0</v>
      </c>
      <c r="E169" s="149">
        <f t="shared" ref="E169:AA169" si="51">SUM(E170:E172)</f>
        <v>0</v>
      </c>
      <c r="F169" s="150">
        <f t="shared" si="51"/>
        <v>0</v>
      </c>
      <c r="G169" s="151">
        <f t="shared" si="51"/>
        <v>0</v>
      </c>
      <c r="H169" s="151">
        <f t="shared" si="51"/>
        <v>0</v>
      </c>
      <c r="I169" s="151">
        <f t="shared" si="51"/>
        <v>0</v>
      </c>
      <c r="J169" s="151">
        <f t="shared" si="51"/>
        <v>0</v>
      </c>
      <c r="K169" s="151">
        <f t="shared" si="51"/>
        <v>0</v>
      </c>
      <c r="L169" s="149">
        <f t="shared" si="51"/>
        <v>0</v>
      </c>
      <c r="M169" s="151">
        <f t="shared" si="51"/>
        <v>0</v>
      </c>
      <c r="N169" s="151">
        <f t="shared" si="51"/>
        <v>0</v>
      </c>
      <c r="O169" s="151">
        <f t="shared" si="51"/>
        <v>0</v>
      </c>
      <c r="P169" s="150">
        <f t="shared" si="51"/>
        <v>0</v>
      </c>
      <c r="Q169" s="150">
        <f t="shared" si="51"/>
        <v>0</v>
      </c>
      <c r="R169" s="150">
        <f t="shared" si="51"/>
        <v>0</v>
      </c>
      <c r="S169" s="153">
        <f t="shared" si="51"/>
        <v>0</v>
      </c>
      <c r="T169" s="149">
        <f t="shared" si="51"/>
        <v>0</v>
      </c>
      <c r="U169" s="150">
        <f t="shared" si="51"/>
        <v>0</v>
      </c>
      <c r="V169" s="150">
        <f t="shared" si="51"/>
        <v>0</v>
      </c>
      <c r="W169" s="154">
        <f t="shared" si="51"/>
        <v>0</v>
      </c>
      <c r="X169" s="155">
        <f t="shared" si="51"/>
        <v>0</v>
      </c>
      <c r="Y169" s="150">
        <f t="shared" si="51"/>
        <v>0</v>
      </c>
      <c r="Z169" s="150">
        <f t="shared" si="51"/>
        <v>0</v>
      </c>
      <c r="AA169" s="150">
        <f t="shared" si="51"/>
        <v>0</v>
      </c>
      <c r="AB169" s="157"/>
    </row>
    <row r="170" spans="1:28" x14ac:dyDescent="0.25">
      <c r="A170" s="87" t="s">
        <v>660</v>
      </c>
      <c r="B170" s="38" t="s">
        <v>661</v>
      </c>
      <c r="C170" s="144"/>
      <c r="D170" s="146">
        <f>SUM(E170:AA170)</f>
        <v>0</v>
      </c>
      <c r="E170" s="98">
        <v>0</v>
      </c>
      <c r="F170" s="45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98">
        <v>0</v>
      </c>
      <c r="M170" s="46">
        <v>0</v>
      </c>
      <c r="N170" s="46">
        <v>0</v>
      </c>
      <c r="O170" s="46">
        <v>0</v>
      </c>
      <c r="P170" s="45">
        <v>0</v>
      </c>
      <c r="Q170" s="45">
        <v>0</v>
      </c>
      <c r="R170" s="45">
        <v>0</v>
      </c>
      <c r="S170" s="104">
        <v>0</v>
      </c>
      <c r="T170" s="98">
        <v>0</v>
      </c>
      <c r="U170" s="45">
        <v>0</v>
      </c>
      <c r="V170" s="45">
        <v>0</v>
      </c>
      <c r="W170" s="47">
        <v>0</v>
      </c>
      <c r="X170" s="62">
        <v>0</v>
      </c>
      <c r="Y170" s="45">
        <v>0</v>
      </c>
      <c r="Z170" s="45">
        <v>0</v>
      </c>
      <c r="AA170" s="45">
        <v>0</v>
      </c>
      <c r="AB170" s="115"/>
    </row>
    <row r="171" spans="1:28" x14ac:dyDescent="0.25">
      <c r="A171" s="87" t="s">
        <v>662</v>
      </c>
      <c r="B171" s="38" t="s">
        <v>663</v>
      </c>
      <c r="C171" s="144"/>
      <c r="D171" s="146">
        <f>SUM(E171:AA171)</f>
        <v>0</v>
      </c>
      <c r="E171" s="98">
        <v>0</v>
      </c>
      <c r="F171" s="45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98">
        <v>0</v>
      </c>
      <c r="M171" s="46">
        <v>0</v>
      </c>
      <c r="N171" s="46">
        <v>0</v>
      </c>
      <c r="O171" s="46">
        <v>0</v>
      </c>
      <c r="P171" s="45">
        <v>0</v>
      </c>
      <c r="Q171" s="45">
        <v>0</v>
      </c>
      <c r="R171" s="45">
        <v>0</v>
      </c>
      <c r="S171" s="104">
        <v>0</v>
      </c>
      <c r="T171" s="98">
        <v>0</v>
      </c>
      <c r="U171" s="45">
        <v>0</v>
      </c>
      <c r="V171" s="45">
        <v>0</v>
      </c>
      <c r="W171" s="47">
        <v>0</v>
      </c>
      <c r="X171" s="62">
        <v>0</v>
      </c>
      <c r="Y171" s="45">
        <v>0</v>
      </c>
      <c r="Z171" s="45">
        <v>0</v>
      </c>
      <c r="AA171" s="45">
        <v>0</v>
      </c>
      <c r="AB171" s="115"/>
    </row>
    <row r="172" spans="1:28" x14ac:dyDescent="0.25">
      <c r="A172" s="87" t="s">
        <v>664</v>
      </c>
      <c r="B172" s="38" t="s">
        <v>665</v>
      </c>
      <c r="C172" s="144"/>
      <c r="D172" s="146">
        <f>SUM(E172:AA172)</f>
        <v>0</v>
      </c>
      <c r="E172" s="98">
        <v>0</v>
      </c>
      <c r="F172" s="45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98">
        <v>0</v>
      </c>
      <c r="M172" s="46">
        <v>0</v>
      </c>
      <c r="N172" s="46">
        <v>0</v>
      </c>
      <c r="O172" s="46">
        <v>0</v>
      </c>
      <c r="P172" s="45">
        <v>0</v>
      </c>
      <c r="Q172" s="45">
        <v>0</v>
      </c>
      <c r="R172" s="45">
        <v>0</v>
      </c>
      <c r="S172" s="104">
        <v>0</v>
      </c>
      <c r="T172" s="98">
        <v>0</v>
      </c>
      <c r="U172" s="45">
        <v>0</v>
      </c>
      <c r="V172" s="45">
        <v>0</v>
      </c>
      <c r="W172" s="47">
        <v>0</v>
      </c>
      <c r="X172" s="62">
        <v>0</v>
      </c>
      <c r="Y172" s="45">
        <v>0</v>
      </c>
      <c r="Z172" s="45">
        <v>0</v>
      </c>
      <c r="AA172" s="45">
        <v>0</v>
      </c>
      <c r="AB172" s="115"/>
    </row>
    <row r="173" spans="1:28" s="148" customFormat="1" ht="11.25" x14ac:dyDescent="0.2">
      <c r="A173" s="87">
        <v>3293</v>
      </c>
      <c r="B173" s="38" t="s">
        <v>666</v>
      </c>
      <c r="C173" s="144">
        <v>189</v>
      </c>
      <c r="D173" s="145">
        <f>SUM(D174)</f>
        <v>0</v>
      </c>
      <c r="E173" s="149">
        <f t="shared" ref="E173:AA173" si="52">SUM(E174)</f>
        <v>0</v>
      </c>
      <c r="F173" s="150">
        <f t="shared" si="52"/>
        <v>0</v>
      </c>
      <c r="G173" s="151">
        <f t="shared" si="52"/>
        <v>0</v>
      </c>
      <c r="H173" s="151">
        <f t="shared" si="52"/>
        <v>0</v>
      </c>
      <c r="I173" s="151">
        <f t="shared" si="52"/>
        <v>0</v>
      </c>
      <c r="J173" s="151">
        <f t="shared" si="52"/>
        <v>0</v>
      </c>
      <c r="K173" s="151">
        <f t="shared" si="52"/>
        <v>0</v>
      </c>
      <c r="L173" s="149">
        <f t="shared" si="52"/>
        <v>0</v>
      </c>
      <c r="M173" s="151">
        <f t="shared" si="52"/>
        <v>0</v>
      </c>
      <c r="N173" s="151">
        <f t="shared" si="52"/>
        <v>0</v>
      </c>
      <c r="O173" s="151">
        <f t="shared" si="52"/>
        <v>0</v>
      </c>
      <c r="P173" s="150">
        <f t="shared" si="52"/>
        <v>0</v>
      </c>
      <c r="Q173" s="150">
        <f t="shared" si="52"/>
        <v>0</v>
      </c>
      <c r="R173" s="150">
        <f t="shared" si="52"/>
        <v>0</v>
      </c>
      <c r="S173" s="153">
        <f t="shared" si="52"/>
        <v>0</v>
      </c>
      <c r="T173" s="149">
        <f t="shared" si="52"/>
        <v>0</v>
      </c>
      <c r="U173" s="150">
        <f t="shared" si="52"/>
        <v>0</v>
      </c>
      <c r="V173" s="150">
        <f t="shared" si="52"/>
        <v>0</v>
      </c>
      <c r="W173" s="154">
        <f t="shared" si="52"/>
        <v>0</v>
      </c>
      <c r="X173" s="155">
        <f t="shared" si="52"/>
        <v>0</v>
      </c>
      <c r="Y173" s="150">
        <f t="shared" si="52"/>
        <v>0</v>
      </c>
      <c r="Z173" s="150">
        <f t="shared" si="52"/>
        <v>0</v>
      </c>
      <c r="AA173" s="150">
        <f t="shared" si="52"/>
        <v>0</v>
      </c>
      <c r="AB173" s="157"/>
    </row>
    <row r="174" spans="1:28" x14ac:dyDescent="0.25">
      <c r="A174" s="87" t="s">
        <v>667</v>
      </c>
      <c r="B174" s="38" t="s">
        <v>666</v>
      </c>
      <c r="C174" s="144"/>
      <c r="D174" s="146">
        <f>SUM(E174:AA174)</f>
        <v>0</v>
      </c>
      <c r="E174" s="98">
        <v>0</v>
      </c>
      <c r="F174" s="45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98">
        <v>0</v>
      </c>
      <c r="M174" s="46">
        <v>0</v>
      </c>
      <c r="N174" s="46">
        <v>0</v>
      </c>
      <c r="O174" s="46">
        <v>0</v>
      </c>
      <c r="P174" s="45">
        <v>0</v>
      </c>
      <c r="Q174" s="45">
        <v>0</v>
      </c>
      <c r="R174" s="45">
        <v>0</v>
      </c>
      <c r="S174" s="104">
        <v>0</v>
      </c>
      <c r="T174" s="98">
        <v>0</v>
      </c>
      <c r="U174" s="45">
        <v>0</v>
      </c>
      <c r="V174" s="45">
        <v>0</v>
      </c>
      <c r="W174" s="47">
        <v>0</v>
      </c>
      <c r="X174" s="62">
        <v>0</v>
      </c>
      <c r="Y174" s="45">
        <v>0</v>
      </c>
      <c r="Z174" s="45">
        <v>0</v>
      </c>
      <c r="AA174" s="45">
        <v>0</v>
      </c>
      <c r="AB174" s="115"/>
    </row>
    <row r="175" spans="1:28" s="148" customFormat="1" ht="11.25" x14ac:dyDescent="0.2">
      <c r="A175" s="87">
        <v>3294</v>
      </c>
      <c r="B175" s="38" t="s">
        <v>668</v>
      </c>
      <c r="C175" s="144">
        <v>190</v>
      </c>
      <c r="D175" s="145">
        <f>SUM(D176:D178)</f>
        <v>0</v>
      </c>
      <c r="E175" s="149">
        <f t="shared" ref="E175:AA175" si="53">SUM(E176:E178)</f>
        <v>0</v>
      </c>
      <c r="F175" s="150">
        <f t="shared" si="53"/>
        <v>0</v>
      </c>
      <c r="G175" s="151">
        <f t="shared" si="53"/>
        <v>0</v>
      </c>
      <c r="H175" s="151">
        <f t="shared" si="53"/>
        <v>0</v>
      </c>
      <c r="I175" s="151">
        <f t="shared" si="53"/>
        <v>0</v>
      </c>
      <c r="J175" s="151">
        <f t="shared" si="53"/>
        <v>0</v>
      </c>
      <c r="K175" s="151">
        <f t="shared" si="53"/>
        <v>0</v>
      </c>
      <c r="L175" s="149">
        <f t="shared" si="53"/>
        <v>0</v>
      </c>
      <c r="M175" s="151">
        <f t="shared" si="53"/>
        <v>0</v>
      </c>
      <c r="N175" s="151">
        <f t="shared" si="53"/>
        <v>0</v>
      </c>
      <c r="O175" s="151">
        <f t="shared" si="53"/>
        <v>0</v>
      </c>
      <c r="P175" s="150">
        <f t="shared" si="53"/>
        <v>0</v>
      </c>
      <c r="Q175" s="150">
        <f t="shared" si="53"/>
        <v>0</v>
      </c>
      <c r="R175" s="150">
        <f t="shared" si="53"/>
        <v>0</v>
      </c>
      <c r="S175" s="153">
        <f t="shared" si="53"/>
        <v>0</v>
      </c>
      <c r="T175" s="149">
        <f t="shared" si="53"/>
        <v>0</v>
      </c>
      <c r="U175" s="150">
        <f t="shared" si="53"/>
        <v>0</v>
      </c>
      <c r="V175" s="150">
        <f t="shared" si="53"/>
        <v>0</v>
      </c>
      <c r="W175" s="154">
        <f t="shared" si="53"/>
        <v>0</v>
      </c>
      <c r="X175" s="155">
        <f t="shared" si="53"/>
        <v>0</v>
      </c>
      <c r="Y175" s="150">
        <f t="shared" si="53"/>
        <v>0</v>
      </c>
      <c r="Z175" s="150">
        <f t="shared" si="53"/>
        <v>0</v>
      </c>
      <c r="AA175" s="150">
        <f t="shared" si="53"/>
        <v>0</v>
      </c>
      <c r="AB175" s="157"/>
    </row>
    <row r="176" spans="1:28" x14ac:dyDescent="0.25">
      <c r="A176" s="87" t="s">
        <v>669</v>
      </c>
      <c r="B176" s="38" t="s">
        <v>670</v>
      </c>
      <c r="C176" s="144"/>
      <c r="D176" s="146">
        <f>SUM(E176:AA176)</f>
        <v>0</v>
      </c>
      <c r="E176" s="98">
        <v>0</v>
      </c>
      <c r="F176" s="45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98">
        <v>0</v>
      </c>
      <c r="M176" s="46">
        <v>0</v>
      </c>
      <c r="N176" s="46">
        <v>0</v>
      </c>
      <c r="O176" s="46">
        <v>0</v>
      </c>
      <c r="P176" s="45">
        <v>0</v>
      </c>
      <c r="Q176" s="45">
        <v>0</v>
      </c>
      <c r="R176" s="45">
        <v>0</v>
      </c>
      <c r="S176" s="104">
        <v>0</v>
      </c>
      <c r="T176" s="98">
        <v>0</v>
      </c>
      <c r="U176" s="45">
        <v>0</v>
      </c>
      <c r="V176" s="45">
        <v>0</v>
      </c>
      <c r="W176" s="47">
        <v>0</v>
      </c>
      <c r="X176" s="62">
        <v>0</v>
      </c>
      <c r="Y176" s="45">
        <v>0</v>
      </c>
      <c r="Z176" s="45">
        <v>0</v>
      </c>
      <c r="AA176" s="45">
        <v>0</v>
      </c>
      <c r="AB176" s="115"/>
    </row>
    <row r="177" spans="1:28" x14ac:dyDescent="0.25">
      <c r="A177" s="87" t="s">
        <v>671</v>
      </c>
      <c r="B177" s="38" t="s">
        <v>672</v>
      </c>
      <c r="C177" s="144"/>
      <c r="D177" s="146">
        <f>SUM(E177:AA177)</f>
        <v>0</v>
      </c>
      <c r="E177" s="98">
        <v>0</v>
      </c>
      <c r="F177" s="45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98">
        <v>0</v>
      </c>
      <c r="M177" s="46">
        <v>0</v>
      </c>
      <c r="N177" s="46">
        <v>0</v>
      </c>
      <c r="O177" s="46">
        <v>0</v>
      </c>
      <c r="P177" s="45">
        <v>0</v>
      </c>
      <c r="Q177" s="45">
        <v>0</v>
      </c>
      <c r="R177" s="45">
        <v>0</v>
      </c>
      <c r="S177" s="104">
        <v>0</v>
      </c>
      <c r="T177" s="98">
        <v>0</v>
      </c>
      <c r="U177" s="45">
        <v>0</v>
      </c>
      <c r="V177" s="45">
        <v>0</v>
      </c>
      <c r="W177" s="47">
        <v>0</v>
      </c>
      <c r="X177" s="62">
        <v>0</v>
      </c>
      <c r="Y177" s="45">
        <v>0</v>
      </c>
      <c r="Z177" s="45">
        <v>0</v>
      </c>
      <c r="AA177" s="45">
        <v>0</v>
      </c>
      <c r="AB177" s="115"/>
    </row>
    <row r="178" spans="1:28" x14ac:dyDescent="0.25">
      <c r="A178" s="87" t="s">
        <v>673</v>
      </c>
      <c r="B178" s="38" t="s">
        <v>674</v>
      </c>
      <c r="C178" s="144"/>
      <c r="D178" s="146">
        <f>SUM(E178:AA178)</f>
        <v>0</v>
      </c>
      <c r="E178" s="98">
        <v>0</v>
      </c>
      <c r="F178" s="45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98">
        <v>0</v>
      </c>
      <c r="M178" s="46">
        <v>0</v>
      </c>
      <c r="N178" s="46">
        <v>0</v>
      </c>
      <c r="O178" s="46">
        <v>0</v>
      </c>
      <c r="P178" s="45">
        <v>0</v>
      </c>
      <c r="Q178" s="45">
        <v>0</v>
      </c>
      <c r="R178" s="45">
        <v>0</v>
      </c>
      <c r="S178" s="104">
        <v>0</v>
      </c>
      <c r="T178" s="98">
        <v>0</v>
      </c>
      <c r="U178" s="45">
        <v>0</v>
      </c>
      <c r="V178" s="45">
        <v>0</v>
      </c>
      <c r="W178" s="47">
        <v>0</v>
      </c>
      <c r="X178" s="62">
        <v>0</v>
      </c>
      <c r="Y178" s="45">
        <v>0</v>
      </c>
      <c r="Z178" s="45">
        <v>0</v>
      </c>
      <c r="AA178" s="45">
        <v>0</v>
      </c>
      <c r="AB178" s="115"/>
    </row>
    <row r="179" spans="1:28" s="148" customFormat="1" ht="11.25" x14ac:dyDescent="0.2">
      <c r="A179" s="87">
        <v>3295</v>
      </c>
      <c r="B179" s="38" t="s">
        <v>675</v>
      </c>
      <c r="C179" s="144">
        <v>191</v>
      </c>
      <c r="D179" s="145">
        <f>SUM(D180:D184)</f>
        <v>47470</v>
      </c>
      <c r="E179" s="149">
        <f t="shared" ref="E179:AA179" si="54">SUM(E180:E184)</f>
        <v>47470</v>
      </c>
      <c r="F179" s="150">
        <f t="shared" si="54"/>
        <v>0</v>
      </c>
      <c r="G179" s="151">
        <f t="shared" si="54"/>
        <v>0</v>
      </c>
      <c r="H179" s="151">
        <f t="shared" si="54"/>
        <v>0</v>
      </c>
      <c r="I179" s="151">
        <f t="shared" si="54"/>
        <v>0</v>
      </c>
      <c r="J179" s="151">
        <f t="shared" si="54"/>
        <v>0</v>
      </c>
      <c r="K179" s="151">
        <f t="shared" si="54"/>
        <v>0</v>
      </c>
      <c r="L179" s="149">
        <f t="shared" si="54"/>
        <v>0</v>
      </c>
      <c r="M179" s="151">
        <f t="shared" si="54"/>
        <v>0</v>
      </c>
      <c r="N179" s="151">
        <f t="shared" si="54"/>
        <v>0</v>
      </c>
      <c r="O179" s="151">
        <f t="shared" si="54"/>
        <v>0</v>
      </c>
      <c r="P179" s="150">
        <f t="shared" si="54"/>
        <v>0</v>
      </c>
      <c r="Q179" s="150">
        <f t="shared" si="54"/>
        <v>0</v>
      </c>
      <c r="R179" s="150">
        <f t="shared" si="54"/>
        <v>0</v>
      </c>
      <c r="S179" s="153">
        <f t="shared" si="54"/>
        <v>0</v>
      </c>
      <c r="T179" s="149">
        <f t="shared" si="54"/>
        <v>0</v>
      </c>
      <c r="U179" s="150">
        <f t="shared" si="54"/>
        <v>0</v>
      </c>
      <c r="V179" s="150">
        <f t="shared" si="54"/>
        <v>0</v>
      </c>
      <c r="W179" s="154">
        <f t="shared" si="54"/>
        <v>0</v>
      </c>
      <c r="X179" s="155">
        <f t="shared" si="54"/>
        <v>0</v>
      </c>
      <c r="Y179" s="150">
        <f t="shared" si="54"/>
        <v>0</v>
      </c>
      <c r="Z179" s="150">
        <f t="shared" si="54"/>
        <v>0</v>
      </c>
      <c r="AA179" s="150">
        <f t="shared" si="54"/>
        <v>0</v>
      </c>
      <c r="AB179" s="157"/>
    </row>
    <row r="180" spans="1:28" x14ac:dyDescent="0.25">
      <c r="A180" s="87">
        <v>32951</v>
      </c>
      <c r="B180" s="38" t="s">
        <v>676</v>
      </c>
      <c r="C180" s="144"/>
      <c r="D180" s="146">
        <f>SUM(E180:AA180)</f>
        <v>0</v>
      </c>
      <c r="E180" s="98">
        <v>0</v>
      </c>
      <c r="F180" s="45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98">
        <v>0</v>
      </c>
      <c r="M180" s="46">
        <v>0</v>
      </c>
      <c r="N180" s="46">
        <v>0</v>
      </c>
      <c r="O180" s="46">
        <v>0</v>
      </c>
      <c r="P180" s="45">
        <v>0</v>
      </c>
      <c r="Q180" s="45">
        <v>0</v>
      </c>
      <c r="R180" s="45">
        <v>0</v>
      </c>
      <c r="S180" s="104">
        <v>0</v>
      </c>
      <c r="T180" s="98">
        <v>0</v>
      </c>
      <c r="U180" s="45">
        <v>0</v>
      </c>
      <c r="V180" s="45">
        <v>0</v>
      </c>
      <c r="W180" s="47">
        <v>0</v>
      </c>
      <c r="X180" s="62">
        <v>0</v>
      </c>
      <c r="Y180" s="45">
        <v>0</v>
      </c>
      <c r="Z180" s="45">
        <v>0</v>
      </c>
      <c r="AA180" s="45">
        <v>0</v>
      </c>
      <c r="AB180" s="115"/>
    </row>
    <row r="181" spans="1:28" x14ac:dyDescent="0.25">
      <c r="A181" s="87">
        <v>32952</v>
      </c>
      <c r="B181" s="38" t="s">
        <v>677</v>
      </c>
      <c r="C181" s="144"/>
      <c r="D181" s="146">
        <f>SUM(E181:AA181)</f>
        <v>0</v>
      </c>
      <c r="E181" s="98">
        <v>0</v>
      </c>
      <c r="F181" s="45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98">
        <v>0</v>
      </c>
      <c r="M181" s="46">
        <v>0</v>
      </c>
      <c r="N181" s="46">
        <v>0</v>
      </c>
      <c r="O181" s="46">
        <v>0</v>
      </c>
      <c r="P181" s="45">
        <v>0</v>
      </c>
      <c r="Q181" s="45">
        <v>0</v>
      </c>
      <c r="R181" s="45">
        <v>0</v>
      </c>
      <c r="S181" s="104">
        <v>0</v>
      </c>
      <c r="T181" s="98">
        <v>0</v>
      </c>
      <c r="U181" s="45">
        <v>0</v>
      </c>
      <c r="V181" s="45">
        <v>0</v>
      </c>
      <c r="W181" s="47">
        <v>0</v>
      </c>
      <c r="X181" s="62">
        <v>0</v>
      </c>
      <c r="Y181" s="45">
        <v>0</v>
      </c>
      <c r="Z181" s="45">
        <v>0</v>
      </c>
      <c r="AA181" s="45">
        <v>0</v>
      </c>
      <c r="AB181" s="115"/>
    </row>
    <row r="182" spans="1:28" x14ac:dyDescent="0.25">
      <c r="A182" s="87">
        <v>32953</v>
      </c>
      <c r="B182" s="38" t="s">
        <v>678</v>
      </c>
      <c r="C182" s="144"/>
      <c r="D182" s="146">
        <f>SUM(E182:AA182)</f>
        <v>0</v>
      </c>
      <c r="E182" s="98">
        <v>0</v>
      </c>
      <c r="F182" s="45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98">
        <v>0</v>
      </c>
      <c r="M182" s="46">
        <v>0</v>
      </c>
      <c r="N182" s="46">
        <v>0</v>
      </c>
      <c r="O182" s="46">
        <v>0</v>
      </c>
      <c r="P182" s="45">
        <v>0</v>
      </c>
      <c r="Q182" s="45">
        <v>0</v>
      </c>
      <c r="R182" s="45">
        <v>0</v>
      </c>
      <c r="S182" s="104">
        <v>0</v>
      </c>
      <c r="T182" s="98">
        <v>0</v>
      </c>
      <c r="U182" s="45">
        <v>0</v>
      </c>
      <c r="V182" s="45">
        <v>0</v>
      </c>
      <c r="W182" s="47">
        <v>0</v>
      </c>
      <c r="X182" s="62">
        <v>0</v>
      </c>
      <c r="Y182" s="45">
        <v>0</v>
      </c>
      <c r="Z182" s="45">
        <v>0</v>
      </c>
      <c r="AA182" s="45">
        <v>0</v>
      </c>
      <c r="AB182" s="115"/>
    </row>
    <row r="183" spans="1:28" ht="22.5" customHeight="1" x14ac:dyDescent="0.25">
      <c r="A183" s="87" t="s">
        <v>679</v>
      </c>
      <c r="B183" s="38" t="s">
        <v>680</v>
      </c>
      <c r="C183" s="144"/>
      <c r="D183" s="146">
        <f>SUM(E183:AA183)</f>
        <v>47470</v>
      </c>
      <c r="E183" s="98">
        <v>47470</v>
      </c>
      <c r="F183" s="45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98">
        <v>0</v>
      </c>
      <c r="M183" s="46">
        <v>0</v>
      </c>
      <c r="N183" s="46">
        <v>0</v>
      </c>
      <c r="O183" s="46">
        <v>0</v>
      </c>
      <c r="P183" s="45">
        <v>0</v>
      </c>
      <c r="Q183" s="45">
        <v>0</v>
      </c>
      <c r="R183" s="45">
        <v>0</v>
      </c>
      <c r="S183" s="104">
        <v>0</v>
      </c>
      <c r="T183" s="98">
        <v>0</v>
      </c>
      <c r="U183" s="45">
        <v>0</v>
      </c>
      <c r="V183" s="45">
        <v>0</v>
      </c>
      <c r="W183" s="47">
        <v>0</v>
      </c>
      <c r="X183" s="62">
        <v>0</v>
      </c>
      <c r="Y183" s="45">
        <v>0</v>
      </c>
      <c r="Z183" s="45">
        <v>0</v>
      </c>
      <c r="AA183" s="45">
        <v>0</v>
      </c>
      <c r="AB183" s="115"/>
    </row>
    <row r="184" spans="1:28" x14ac:dyDescent="0.25">
      <c r="A184" s="87" t="s">
        <v>681</v>
      </c>
      <c r="B184" s="38" t="s">
        <v>162</v>
      </c>
      <c r="C184" s="144"/>
      <c r="D184" s="146">
        <f>SUM(E184:AA184)</f>
        <v>0</v>
      </c>
      <c r="E184" s="98">
        <v>0</v>
      </c>
      <c r="F184" s="45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98">
        <v>0</v>
      </c>
      <c r="M184" s="46">
        <v>0</v>
      </c>
      <c r="N184" s="46">
        <v>0</v>
      </c>
      <c r="O184" s="46">
        <v>0</v>
      </c>
      <c r="P184" s="45">
        <v>0</v>
      </c>
      <c r="Q184" s="45">
        <v>0</v>
      </c>
      <c r="R184" s="45">
        <v>0</v>
      </c>
      <c r="S184" s="104">
        <v>0</v>
      </c>
      <c r="T184" s="98">
        <v>0</v>
      </c>
      <c r="U184" s="45">
        <v>0</v>
      </c>
      <c r="V184" s="45">
        <v>0</v>
      </c>
      <c r="W184" s="47">
        <v>0</v>
      </c>
      <c r="X184" s="62">
        <v>0</v>
      </c>
      <c r="Y184" s="45">
        <v>0</v>
      </c>
      <c r="Z184" s="45">
        <v>0</v>
      </c>
      <c r="AA184" s="45">
        <v>0</v>
      </c>
      <c r="AB184" s="115"/>
    </row>
    <row r="185" spans="1:28" s="219" customFormat="1" ht="11.25" x14ac:dyDescent="0.2">
      <c r="A185" s="87" t="s">
        <v>682</v>
      </c>
      <c r="B185" s="38" t="s">
        <v>683</v>
      </c>
      <c r="C185" s="144">
        <v>192</v>
      </c>
      <c r="D185" s="145">
        <f>SUM(D186)</f>
        <v>0</v>
      </c>
      <c r="E185" s="149">
        <f t="shared" ref="E185:AA185" si="55">SUM(E186)</f>
        <v>0</v>
      </c>
      <c r="F185" s="150">
        <f t="shared" si="55"/>
        <v>0</v>
      </c>
      <c r="G185" s="151">
        <f t="shared" si="55"/>
        <v>0</v>
      </c>
      <c r="H185" s="151">
        <f t="shared" si="55"/>
        <v>0</v>
      </c>
      <c r="I185" s="151">
        <f t="shared" si="55"/>
        <v>0</v>
      </c>
      <c r="J185" s="151">
        <f t="shared" si="55"/>
        <v>0</v>
      </c>
      <c r="K185" s="151">
        <f t="shared" si="55"/>
        <v>0</v>
      </c>
      <c r="L185" s="149">
        <f t="shared" si="55"/>
        <v>0</v>
      </c>
      <c r="M185" s="151">
        <f t="shared" si="55"/>
        <v>0</v>
      </c>
      <c r="N185" s="151">
        <f t="shared" si="55"/>
        <v>0</v>
      </c>
      <c r="O185" s="151">
        <f t="shared" si="55"/>
        <v>0</v>
      </c>
      <c r="P185" s="150">
        <f t="shared" si="55"/>
        <v>0</v>
      </c>
      <c r="Q185" s="150">
        <f t="shared" si="55"/>
        <v>0</v>
      </c>
      <c r="R185" s="150">
        <f t="shared" si="55"/>
        <v>0</v>
      </c>
      <c r="S185" s="153">
        <f t="shared" si="55"/>
        <v>0</v>
      </c>
      <c r="T185" s="149">
        <f t="shared" si="55"/>
        <v>0</v>
      </c>
      <c r="U185" s="150">
        <f t="shared" si="55"/>
        <v>0</v>
      </c>
      <c r="V185" s="150">
        <f t="shared" si="55"/>
        <v>0</v>
      </c>
      <c r="W185" s="154">
        <f t="shared" si="55"/>
        <v>0</v>
      </c>
      <c r="X185" s="155">
        <f t="shared" si="55"/>
        <v>0</v>
      </c>
      <c r="Y185" s="150">
        <f t="shared" si="55"/>
        <v>0</v>
      </c>
      <c r="Z185" s="150">
        <f t="shared" si="55"/>
        <v>0</v>
      </c>
      <c r="AA185" s="150">
        <f t="shared" si="55"/>
        <v>0</v>
      </c>
      <c r="AB185" s="157"/>
    </row>
    <row r="186" spans="1:28" s="4" customFormat="1" ht="11.25" x14ac:dyDescent="0.2">
      <c r="A186" s="87" t="s">
        <v>684</v>
      </c>
      <c r="B186" s="38" t="s">
        <v>683</v>
      </c>
      <c r="C186" s="144"/>
      <c r="D186" s="146">
        <f>SUM(E186:AA186)</f>
        <v>0</v>
      </c>
      <c r="E186" s="98">
        <v>0</v>
      </c>
      <c r="F186" s="45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98">
        <v>0</v>
      </c>
      <c r="M186" s="46">
        <v>0</v>
      </c>
      <c r="N186" s="46">
        <v>0</v>
      </c>
      <c r="O186" s="46">
        <v>0</v>
      </c>
      <c r="P186" s="45">
        <v>0</v>
      </c>
      <c r="Q186" s="45">
        <v>0</v>
      </c>
      <c r="R186" s="45">
        <v>0</v>
      </c>
      <c r="S186" s="104">
        <v>0</v>
      </c>
      <c r="T186" s="98">
        <v>0</v>
      </c>
      <c r="U186" s="45">
        <v>0</v>
      </c>
      <c r="V186" s="45">
        <v>0</v>
      </c>
      <c r="W186" s="47">
        <v>0</v>
      </c>
      <c r="X186" s="62">
        <v>0</v>
      </c>
      <c r="Y186" s="45">
        <v>0</v>
      </c>
      <c r="Z186" s="45">
        <v>0</v>
      </c>
      <c r="AA186" s="45">
        <v>0</v>
      </c>
      <c r="AB186" s="115"/>
    </row>
    <row r="187" spans="1:28" s="148" customFormat="1" ht="11.25" x14ac:dyDescent="0.2">
      <c r="A187" s="87">
        <v>3299</v>
      </c>
      <c r="B187" s="38" t="s">
        <v>685</v>
      </c>
      <c r="C187" s="144">
        <v>193</v>
      </c>
      <c r="D187" s="145">
        <f t="shared" ref="D187:AA187" si="56">SUM(D188:D189)</f>
        <v>0</v>
      </c>
      <c r="E187" s="149">
        <f t="shared" si="56"/>
        <v>0</v>
      </c>
      <c r="F187" s="150">
        <f t="shared" si="56"/>
        <v>0</v>
      </c>
      <c r="G187" s="151">
        <f t="shared" si="56"/>
        <v>0</v>
      </c>
      <c r="H187" s="151">
        <f t="shared" si="56"/>
        <v>0</v>
      </c>
      <c r="I187" s="151">
        <f t="shared" si="56"/>
        <v>0</v>
      </c>
      <c r="J187" s="151">
        <f t="shared" si="56"/>
        <v>0</v>
      </c>
      <c r="K187" s="151">
        <f t="shared" si="56"/>
        <v>0</v>
      </c>
      <c r="L187" s="149">
        <f t="shared" si="56"/>
        <v>0</v>
      </c>
      <c r="M187" s="151">
        <f t="shared" si="56"/>
        <v>0</v>
      </c>
      <c r="N187" s="151">
        <f t="shared" si="56"/>
        <v>0</v>
      </c>
      <c r="O187" s="151">
        <f t="shared" si="56"/>
        <v>0</v>
      </c>
      <c r="P187" s="150">
        <f t="shared" si="56"/>
        <v>0</v>
      </c>
      <c r="Q187" s="150">
        <f t="shared" si="56"/>
        <v>0</v>
      </c>
      <c r="R187" s="150">
        <f t="shared" si="56"/>
        <v>0</v>
      </c>
      <c r="S187" s="153">
        <f t="shared" si="56"/>
        <v>0</v>
      </c>
      <c r="T187" s="149">
        <f t="shared" si="56"/>
        <v>0</v>
      </c>
      <c r="U187" s="150">
        <f t="shared" si="56"/>
        <v>0</v>
      </c>
      <c r="V187" s="150">
        <f t="shared" si="56"/>
        <v>0</v>
      </c>
      <c r="W187" s="154">
        <f t="shared" si="56"/>
        <v>0</v>
      </c>
      <c r="X187" s="155">
        <f t="shared" si="56"/>
        <v>0</v>
      </c>
      <c r="Y187" s="150">
        <f t="shared" si="56"/>
        <v>0</v>
      </c>
      <c r="Z187" s="150">
        <f t="shared" si="56"/>
        <v>0</v>
      </c>
      <c r="AA187" s="150">
        <f t="shared" si="56"/>
        <v>0</v>
      </c>
      <c r="AB187" s="157"/>
    </row>
    <row r="188" spans="1:28" x14ac:dyDescent="0.25">
      <c r="A188" s="87">
        <v>32991</v>
      </c>
      <c r="B188" s="38" t="s">
        <v>686</v>
      </c>
      <c r="C188" s="144"/>
      <c r="D188" s="146">
        <f>SUM(E188:AA188)</f>
        <v>0</v>
      </c>
      <c r="E188" s="98">
        <v>0</v>
      </c>
      <c r="F188" s="45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98">
        <v>0</v>
      </c>
      <c r="M188" s="46">
        <v>0</v>
      </c>
      <c r="N188" s="46">
        <v>0</v>
      </c>
      <c r="O188" s="46">
        <v>0</v>
      </c>
      <c r="P188" s="45">
        <v>0</v>
      </c>
      <c r="Q188" s="45">
        <v>0</v>
      </c>
      <c r="R188" s="45">
        <v>0</v>
      </c>
      <c r="S188" s="104">
        <v>0</v>
      </c>
      <c r="T188" s="98">
        <v>0</v>
      </c>
      <c r="U188" s="45">
        <v>0</v>
      </c>
      <c r="V188" s="45">
        <v>0</v>
      </c>
      <c r="W188" s="47">
        <v>0</v>
      </c>
      <c r="X188" s="62">
        <v>0</v>
      </c>
      <c r="Y188" s="45">
        <v>0</v>
      </c>
      <c r="Z188" s="45">
        <v>0</v>
      </c>
      <c r="AA188" s="45">
        <v>0</v>
      </c>
      <c r="AB188" s="115"/>
    </row>
    <row r="189" spans="1:28" x14ac:dyDescent="0.25">
      <c r="A189" s="87" t="s">
        <v>687</v>
      </c>
      <c r="B189" s="38" t="s">
        <v>688</v>
      </c>
      <c r="C189" s="144"/>
      <c r="D189" s="146">
        <f>SUM(E189:AA189)</f>
        <v>0</v>
      </c>
      <c r="E189" s="98">
        <v>0</v>
      </c>
      <c r="F189" s="45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98">
        <v>0</v>
      </c>
      <c r="M189" s="46">
        <v>0</v>
      </c>
      <c r="N189" s="46">
        <v>0</v>
      </c>
      <c r="O189" s="46">
        <v>0</v>
      </c>
      <c r="P189" s="45">
        <v>0</v>
      </c>
      <c r="Q189" s="45">
        <v>0</v>
      </c>
      <c r="R189" s="45">
        <v>0</v>
      </c>
      <c r="S189" s="104">
        <v>0</v>
      </c>
      <c r="T189" s="98">
        <v>0</v>
      </c>
      <c r="U189" s="45">
        <v>0</v>
      </c>
      <c r="V189" s="45">
        <v>0</v>
      </c>
      <c r="W189" s="47">
        <v>0</v>
      </c>
      <c r="X189" s="62">
        <v>0</v>
      </c>
      <c r="Y189" s="45">
        <v>0</v>
      </c>
      <c r="Z189" s="45">
        <v>0</v>
      </c>
      <c r="AA189" s="45">
        <v>0</v>
      </c>
      <c r="AB189" s="115"/>
    </row>
    <row r="190" spans="1:28" s="148" customFormat="1" ht="11.25" x14ac:dyDescent="0.2">
      <c r="A190" s="87">
        <v>34</v>
      </c>
      <c r="B190" s="38" t="s">
        <v>689</v>
      </c>
      <c r="C190" s="144">
        <v>194</v>
      </c>
      <c r="D190" s="39">
        <f>D191+D204+D238</f>
        <v>0</v>
      </c>
      <c r="E190" s="99">
        <f t="shared" ref="E190:AA190" si="57">E191+E204+E238</f>
        <v>0</v>
      </c>
      <c r="F190" s="48">
        <f t="shared" si="57"/>
        <v>0</v>
      </c>
      <c r="G190" s="49">
        <f t="shared" si="57"/>
        <v>0</v>
      </c>
      <c r="H190" s="49">
        <f t="shared" si="57"/>
        <v>0</v>
      </c>
      <c r="I190" s="49">
        <f t="shared" si="57"/>
        <v>0</v>
      </c>
      <c r="J190" s="49">
        <f t="shared" si="57"/>
        <v>0</v>
      </c>
      <c r="K190" s="49">
        <f t="shared" si="57"/>
        <v>0</v>
      </c>
      <c r="L190" s="99">
        <f t="shared" si="57"/>
        <v>0</v>
      </c>
      <c r="M190" s="49">
        <f t="shared" si="57"/>
        <v>0</v>
      </c>
      <c r="N190" s="49">
        <f t="shared" si="57"/>
        <v>0</v>
      </c>
      <c r="O190" s="49">
        <f t="shared" si="57"/>
        <v>0</v>
      </c>
      <c r="P190" s="48">
        <f t="shared" si="57"/>
        <v>0</v>
      </c>
      <c r="Q190" s="48">
        <f t="shared" si="57"/>
        <v>0</v>
      </c>
      <c r="R190" s="48">
        <f t="shared" si="57"/>
        <v>0</v>
      </c>
      <c r="S190" s="105">
        <f t="shared" si="57"/>
        <v>0</v>
      </c>
      <c r="T190" s="99">
        <f t="shared" si="57"/>
        <v>0</v>
      </c>
      <c r="U190" s="48">
        <f t="shared" si="57"/>
        <v>0</v>
      </c>
      <c r="V190" s="48">
        <f t="shared" si="57"/>
        <v>0</v>
      </c>
      <c r="W190" s="50">
        <f t="shared" si="57"/>
        <v>0</v>
      </c>
      <c r="X190" s="58">
        <f t="shared" si="57"/>
        <v>0</v>
      </c>
      <c r="Y190" s="48">
        <f t="shared" si="57"/>
        <v>0</v>
      </c>
      <c r="Z190" s="48">
        <f t="shared" si="57"/>
        <v>0</v>
      </c>
      <c r="AA190" s="48">
        <f t="shared" si="57"/>
        <v>0</v>
      </c>
      <c r="AB190" s="118"/>
    </row>
    <row r="191" spans="1:28" s="148" customFormat="1" ht="11.25" x14ac:dyDescent="0.2">
      <c r="A191" s="87">
        <v>341</v>
      </c>
      <c r="B191" s="38" t="s">
        <v>690</v>
      </c>
      <c r="C191" s="144">
        <v>195</v>
      </c>
      <c r="D191" s="39">
        <f>SUM(D192+D195+D198+D201)</f>
        <v>0</v>
      </c>
      <c r="E191" s="99">
        <f t="shared" ref="E191:AA191" si="58">SUM(E192+E195+E198+E201)</f>
        <v>0</v>
      </c>
      <c r="F191" s="48">
        <f t="shared" si="58"/>
        <v>0</v>
      </c>
      <c r="G191" s="49">
        <f t="shared" si="58"/>
        <v>0</v>
      </c>
      <c r="H191" s="49">
        <f t="shared" si="58"/>
        <v>0</v>
      </c>
      <c r="I191" s="49">
        <f t="shared" si="58"/>
        <v>0</v>
      </c>
      <c r="J191" s="49">
        <f t="shared" si="58"/>
        <v>0</v>
      </c>
      <c r="K191" s="49">
        <f t="shared" si="58"/>
        <v>0</v>
      </c>
      <c r="L191" s="99">
        <f t="shared" si="58"/>
        <v>0</v>
      </c>
      <c r="M191" s="49">
        <f t="shared" si="58"/>
        <v>0</v>
      </c>
      <c r="N191" s="49">
        <f t="shared" si="58"/>
        <v>0</v>
      </c>
      <c r="O191" s="49">
        <f t="shared" si="58"/>
        <v>0</v>
      </c>
      <c r="P191" s="48">
        <f t="shared" si="58"/>
        <v>0</v>
      </c>
      <c r="Q191" s="48">
        <f t="shared" si="58"/>
        <v>0</v>
      </c>
      <c r="R191" s="48">
        <f t="shared" si="58"/>
        <v>0</v>
      </c>
      <c r="S191" s="105">
        <f t="shared" si="58"/>
        <v>0</v>
      </c>
      <c r="T191" s="99">
        <f t="shared" si="58"/>
        <v>0</v>
      </c>
      <c r="U191" s="48">
        <f t="shared" si="58"/>
        <v>0</v>
      </c>
      <c r="V191" s="48">
        <f t="shared" si="58"/>
        <v>0</v>
      </c>
      <c r="W191" s="50">
        <f t="shared" si="58"/>
        <v>0</v>
      </c>
      <c r="X191" s="58">
        <f t="shared" si="58"/>
        <v>0</v>
      </c>
      <c r="Y191" s="48">
        <f t="shared" si="58"/>
        <v>0</v>
      </c>
      <c r="Z191" s="48">
        <f t="shared" si="58"/>
        <v>0</v>
      </c>
      <c r="AA191" s="48">
        <f t="shared" si="58"/>
        <v>0</v>
      </c>
      <c r="AB191" s="118"/>
    </row>
    <row r="192" spans="1:28" s="148" customFormat="1" ht="11.25" x14ac:dyDescent="0.2">
      <c r="A192" s="87">
        <v>3411</v>
      </c>
      <c r="B192" s="38" t="s">
        <v>691</v>
      </c>
      <c r="C192" s="144">
        <v>196</v>
      </c>
      <c r="D192" s="145">
        <f>SUM(D193:D194)</f>
        <v>0</v>
      </c>
      <c r="E192" s="149">
        <f t="shared" ref="E192:AA192" si="59">SUM(E193:E194)</f>
        <v>0</v>
      </c>
      <c r="F192" s="150">
        <f t="shared" si="59"/>
        <v>0</v>
      </c>
      <c r="G192" s="151">
        <f t="shared" si="59"/>
        <v>0</v>
      </c>
      <c r="H192" s="151">
        <f t="shared" si="59"/>
        <v>0</v>
      </c>
      <c r="I192" s="151">
        <f t="shared" si="59"/>
        <v>0</v>
      </c>
      <c r="J192" s="151">
        <f t="shared" si="59"/>
        <v>0</v>
      </c>
      <c r="K192" s="151">
        <f t="shared" si="59"/>
        <v>0</v>
      </c>
      <c r="L192" s="149">
        <f t="shared" si="59"/>
        <v>0</v>
      </c>
      <c r="M192" s="151">
        <f t="shared" si="59"/>
        <v>0</v>
      </c>
      <c r="N192" s="151">
        <f t="shared" si="59"/>
        <v>0</v>
      </c>
      <c r="O192" s="151">
        <f t="shared" si="59"/>
        <v>0</v>
      </c>
      <c r="P192" s="150">
        <f t="shared" si="59"/>
        <v>0</v>
      </c>
      <c r="Q192" s="150">
        <f t="shared" si="59"/>
        <v>0</v>
      </c>
      <c r="R192" s="150">
        <f t="shared" si="59"/>
        <v>0</v>
      </c>
      <c r="S192" s="153">
        <f t="shared" si="59"/>
        <v>0</v>
      </c>
      <c r="T192" s="149">
        <f t="shared" si="59"/>
        <v>0</v>
      </c>
      <c r="U192" s="150">
        <f t="shared" si="59"/>
        <v>0</v>
      </c>
      <c r="V192" s="150">
        <f t="shared" si="59"/>
        <v>0</v>
      </c>
      <c r="W192" s="154">
        <f t="shared" si="59"/>
        <v>0</v>
      </c>
      <c r="X192" s="155">
        <f t="shared" si="59"/>
        <v>0</v>
      </c>
      <c r="Y192" s="150">
        <f t="shared" si="59"/>
        <v>0</v>
      </c>
      <c r="Z192" s="150">
        <f t="shared" si="59"/>
        <v>0</v>
      </c>
      <c r="AA192" s="150">
        <f t="shared" si="59"/>
        <v>0</v>
      </c>
      <c r="AB192" s="157"/>
    </row>
    <row r="193" spans="1:28" x14ac:dyDescent="0.25">
      <c r="A193" s="87" t="s">
        <v>692</v>
      </c>
      <c r="B193" s="38" t="s">
        <v>693</v>
      </c>
      <c r="C193" s="144"/>
      <c r="D193" s="146">
        <f>SUM(E193:AA193)</f>
        <v>0</v>
      </c>
      <c r="E193" s="98">
        <v>0</v>
      </c>
      <c r="F193" s="45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98">
        <v>0</v>
      </c>
      <c r="M193" s="46">
        <v>0</v>
      </c>
      <c r="N193" s="46">
        <v>0</v>
      </c>
      <c r="O193" s="46">
        <v>0</v>
      </c>
      <c r="P193" s="45">
        <v>0</v>
      </c>
      <c r="Q193" s="45">
        <v>0</v>
      </c>
      <c r="R193" s="45">
        <v>0</v>
      </c>
      <c r="S193" s="104">
        <v>0</v>
      </c>
      <c r="T193" s="98">
        <v>0</v>
      </c>
      <c r="U193" s="45">
        <v>0</v>
      </c>
      <c r="V193" s="45">
        <v>0</v>
      </c>
      <c r="W193" s="47">
        <v>0</v>
      </c>
      <c r="X193" s="62">
        <v>0</v>
      </c>
      <c r="Y193" s="45">
        <v>0</v>
      </c>
      <c r="Z193" s="45">
        <v>0</v>
      </c>
      <c r="AA193" s="45">
        <v>0</v>
      </c>
      <c r="AB193" s="115"/>
    </row>
    <row r="194" spans="1:28" x14ac:dyDescent="0.25">
      <c r="A194" s="87" t="s">
        <v>694</v>
      </c>
      <c r="B194" s="38" t="s">
        <v>695</v>
      </c>
      <c r="C194" s="144"/>
      <c r="D194" s="146">
        <f>SUM(E194:AA194)</f>
        <v>0</v>
      </c>
      <c r="E194" s="98">
        <v>0</v>
      </c>
      <c r="F194" s="45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98">
        <v>0</v>
      </c>
      <c r="M194" s="46">
        <v>0</v>
      </c>
      <c r="N194" s="46">
        <v>0</v>
      </c>
      <c r="O194" s="46">
        <v>0</v>
      </c>
      <c r="P194" s="45">
        <v>0</v>
      </c>
      <c r="Q194" s="45">
        <v>0</v>
      </c>
      <c r="R194" s="45">
        <v>0</v>
      </c>
      <c r="S194" s="104">
        <v>0</v>
      </c>
      <c r="T194" s="98">
        <v>0</v>
      </c>
      <c r="U194" s="45">
        <v>0</v>
      </c>
      <c r="V194" s="45">
        <v>0</v>
      </c>
      <c r="W194" s="47">
        <v>0</v>
      </c>
      <c r="X194" s="62">
        <v>0</v>
      </c>
      <c r="Y194" s="45">
        <v>0</v>
      </c>
      <c r="Z194" s="45">
        <v>0</v>
      </c>
      <c r="AA194" s="45">
        <v>0</v>
      </c>
      <c r="AB194" s="115"/>
    </row>
    <row r="195" spans="1:28" s="148" customFormat="1" ht="11.25" x14ac:dyDescent="0.2">
      <c r="A195" s="87">
        <v>3412</v>
      </c>
      <c r="B195" s="38" t="s">
        <v>696</v>
      </c>
      <c r="C195" s="144">
        <v>197</v>
      </c>
      <c r="D195" s="145">
        <f>SUM(D196:D197)</f>
        <v>0</v>
      </c>
      <c r="E195" s="149">
        <f t="shared" ref="E195:AA195" si="60">SUM(E196:E197)</f>
        <v>0</v>
      </c>
      <c r="F195" s="150">
        <f t="shared" si="60"/>
        <v>0</v>
      </c>
      <c r="G195" s="151">
        <f t="shared" si="60"/>
        <v>0</v>
      </c>
      <c r="H195" s="151">
        <f t="shared" si="60"/>
        <v>0</v>
      </c>
      <c r="I195" s="151">
        <f t="shared" si="60"/>
        <v>0</v>
      </c>
      <c r="J195" s="151">
        <f t="shared" si="60"/>
        <v>0</v>
      </c>
      <c r="K195" s="151">
        <f t="shared" si="60"/>
        <v>0</v>
      </c>
      <c r="L195" s="149">
        <f t="shared" si="60"/>
        <v>0</v>
      </c>
      <c r="M195" s="151">
        <f t="shared" si="60"/>
        <v>0</v>
      </c>
      <c r="N195" s="151">
        <f t="shared" si="60"/>
        <v>0</v>
      </c>
      <c r="O195" s="151">
        <f t="shared" si="60"/>
        <v>0</v>
      </c>
      <c r="P195" s="150">
        <f t="shared" si="60"/>
        <v>0</v>
      </c>
      <c r="Q195" s="150">
        <f t="shared" si="60"/>
        <v>0</v>
      </c>
      <c r="R195" s="150">
        <f t="shared" si="60"/>
        <v>0</v>
      </c>
      <c r="S195" s="153">
        <f t="shared" si="60"/>
        <v>0</v>
      </c>
      <c r="T195" s="149">
        <f t="shared" si="60"/>
        <v>0</v>
      </c>
      <c r="U195" s="150">
        <f t="shared" si="60"/>
        <v>0</v>
      </c>
      <c r="V195" s="150">
        <f t="shared" si="60"/>
        <v>0</v>
      </c>
      <c r="W195" s="154">
        <f t="shared" si="60"/>
        <v>0</v>
      </c>
      <c r="X195" s="155">
        <f t="shared" si="60"/>
        <v>0</v>
      </c>
      <c r="Y195" s="150">
        <f t="shared" si="60"/>
        <v>0</v>
      </c>
      <c r="Z195" s="150">
        <f t="shared" si="60"/>
        <v>0</v>
      </c>
      <c r="AA195" s="150">
        <f t="shared" si="60"/>
        <v>0</v>
      </c>
      <c r="AB195" s="157"/>
    </row>
    <row r="196" spans="1:28" x14ac:dyDescent="0.25">
      <c r="A196" s="87" t="s">
        <v>697</v>
      </c>
      <c r="B196" s="38" t="s">
        <v>698</v>
      </c>
      <c r="C196" s="144"/>
      <c r="D196" s="146">
        <f>SUM(E196:AA196)</f>
        <v>0</v>
      </c>
      <c r="E196" s="98">
        <v>0</v>
      </c>
      <c r="F196" s="45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98">
        <v>0</v>
      </c>
      <c r="M196" s="46">
        <v>0</v>
      </c>
      <c r="N196" s="46">
        <v>0</v>
      </c>
      <c r="O196" s="46">
        <v>0</v>
      </c>
      <c r="P196" s="45">
        <v>0</v>
      </c>
      <c r="Q196" s="45">
        <v>0</v>
      </c>
      <c r="R196" s="45">
        <v>0</v>
      </c>
      <c r="S196" s="104">
        <v>0</v>
      </c>
      <c r="T196" s="98">
        <v>0</v>
      </c>
      <c r="U196" s="45">
        <v>0</v>
      </c>
      <c r="V196" s="45">
        <v>0</v>
      </c>
      <c r="W196" s="47">
        <v>0</v>
      </c>
      <c r="X196" s="62">
        <v>0</v>
      </c>
      <c r="Y196" s="45">
        <v>0</v>
      </c>
      <c r="Z196" s="45">
        <v>0</v>
      </c>
      <c r="AA196" s="45">
        <v>0</v>
      </c>
      <c r="AB196" s="115"/>
    </row>
    <row r="197" spans="1:28" x14ac:dyDescent="0.25">
      <c r="A197" s="87" t="s">
        <v>699</v>
      </c>
      <c r="B197" s="38" t="s">
        <v>700</v>
      </c>
      <c r="C197" s="144"/>
      <c r="D197" s="146">
        <f>SUM(E197:AA197)</f>
        <v>0</v>
      </c>
      <c r="E197" s="98">
        <v>0</v>
      </c>
      <c r="F197" s="45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98">
        <v>0</v>
      </c>
      <c r="M197" s="46">
        <v>0</v>
      </c>
      <c r="N197" s="46">
        <v>0</v>
      </c>
      <c r="O197" s="46">
        <v>0</v>
      </c>
      <c r="P197" s="45">
        <v>0</v>
      </c>
      <c r="Q197" s="45">
        <v>0</v>
      </c>
      <c r="R197" s="45">
        <v>0</v>
      </c>
      <c r="S197" s="104">
        <v>0</v>
      </c>
      <c r="T197" s="98">
        <v>0</v>
      </c>
      <c r="U197" s="45">
        <v>0</v>
      </c>
      <c r="V197" s="45">
        <v>0</v>
      </c>
      <c r="W197" s="47">
        <v>0</v>
      </c>
      <c r="X197" s="62">
        <v>0</v>
      </c>
      <c r="Y197" s="45">
        <v>0</v>
      </c>
      <c r="Z197" s="45">
        <v>0</v>
      </c>
      <c r="AA197" s="45">
        <v>0</v>
      </c>
      <c r="AB197" s="115"/>
    </row>
    <row r="198" spans="1:28" s="148" customFormat="1" ht="11.25" x14ac:dyDescent="0.2">
      <c r="A198" s="87">
        <v>3413</v>
      </c>
      <c r="B198" s="38" t="s">
        <v>701</v>
      </c>
      <c r="C198" s="144">
        <v>198</v>
      </c>
      <c r="D198" s="145">
        <f>SUM(D199:D200)</f>
        <v>0</v>
      </c>
      <c r="E198" s="149">
        <f t="shared" ref="E198:AA198" si="61">SUM(E199:E200)</f>
        <v>0</v>
      </c>
      <c r="F198" s="150">
        <f t="shared" si="61"/>
        <v>0</v>
      </c>
      <c r="G198" s="151">
        <f t="shared" si="61"/>
        <v>0</v>
      </c>
      <c r="H198" s="151">
        <f t="shared" si="61"/>
        <v>0</v>
      </c>
      <c r="I198" s="151">
        <f t="shared" si="61"/>
        <v>0</v>
      </c>
      <c r="J198" s="151">
        <f t="shared" si="61"/>
        <v>0</v>
      </c>
      <c r="K198" s="151">
        <f t="shared" si="61"/>
        <v>0</v>
      </c>
      <c r="L198" s="149">
        <f t="shared" si="61"/>
        <v>0</v>
      </c>
      <c r="M198" s="151">
        <f t="shared" si="61"/>
        <v>0</v>
      </c>
      <c r="N198" s="151">
        <f t="shared" si="61"/>
        <v>0</v>
      </c>
      <c r="O198" s="151">
        <f t="shared" si="61"/>
        <v>0</v>
      </c>
      <c r="P198" s="150">
        <f t="shared" si="61"/>
        <v>0</v>
      </c>
      <c r="Q198" s="150">
        <f t="shared" si="61"/>
        <v>0</v>
      </c>
      <c r="R198" s="150">
        <f t="shared" si="61"/>
        <v>0</v>
      </c>
      <c r="S198" s="153">
        <f t="shared" si="61"/>
        <v>0</v>
      </c>
      <c r="T198" s="149">
        <f t="shared" si="61"/>
        <v>0</v>
      </c>
      <c r="U198" s="150">
        <f t="shared" si="61"/>
        <v>0</v>
      </c>
      <c r="V198" s="150">
        <f t="shared" si="61"/>
        <v>0</v>
      </c>
      <c r="W198" s="154">
        <f t="shared" si="61"/>
        <v>0</v>
      </c>
      <c r="X198" s="155">
        <f t="shared" si="61"/>
        <v>0</v>
      </c>
      <c r="Y198" s="150">
        <f t="shared" si="61"/>
        <v>0</v>
      </c>
      <c r="Z198" s="150">
        <f t="shared" si="61"/>
        <v>0</v>
      </c>
      <c r="AA198" s="150">
        <f t="shared" si="61"/>
        <v>0</v>
      </c>
      <c r="AB198" s="157"/>
    </row>
    <row r="199" spans="1:28" x14ac:dyDescent="0.25">
      <c r="A199" s="87" t="s">
        <v>702</v>
      </c>
      <c r="B199" s="38" t="s">
        <v>703</v>
      </c>
      <c r="C199" s="144"/>
      <c r="D199" s="146">
        <f>SUM(E199:AA199)</f>
        <v>0</v>
      </c>
      <c r="E199" s="98">
        <v>0</v>
      </c>
      <c r="F199" s="45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98">
        <v>0</v>
      </c>
      <c r="M199" s="46">
        <v>0</v>
      </c>
      <c r="N199" s="46">
        <v>0</v>
      </c>
      <c r="O199" s="46">
        <v>0</v>
      </c>
      <c r="P199" s="45">
        <v>0</v>
      </c>
      <c r="Q199" s="45">
        <v>0</v>
      </c>
      <c r="R199" s="45">
        <v>0</v>
      </c>
      <c r="S199" s="104">
        <v>0</v>
      </c>
      <c r="T199" s="98">
        <v>0</v>
      </c>
      <c r="U199" s="45">
        <v>0</v>
      </c>
      <c r="V199" s="45">
        <v>0</v>
      </c>
      <c r="W199" s="47">
        <v>0</v>
      </c>
      <c r="X199" s="62">
        <v>0</v>
      </c>
      <c r="Y199" s="45">
        <v>0</v>
      </c>
      <c r="Z199" s="45">
        <v>0</v>
      </c>
      <c r="AA199" s="45">
        <v>0</v>
      </c>
      <c r="AB199" s="115"/>
    </row>
    <row r="200" spans="1:28" x14ac:dyDescent="0.25">
      <c r="A200" s="87" t="s">
        <v>704</v>
      </c>
      <c r="B200" s="38" t="s">
        <v>705</v>
      </c>
      <c r="C200" s="144"/>
      <c r="D200" s="146">
        <f>SUM(E200:AA200)</f>
        <v>0</v>
      </c>
      <c r="E200" s="98">
        <v>0</v>
      </c>
      <c r="F200" s="45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98">
        <v>0</v>
      </c>
      <c r="M200" s="46">
        <v>0</v>
      </c>
      <c r="N200" s="46">
        <v>0</v>
      </c>
      <c r="O200" s="46">
        <v>0</v>
      </c>
      <c r="P200" s="45">
        <v>0</v>
      </c>
      <c r="Q200" s="45">
        <v>0</v>
      </c>
      <c r="R200" s="45">
        <v>0</v>
      </c>
      <c r="S200" s="104">
        <v>0</v>
      </c>
      <c r="T200" s="98">
        <v>0</v>
      </c>
      <c r="U200" s="45">
        <v>0</v>
      </c>
      <c r="V200" s="45">
        <v>0</v>
      </c>
      <c r="W200" s="47">
        <v>0</v>
      </c>
      <c r="X200" s="62">
        <v>0</v>
      </c>
      <c r="Y200" s="45">
        <v>0</v>
      </c>
      <c r="Z200" s="45">
        <v>0</v>
      </c>
      <c r="AA200" s="45">
        <v>0</v>
      </c>
      <c r="AB200" s="115"/>
    </row>
    <row r="201" spans="1:28" s="148" customFormat="1" ht="11.25" x14ac:dyDescent="0.2">
      <c r="A201" s="87">
        <v>3419</v>
      </c>
      <c r="B201" s="38" t="s">
        <v>114</v>
      </c>
      <c r="C201" s="144">
        <v>199</v>
      </c>
      <c r="D201" s="145">
        <f>SUM(D202:D203)</f>
        <v>0</v>
      </c>
      <c r="E201" s="149">
        <f t="shared" ref="E201:AA201" si="62">SUM(E202:E203)</f>
        <v>0</v>
      </c>
      <c r="F201" s="150">
        <f t="shared" si="62"/>
        <v>0</v>
      </c>
      <c r="G201" s="151">
        <f t="shared" si="62"/>
        <v>0</v>
      </c>
      <c r="H201" s="151">
        <f t="shared" si="62"/>
        <v>0</v>
      </c>
      <c r="I201" s="151">
        <f t="shared" si="62"/>
        <v>0</v>
      </c>
      <c r="J201" s="151">
        <f t="shared" si="62"/>
        <v>0</v>
      </c>
      <c r="K201" s="151">
        <f t="shared" si="62"/>
        <v>0</v>
      </c>
      <c r="L201" s="149">
        <f t="shared" si="62"/>
        <v>0</v>
      </c>
      <c r="M201" s="151">
        <f t="shared" si="62"/>
        <v>0</v>
      </c>
      <c r="N201" s="151">
        <f t="shared" si="62"/>
        <v>0</v>
      </c>
      <c r="O201" s="151">
        <f t="shared" si="62"/>
        <v>0</v>
      </c>
      <c r="P201" s="150">
        <f t="shared" si="62"/>
        <v>0</v>
      </c>
      <c r="Q201" s="150">
        <f t="shared" si="62"/>
        <v>0</v>
      </c>
      <c r="R201" s="150">
        <f t="shared" si="62"/>
        <v>0</v>
      </c>
      <c r="S201" s="153">
        <f t="shared" si="62"/>
        <v>0</v>
      </c>
      <c r="T201" s="149">
        <f t="shared" si="62"/>
        <v>0</v>
      </c>
      <c r="U201" s="150">
        <f t="shared" si="62"/>
        <v>0</v>
      </c>
      <c r="V201" s="150">
        <f t="shared" si="62"/>
        <v>0</v>
      </c>
      <c r="W201" s="154">
        <f t="shared" si="62"/>
        <v>0</v>
      </c>
      <c r="X201" s="155">
        <f t="shared" si="62"/>
        <v>0</v>
      </c>
      <c r="Y201" s="150">
        <f t="shared" si="62"/>
        <v>0</v>
      </c>
      <c r="Z201" s="150">
        <f t="shared" si="62"/>
        <v>0</v>
      </c>
      <c r="AA201" s="150">
        <f t="shared" si="62"/>
        <v>0</v>
      </c>
      <c r="AB201" s="157"/>
    </row>
    <row r="202" spans="1:28" x14ac:dyDescent="0.25">
      <c r="A202" s="87" t="s">
        <v>706</v>
      </c>
      <c r="B202" s="38" t="s">
        <v>707</v>
      </c>
      <c r="C202" s="144"/>
      <c r="D202" s="146">
        <f>SUM(E202:AA202)</f>
        <v>0</v>
      </c>
      <c r="E202" s="98">
        <v>0</v>
      </c>
      <c r="F202" s="45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98">
        <v>0</v>
      </c>
      <c r="M202" s="46">
        <v>0</v>
      </c>
      <c r="N202" s="46">
        <v>0</v>
      </c>
      <c r="O202" s="46">
        <v>0</v>
      </c>
      <c r="P202" s="45">
        <v>0</v>
      </c>
      <c r="Q202" s="45">
        <v>0</v>
      </c>
      <c r="R202" s="45">
        <v>0</v>
      </c>
      <c r="S202" s="104">
        <v>0</v>
      </c>
      <c r="T202" s="98">
        <v>0</v>
      </c>
      <c r="U202" s="45">
        <v>0</v>
      </c>
      <c r="V202" s="45">
        <v>0</v>
      </c>
      <c r="W202" s="47">
        <v>0</v>
      </c>
      <c r="X202" s="62">
        <v>0</v>
      </c>
      <c r="Y202" s="45">
        <v>0</v>
      </c>
      <c r="Z202" s="45">
        <v>0</v>
      </c>
      <c r="AA202" s="45">
        <v>0</v>
      </c>
      <c r="AB202" s="115"/>
    </row>
    <row r="203" spans="1:28" x14ac:dyDescent="0.25">
      <c r="A203" s="87" t="s">
        <v>708</v>
      </c>
      <c r="B203" s="38" t="s">
        <v>709</v>
      </c>
      <c r="C203" s="144"/>
      <c r="D203" s="146">
        <f>SUM(E203:AA203)</f>
        <v>0</v>
      </c>
      <c r="E203" s="98">
        <v>0</v>
      </c>
      <c r="F203" s="45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98">
        <v>0</v>
      </c>
      <c r="M203" s="46">
        <v>0</v>
      </c>
      <c r="N203" s="46">
        <v>0</v>
      </c>
      <c r="O203" s="46">
        <v>0</v>
      </c>
      <c r="P203" s="45">
        <v>0</v>
      </c>
      <c r="Q203" s="45">
        <v>0</v>
      </c>
      <c r="R203" s="45">
        <v>0</v>
      </c>
      <c r="S203" s="104">
        <v>0</v>
      </c>
      <c r="T203" s="98">
        <v>0</v>
      </c>
      <c r="U203" s="45">
        <v>0</v>
      </c>
      <c r="V203" s="45">
        <v>0</v>
      </c>
      <c r="W203" s="47">
        <v>0</v>
      </c>
      <c r="X203" s="62">
        <v>0</v>
      </c>
      <c r="Y203" s="45">
        <v>0</v>
      </c>
      <c r="Z203" s="45">
        <v>0</v>
      </c>
      <c r="AA203" s="45">
        <v>0</v>
      </c>
      <c r="AB203" s="115"/>
    </row>
    <row r="204" spans="1:28" s="148" customFormat="1" ht="11.25" x14ac:dyDescent="0.2">
      <c r="A204" s="87">
        <v>342</v>
      </c>
      <c r="B204" s="38" t="s">
        <v>710</v>
      </c>
      <c r="C204" s="144">
        <v>200</v>
      </c>
      <c r="D204" s="39">
        <f>SUM(D205+D210+D214+D221+D223+D225+D230)</f>
        <v>0</v>
      </c>
      <c r="E204" s="99">
        <f t="shared" ref="E204:AA204" si="63">SUM(E205+E210+E214+E221+E223+E225+E230)</f>
        <v>0</v>
      </c>
      <c r="F204" s="48">
        <f t="shared" si="63"/>
        <v>0</v>
      </c>
      <c r="G204" s="49">
        <f t="shared" si="63"/>
        <v>0</v>
      </c>
      <c r="H204" s="49">
        <f t="shared" si="63"/>
        <v>0</v>
      </c>
      <c r="I204" s="49">
        <f t="shared" si="63"/>
        <v>0</v>
      </c>
      <c r="J204" s="49">
        <f t="shared" si="63"/>
        <v>0</v>
      </c>
      <c r="K204" s="49">
        <f t="shared" si="63"/>
        <v>0</v>
      </c>
      <c r="L204" s="99">
        <f t="shared" si="63"/>
        <v>0</v>
      </c>
      <c r="M204" s="49">
        <f t="shared" si="63"/>
        <v>0</v>
      </c>
      <c r="N204" s="49">
        <f t="shared" si="63"/>
        <v>0</v>
      </c>
      <c r="O204" s="49">
        <f t="shared" si="63"/>
        <v>0</v>
      </c>
      <c r="P204" s="48">
        <f t="shared" si="63"/>
        <v>0</v>
      </c>
      <c r="Q204" s="48">
        <f t="shared" si="63"/>
        <v>0</v>
      </c>
      <c r="R204" s="48">
        <f t="shared" si="63"/>
        <v>0</v>
      </c>
      <c r="S204" s="105">
        <f t="shared" si="63"/>
        <v>0</v>
      </c>
      <c r="T204" s="99">
        <f t="shared" si="63"/>
        <v>0</v>
      </c>
      <c r="U204" s="48">
        <f t="shared" si="63"/>
        <v>0</v>
      </c>
      <c r="V204" s="48">
        <f t="shared" si="63"/>
        <v>0</v>
      </c>
      <c r="W204" s="50">
        <f t="shared" si="63"/>
        <v>0</v>
      </c>
      <c r="X204" s="58">
        <f t="shared" si="63"/>
        <v>0</v>
      </c>
      <c r="Y204" s="48">
        <f t="shared" si="63"/>
        <v>0</v>
      </c>
      <c r="Z204" s="48">
        <f t="shared" si="63"/>
        <v>0</v>
      </c>
      <c r="AA204" s="48">
        <f t="shared" si="63"/>
        <v>0</v>
      </c>
      <c r="AB204" s="118"/>
    </row>
    <row r="205" spans="1:28" s="148" customFormat="1" ht="22.5" customHeight="1" x14ac:dyDescent="0.2">
      <c r="A205" s="87">
        <v>3421</v>
      </c>
      <c r="B205" s="38" t="s">
        <v>711</v>
      </c>
      <c r="C205" s="144">
        <v>201</v>
      </c>
      <c r="D205" s="145">
        <f>SUM(D206:D209)</f>
        <v>0</v>
      </c>
      <c r="E205" s="149">
        <f t="shared" ref="E205:AA205" si="64">SUM(E206:E209)</f>
        <v>0</v>
      </c>
      <c r="F205" s="150">
        <f t="shared" si="64"/>
        <v>0</v>
      </c>
      <c r="G205" s="151">
        <f t="shared" si="64"/>
        <v>0</v>
      </c>
      <c r="H205" s="151">
        <f t="shared" si="64"/>
        <v>0</v>
      </c>
      <c r="I205" s="151">
        <f t="shared" si="64"/>
        <v>0</v>
      </c>
      <c r="J205" s="151">
        <f t="shared" si="64"/>
        <v>0</v>
      </c>
      <c r="K205" s="151">
        <f t="shared" si="64"/>
        <v>0</v>
      </c>
      <c r="L205" s="149">
        <f t="shared" si="64"/>
        <v>0</v>
      </c>
      <c r="M205" s="151">
        <f t="shared" si="64"/>
        <v>0</v>
      </c>
      <c r="N205" s="151">
        <f t="shared" si="64"/>
        <v>0</v>
      </c>
      <c r="O205" s="151">
        <f t="shared" si="64"/>
        <v>0</v>
      </c>
      <c r="P205" s="150">
        <f t="shared" si="64"/>
        <v>0</v>
      </c>
      <c r="Q205" s="150">
        <f t="shared" si="64"/>
        <v>0</v>
      </c>
      <c r="R205" s="150">
        <f t="shared" si="64"/>
        <v>0</v>
      </c>
      <c r="S205" s="153">
        <f t="shared" si="64"/>
        <v>0</v>
      </c>
      <c r="T205" s="149">
        <f t="shared" si="64"/>
        <v>0</v>
      </c>
      <c r="U205" s="150">
        <f t="shared" si="64"/>
        <v>0</v>
      </c>
      <c r="V205" s="150">
        <f t="shared" si="64"/>
        <v>0</v>
      </c>
      <c r="W205" s="154">
        <f t="shared" si="64"/>
        <v>0</v>
      </c>
      <c r="X205" s="155">
        <f t="shared" si="64"/>
        <v>0</v>
      </c>
      <c r="Y205" s="150">
        <f t="shared" si="64"/>
        <v>0</v>
      </c>
      <c r="Z205" s="150">
        <f t="shared" si="64"/>
        <v>0</v>
      </c>
      <c r="AA205" s="150">
        <f t="shared" si="64"/>
        <v>0</v>
      </c>
      <c r="AB205" s="157"/>
    </row>
    <row r="206" spans="1:28" x14ac:dyDescent="0.25">
      <c r="A206" s="87" t="s">
        <v>712</v>
      </c>
      <c r="B206" s="38" t="s">
        <v>713</v>
      </c>
      <c r="C206" s="144"/>
      <c r="D206" s="146">
        <f>SUM(E206:AA206)</f>
        <v>0</v>
      </c>
      <c r="E206" s="98">
        <v>0</v>
      </c>
      <c r="F206" s="45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98">
        <v>0</v>
      </c>
      <c r="M206" s="46">
        <v>0</v>
      </c>
      <c r="N206" s="46">
        <v>0</v>
      </c>
      <c r="O206" s="46">
        <v>0</v>
      </c>
      <c r="P206" s="45">
        <v>0</v>
      </c>
      <c r="Q206" s="45">
        <v>0</v>
      </c>
      <c r="R206" s="45">
        <v>0</v>
      </c>
      <c r="S206" s="104">
        <v>0</v>
      </c>
      <c r="T206" s="98">
        <v>0</v>
      </c>
      <c r="U206" s="45">
        <v>0</v>
      </c>
      <c r="V206" s="45">
        <v>0</v>
      </c>
      <c r="W206" s="47">
        <v>0</v>
      </c>
      <c r="X206" s="62">
        <v>0</v>
      </c>
      <c r="Y206" s="45">
        <v>0</v>
      </c>
      <c r="Z206" s="45">
        <v>0</v>
      </c>
      <c r="AA206" s="45">
        <v>0</v>
      </c>
      <c r="AB206" s="115"/>
    </row>
    <row r="207" spans="1:28" x14ac:dyDescent="0.25">
      <c r="A207" s="87" t="s">
        <v>714</v>
      </c>
      <c r="B207" s="38" t="s">
        <v>715</v>
      </c>
      <c r="C207" s="144"/>
      <c r="D207" s="146">
        <f>SUM(E207:AA207)</f>
        <v>0</v>
      </c>
      <c r="E207" s="98">
        <v>0</v>
      </c>
      <c r="F207" s="45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98">
        <v>0</v>
      </c>
      <c r="M207" s="46">
        <v>0</v>
      </c>
      <c r="N207" s="46">
        <v>0</v>
      </c>
      <c r="O207" s="46">
        <v>0</v>
      </c>
      <c r="P207" s="45">
        <v>0</v>
      </c>
      <c r="Q207" s="45">
        <v>0</v>
      </c>
      <c r="R207" s="45">
        <v>0</v>
      </c>
      <c r="S207" s="104">
        <v>0</v>
      </c>
      <c r="T207" s="98">
        <v>0</v>
      </c>
      <c r="U207" s="45">
        <v>0</v>
      </c>
      <c r="V207" s="45">
        <v>0</v>
      </c>
      <c r="W207" s="47">
        <v>0</v>
      </c>
      <c r="X207" s="62">
        <v>0</v>
      </c>
      <c r="Y207" s="45">
        <v>0</v>
      </c>
      <c r="Z207" s="45">
        <v>0</v>
      </c>
      <c r="AA207" s="45">
        <v>0</v>
      </c>
      <c r="AB207" s="115"/>
    </row>
    <row r="208" spans="1:28" x14ac:dyDescent="0.25">
      <c r="A208" s="87" t="s">
        <v>716</v>
      </c>
      <c r="B208" s="38" t="s">
        <v>717</v>
      </c>
      <c r="C208" s="144"/>
      <c r="D208" s="146">
        <f>SUM(E208:AA208)</f>
        <v>0</v>
      </c>
      <c r="E208" s="98">
        <v>0</v>
      </c>
      <c r="F208" s="45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98">
        <v>0</v>
      </c>
      <c r="M208" s="46">
        <v>0</v>
      </c>
      <c r="N208" s="46">
        <v>0</v>
      </c>
      <c r="O208" s="46">
        <v>0</v>
      </c>
      <c r="P208" s="45">
        <v>0</v>
      </c>
      <c r="Q208" s="45">
        <v>0</v>
      </c>
      <c r="R208" s="45">
        <v>0</v>
      </c>
      <c r="S208" s="104">
        <v>0</v>
      </c>
      <c r="T208" s="98">
        <v>0</v>
      </c>
      <c r="U208" s="45">
        <v>0</v>
      </c>
      <c r="V208" s="45">
        <v>0</v>
      </c>
      <c r="W208" s="47">
        <v>0</v>
      </c>
      <c r="X208" s="62">
        <v>0</v>
      </c>
      <c r="Y208" s="45">
        <v>0</v>
      </c>
      <c r="Z208" s="45">
        <v>0</v>
      </c>
      <c r="AA208" s="45">
        <v>0</v>
      </c>
      <c r="AB208" s="115"/>
    </row>
    <row r="209" spans="1:28" x14ac:dyDescent="0.25">
      <c r="A209" s="87" t="s">
        <v>718</v>
      </c>
      <c r="B209" s="38" t="s">
        <v>719</v>
      </c>
      <c r="C209" s="144"/>
      <c r="D209" s="146">
        <f>SUM(E209:AA209)</f>
        <v>0</v>
      </c>
      <c r="E209" s="98">
        <v>0</v>
      </c>
      <c r="F209" s="45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98">
        <v>0</v>
      </c>
      <c r="M209" s="46">
        <v>0</v>
      </c>
      <c r="N209" s="46">
        <v>0</v>
      </c>
      <c r="O209" s="46">
        <v>0</v>
      </c>
      <c r="P209" s="45">
        <v>0</v>
      </c>
      <c r="Q209" s="45">
        <v>0</v>
      </c>
      <c r="R209" s="45">
        <v>0</v>
      </c>
      <c r="S209" s="104">
        <v>0</v>
      </c>
      <c r="T209" s="98">
        <v>0</v>
      </c>
      <c r="U209" s="45">
        <v>0</v>
      </c>
      <c r="V209" s="45">
        <v>0</v>
      </c>
      <c r="W209" s="47">
        <v>0</v>
      </c>
      <c r="X209" s="62">
        <v>0</v>
      </c>
      <c r="Y209" s="45">
        <v>0</v>
      </c>
      <c r="Z209" s="45">
        <v>0</v>
      </c>
      <c r="AA209" s="45">
        <v>0</v>
      </c>
      <c r="AB209" s="115"/>
    </row>
    <row r="210" spans="1:28" s="148" customFormat="1" ht="22.5" customHeight="1" x14ac:dyDescent="0.2">
      <c r="A210" s="87">
        <v>3422</v>
      </c>
      <c r="B210" s="38" t="s">
        <v>720</v>
      </c>
      <c r="C210" s="144">
        <v>202</v>
      </c>
      <c r="D210" s="145">
        <f>SUM(D211:D213)</f>
        <v>0</v>
      </c>
      <c r="E210" s="149">
        <f t="shared" ref="E210:AA210" si="65">SUM(E211:E213)</f>
        <v>0</v>
      </c>
      <c r="F210" s="150">
        <f t="shared" si="65"/>
        <v>0</v>
      </c>
      <c r="G210" s="151">
        <f t="shared" si="65"/>
        <v>0</v>
      </c>
      <c r="H210" s="151">
        <f t="shared" si="65"/>
        <v>0</v>
      </c>
      <c r="I210" s="151">
        <f t="shared" si="65"/>
        <v>0</v>
      </c>
      <c r="J210" s="151">
        <f t="shared" si="65"/>
        <v>0</v>
      </c>
      <c r="K210" s="151">
        <f t="shared" si="65"/>
        <v>0</v>
      </c>
      <c r="L210" s="149">
        <f t="shared" si="65"/>
        <v>0</v>
      </c>
      <c r="M210" s="151">
        <f t="shared" si="65"/>
        <v>0</v>
      </c>
      <c r="N210" s="151">
        <f t="shared" si="65"/>
        <v>0</v>
      </c>
      <c r="O210" s="151">
        <f t="shared" si="65"/>
        <v>0</v>
      </c>
      <c r="P210" s="150">
        <f t="shared" si="65"/>
        <v>0</v>
      </c>
      <c r="Q210" s="150">
        <f t="shared" si="65"/>
        <v>0</v>
      </c>
      <c r="R210" s="150">
        <f t="shared" si="65"/>
        <v>0</v>
      </c>
      <c r="S210" s="153">
        <f t="shared" si="65"/>
        <v>0</v>
      </c>
      <c r="T210" s="149">
        <f t="shared" si="65"/>
        <v>0</v>
      </c>
      <c r="U210" s="150">
        <f t="shared" si="65"/>
        <v>0</v>
      </c>
      <c r="V210" s="150">
        <f t="shared" si="65"/>
        <v>0</v>
      </c>
      <c r="W210" s="154">
        <f t="shared" si="65"/>
        <v>0</v>
      </c>
      <c r="X210" s="155">
        <f t="shared" si="65"/>
        <v>0</v>
      </c>
      <c r="Y210" s="150">
        <f t="shared" si="65"/>
        <v>0</v>
      </c>
      <c r="Z210" s="150">
        <f t="shared" si="65"/>
        <v>0</v>
      </c>
      <c r="AA210" s="150">
        <f t="shared" si="65"/>
        <v>0</v>
      </c>
      <c r="AB210" s="157"/>
    </row>
    <row r="211" spans="1:28" ht="22.5" customHeight="1" x14ac:dyDescent="0.25">
      <c r="A211" s="87" t="s">
        <v>721</v>
      </c>
      <c r="B211" s="38" t="s">
        <v>722</v>
      </c>
      <c r="C211" s="144"/>
      <c r="D211" s="146">
        <f>SUM(E211:AA211)</f>
        <v>0</v>
      </c>
      <c r="E211" s="98">
        <v>0</v>
      </c>
      <c r="F211" s="45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98">
        <v>0</v>
      </c>
      <c r="M211" s="46">
        <v>0</v>
      </c>
      <c r="N211" s="46">
        <v>0</v>
      </c>
      <c r="O211" s="46">
        <v>0</v>
      </c>
      <c r="P211" s="45">
        <v>0</v>
      </c>
      <c r="Q211" s="45">
        <v>0</v>
      </c>
      <c r="R211" s="45">
        <v>0</v>
      </c>
      <c r="S211" s="104">
        <v>0</v>
      </c>
      <c r="T211" s="98">
        <v>0</v>
      </c>
      <c r="U211" s="45">
        <v>0</v>
      </c>
      <c r="V211" s="45">
        <v>0</v>
      </c>
      <c r="W211" s="47">
        <v>0</v>
      </c>
      <c r="X211" s="62">
        <v>0</v>
      </c>
      <c r="Y211" s="45">
        <v>0</v>
      </c>
      <c r="Z211" s="45">
        <v>0</v>
      </c>
      <c r="AA211" s="45">
        <v>0</v>
      </c>
      <c r="AB211" s="115"/>
    </row>
    <row r="212" spans="1:28" ht="22.5" customHeight="1" x14ac:dyDescent="0.25">
      <c r="A212" s="87" t="s">
        <v>723</v>
      </c>
      <c r="B212" s="38" t="s">
        <v>724</v>
      </c>
      <c r="C212" s="144"/>
      <c r="D212" s="146">
        <f>SUM(E212:AA212)</f>
        <v>0</v>
      </c>
      <c r="E212" s="98">
        <v>0</v>
      </c>
      <c r="F212" s="45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98">
        <v>0</v>
      </c>
      <c r="M212" s="46">
        <v>0</v>
      </c>
      <c r="N212" s="46">
        <v>0</v>
      </c>
      <c r="O212" s="46">
        <v>0</v>
      </c>
      <c r="P212" s="45">
        <v>0</v>
      </c>
      <c r="Q212" s="45">
        <v>0</v>
      </c>
      <c r="R212" s="45">
        <v>0</v>
      </c>
      <c r="S212" s="104">
        <v>0</v>
      </c>
      <c r="T212" s="98">
        <v>0</v>
      </c>
      <c r="U212" s="45">
        <v>0</v>
      </c>
      <c r="V212" s="45">
        <v>0</v>
      </c>
      <c r="W212" s="47">
        <v>0</v>
      </c>
      <c r="X212" s="62">
        <v>0</v>
      </c>
      <c r="Y212" s="45">
        <v>0</v>
      </c>
      <c r="Z212" s="45">
        <v>0</v>
      </c>
      <c r="AA212" s="45">
        <v>0</v>
      </c>
      <c r="AB212" s="115"/>
    </row>
    <row r="213" spans="1:28" ht="22.5" customHeight="1" x14ac:dyDescent="0.25">
      <c r="A213" s="87" t="s">
        <v>725</v>
      </c>
      <c r="B213" s="38" t="s">
        <v>726</v>
      </c>
      <c r="C213" s="144"/>
      <c r="D213" s="146">
        <f>SUM(E213:AA213)</f>
        <v>0</v>
      </c>
      <c r="E213" s="98">
        <v>0</v>
      </c>
      <c r="F213" s="45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98">
        <v>0</v>
      </c>
      <c r="M213" s="46">
        <v>0</v>
      </c>
      <c r="N213" s="46">
        <v>0</v>
      </c>
      <c r="O213" s="46">
        <v>0</v>
      </c>
      <c r="P213" s="45">
        <v>0</v>
      </c>
      <c r="Q213" s="45">
        <v>0</v>
      </c>
      <c r="R213" s="45">
        <v>0</v>
      </c>
      <c r="S213" s="104">
        <v>0</v>
      </c>
      <c r="T213" s="98">
        <v>0</v>
      </c>
      <c r="U213" s="45">
        <v>0</v>
      </c>
      <c r="V213" s="45">
        <v>0</v>
      </c>
      <c r="W213" s="47">
        <v>0</v>
      </c>
      <c r="X213" s="62">
        <v>0</v>
      </c>
      <c r="Y213" s="45">
        <v>0</v>
      </c>
      <c r="Z213" s="45">
        <v>0</v>
      </c>
      <c r="AA213" s="45">
        <v>0</v>
      </c>
      <c r="AB213" s="115"/>
    </row>
    <row r="214" spans="1:28" s="148" customFormat="1" ht="22.5" customHeight="1" x14ac:dyDescent="0.2">
      <c r="A214" s="87">
        <v>3423</v>
      </c>
      <c r="B214" s="38" t="s">
        <v>727</v>
      </c>
      <c r="C214" s="144">
        <v>203</v>
      </c>
      <c r="D214" s="145">
        <f>SUM(D215:D220)</f>
        <v>0</v>
      </c>
      <c r="E214" s="149">
        <f t="shared" ref="E214:AA214" si="66">SUM(E215:E220)</f>
        <v>0</v>
      </c>
      <c r="F214" s="150">
        <f t="shared" si="66"/>
        <v>0</v>
      </c>
      <c r="G214" s="151">
        <f t="shared" si="66"/>
        <v>0</v>
      </c>
      <c r="H214" s="151">
        <f t="shared" si="66"/>
        <v>0</v>
      </c>
      <c r="I214" s="151">
        <f t="shared" si="66"/>
        <v>0</v>
      </c>
      <c r="J214" s="151">
        <f t="shared" si="66"/>
        <v>0</v>
      </c>
      <c r="K214" s="151">
        <f t="shared" si="66"/>
        <v>0</v>
      </c>
      <c r="L214" s="149">
        <f t="shared" si="66"/>
        <v>0</v>
      </c>
      <c r="M214" s="151">
        <f t="shared" si="66"/>
        <v>0</v>
      </c>
      <c r="N214" s="151">
        <f t="shared" si="66"/>
        <v>0</v>
      </c>
      <c r="O214" s="151">
        <f t="shared" si="66"/>
        <v>0</v>
      </c>
      <c r="P214" s="150">
        <f t="shared" si="66"/>
        <v>0</v>
      </c>
      <c r="Q214" s="150">
        <f t="shared" si="66"/>
        <v>0</v>
      </c>
      <c r="R214" s="150">
        <f t="shared" si="66"/>
        <v>0</v>
      </c>
      <c r="S214" s="153">
        <f t="shared" si="66"/>
        <v>0</v>
      </c>
      <c r="T214" s="149">
        <f t="shared" si="66"/>
        <v>0</v>
      </c>
      <c r="U214" s="150">
        <f t="shared" si="66"/>
        <v>0</v>
      </c>
      <c r="V214" s="150">
        <f t="shared" si="66"/>
        <v>0</v>
      </c>
      <c r="W214" s="154">
        <f t="shared" si="66"/>
        <v>0</v>
      </c>
      <c r="X214" s="155">
        <f t="shared" si="66"/>
        <v>0</v>
      </c>
      <c r="Y214" s="150">
        <f t="shared" si="66"/>
        <v>0</v>
      </c>
      <c r="Z214" s="150">
        <f t="shared" si="66"/>
        <v>0</v>
      </c>
      <c r="AA214" s="150">
        <f t="shared" si="66"/>
        <v>0</v>
      </c>
      <c r="AB214" s="157"/>
    </row>
    <row r="215" spans="1:28" ht="22.5" customHeight="1" x14ac:dyDescent="0.25">
      <c r="A215" s="87" t="s">
        <v>728</v>
      </c>
      <c r="B215" s="38" t="s">
        <v>729</v>
      </c>
      <c r="C215" s="144"/>
      <c r="D215" s="146">
        <f t="shared" ref="D215:D220" si="67">SUM(E215:AA215)</f>
        <v>0</v>
      </c>
      <c r="E215" s="98">
        <v>0</v>
      </c>
      <c r="F215" s="45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98">
        <v>0</v>
      </c>
      <c r="M215" s="46">
        <v>0</v>
      </c>
      <c r="N215" s="46">
        <v>0</v>
      </c>
      <c r="O215" s="46">
        <v>0</v>
      </c>
      <c r="P215" s="45">
        <v>0</v>
      </c>
      <c r="Q215" s="45">
        <v>0</v>
      </c>
      <c r="R215" s="45">
        <v>0</v>
      </c>
      <c r="S215" s="104">
        <v>0</v>
      </c>
      <c r="T215" s="98">
        <v>0</v>
      </c>
      <c r="U215" s="45">
        <v>0</v>
      </c>
      <c r="V215" s="45">
        <v>0</v>
      </c>
      <c r="W215" s="47">
        <v>0</v>
      </c>
      <c r="X215" s="62">
        <v>0</v>
      </c>
      <c r="Y215" s="45">
        <v>0</v>
      </c>
      <c r="Z215" s="45">
        <v>0</v>
      </c>
      <c r="AA215" s="45">
        <v>0</v>
      </c>
      <c r="AB215" s="115"/>
    </row>
    <row r="216" spans="1:28" ht="22.5" customHeight="1" x14ac:dyDescent="0.25">
      <c r="A216" s="87" t="s">
        <v>730</v>
      </c>
      <c r="B216" s="38" t="s">
        <v>731</v>
      </c>
      <c r="C216" s="144"/>
      <c r="D216" s="146">
        <f t="shared" si="67"/>
        <v>0</v>
      </c>
      <c r="E216" s="98">
        <v>0</v>
      </c>
      <c r="F216" s="45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98">
        <v>0</v>
      </c>
      <c r="M216" s="46">
        <v>0</v>
      </c>
      <c r="N216" s="46">
        <v>0</v>
      </c>
      <c r="O216" s="46">
        <v>0</v>
      </c>
      <c r="P216" s="45">
        <v>0</v>
      </c>
      <c r="Q216" s="45">
        <v>0</v>
      </c>
      <c r="R216" s="45">
        <v>0</v>
      </c>
      <c r="S216" s="104">
        <v>0</v>
      </c>
      <c r="T216" s="98">
        <v>0</v>
      </c>
      <c r="U216" s="45">
        <v>0</v>
      </c>
      <c r="V216" s="45">
        <v>0</v>
      </c>
      <c r="W216" s="47">
        <v>0</v>
      </c>
      <c r="X216" s="62">
        <v>0</v>
      </c>
      <c r="Y216" s="45">
        <v>0</v>
      </c>
      <c r="Z216" s="45">
        <v>0</v>
      </c>
      <c r="AA216" s="45">
        <v>0</v>
      </c>
      <c r="AB216" s="115"/>
    </row>
    <row r="217" spans="1:28" ht="22.5" customHeight="1" x14ac:dyDescent="0.25">
      <c r="A217" s="87" t="s">
        <v>732</v>
      </c>
      <c r="B217" s="38" t="s">
        <v>733</v>
      </c>
      <c r="C217" s="144"/>
      <c r="D217" s="146">
        <f t="shared" si="67"/>
        <v>0</v>
      </c>
      <c r="E217" s="98">
        <v>0</v>
      </c>
      <c r="F217" s="45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98">
        <v>0</v>
      </c>
      <c r="M217" s="46">
        <v>0</v>
      </c>
      <c r="N217" s="46">
        <v>0</v>
      </c>
      <c r="O217" s="46">
        <v>0</v>
      </c>
      <c r="P217" s="45">
        <v>0</v>
      </c>
      <c r="Q217" s="45">
        <v>0</v>
      </c>
      <c r="R217" s="45">
        <v>0</v>
      </c>
      <c r="S217" s="104">
        <v>0</v>
      </c>
      <c r="T217" s="98">
        <v>0</v>
      </c>
      <c r="U217" s="45">
        <v>0</v>
      </c>
      <c r="V217" s="45">
        <v>0</v>
      </c>
      <c r="W217" s="47">
        <v>0</v>
      </c>
      <c r="X217" s="62">
        <v>0</v>
      </c>
      <c r="Y217" s="45">
        <v>0</v>
      </c>
      <c r="Z217" s="45">
        <v>0</v>
      </c>
      <c r="AA217" s="45">
        <v>0</v>
      </c>
      <c r="AB217" s="115"/>
    </row>
    <row r="218" spans="1:28" x14ac:dyDescent="0.25">
      <c r="A218" s="87" t="s">
        <v>734</v>
      </c>
      <c r="B218" s="38" t="s">
        <v>735</v>
      </c>
      <c r="C218" s="144"/>
      <c r="D218" s="146">
        <f t="shared" si="67"/>
        <v>0</v>
      </c>
      <c r="E218" s="98">
        <v>0</v>
      </c>
      <c r="F218" s="45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98">
        <v>0</v>
      </c>
      <c r="M218" s="46">
        <v>0</v>
      </c>
      <c r="N218" s="46">
        <v>0</v>
      </c>
      <c r="O218" s="46">
        <v>0</v>
      </c>
      <c r="P218" s="45">
        <v>0</v>
      </c>
      <c r="Q218" s="45">
        <v>0</v>
      </c>
      <c r="R218" s="45">
        <v>0</v>
      </c>
      <c r="S218" s="104">
        <v>0</v>
      </c>
      <c r="T218" s="98">
        <v>0</v>
      </c>
      <c r="U218" s="45">
        <v>0</v>
      </c>
      <c r="V218" s="45">
        <v>0</v>
      </c>
      <c r="W218" s="47">
        <v>0</v>
      </c>
      <c r="X218" s="62">
        <v>0</v>
      </c>
      <c r="Y218" s="45">
        <v>0</v>
      </c>
      <c r="Z218" s="45">
        <v>0</v>
      </c>
      <c r="AA218" s="45">
        <v>0</v>
      </c>
      <c r="AB218" s="115"/>
    </row>
    <row r="219" spans="1:28" ht="22.5" customHeight="1" x14ac:dyDescent="0.25">
      <c r="A219" s="87" t="s">
        <v>736</v>
      </c>
      <c r="B219" s="38" t="s">
        <v>737</v>
      </c>
      <c r="C219" s="144"/>
      <c r="D219" s="146">
        <f t="shared" si="67"/>
        <v>0</v>
      </c>
      <c r="E219" s="98">
        <v>0</v>
      </c>
      <c r="F219" s="45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98">
        <v>0</v>
      </c>
      <c r="M219" s="46">
        <v>0</v>
      </c>
      <c r="N219" s="46">
        <v>0</v>
      </c>
      <c r="O219" s="46">
        <v>0</v>
      </c>
      <c r="P219" s="45">
        <v>0</v>
      </c>
      <c r="Q219" s="45">
        <v>0</v>
      </c>
      <c r="R219" s="45">
        <v>0</v>
      </c>
      <c r="S219" s="104">
        <v>0</v>
      </c>
      <c r="T219" s="98">
        <v>0</v>
      </c>
      <c r="U219" s="45">
        <v>0</v>
      </c>
      <c r="V219" s="45">
        <v>0</v>
      </c>
      <c r="W219" s="47">
        <v>0</v>
      </c>
      <c r="X219" s="62">
        <v>0</v>
      </c>
      <c r="Y219" s="45">
        <v>0</v>
      </c>
      <c r="Z219" s="45">
        <v>0</v>
      </c>
      <c r="AA219" s="45">
        <v>0</v>
      </c>
      <c r="AB219" s="115"/>
    </row>
    <row r="220" spans="1:28" ht="22.5" customHeight="1" x14ac:dyDescent="0.25">
      <c r="A220" s="87" t="s">
        <v>738</v>
      </c>
      <c r="B220" s="38" t="s">
        <v>739</v>
      </c>
      <c r="C220" s="144"/>
      <c r="D220" s="146">
        <f t="shared" si="67"/>
        <v>0</v>
      </c>
      <c r="E220" s="98">
        <v>0</v>
      </c>
      <c r="F220" s="45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98">
        <v>0</v>
      </c>
      <c r="M220" s="46">
        <v>0</v>
      </c>
      <c r="N220" s="46">
        <v>0</v>
      </c>
      <c r="O220" s="46">
        <v>0</v>
      </c>
      <c r="P220" s="45">
        <v>0</v>
      </c>
      <c r="Q220" s="45">
        <v>0</v>
      </c>
      <c r="R220" s="45">
        <v>0</v>
      </c>
      <c r="S220" s="104">
        <v>0</v>
      </c>
      <c r="T220" s="98">
        <v>0</v>
      </c>
      <c r="U220" s="45">
        <v>0</v>
      </c>
      <c r="V220" s="45">
        <v>0</v>
      </c>
      <c r="W220" s="47">
        <v>0</v>
      </c>
      <c r="X220" s="62">
        <v>0</v>
      </c>
      <c r="Y220" s="45">
        <v>0</v>
      </c>
      <c r="Z220" s="45">
        <v>0</v>
      </c>
      <c r="AA220" s="45">
        <v>0</v>
      </c>
      <c r="AB220" s="115"/>
    </row>
    <row r="221" spans="1:28" s="148" customFormat="1" ht="11.25" x14ac:dyDescent="0.2">
      <c r="A221" s="87">
        <v>3425</v>
      </c>
      <c r="B221" s="38" t="s">
        <v>740</v>
      </c>
      <c r="C221" s="144">
        <v>204</v>
      </c>
      <c r="D221" s="145">
        <f>SUM(D222)</f>
        <v>0</v>
      </c>
      <c r="E221" s="149">
        <f t="shared" ref="E221:AA221" si="68">SUM(E222)</f>
        <v>0</v>
      </c>
      <c r="F221" s="150">
        <f t="shared" si="68"/>
        <v>0</v>
      </c>
      <c r="G221" s="151">
        <f t="shared" si="68"/>
        <v>0</v>
      </c>
      <c r="H221" s="151">
        <f t="shared" si="68"/>
        <v>0</v>
      </c>
      <c r="I221" s="151">
        <f t="shared" si="68"/>
        <v>0</v>
      </c>
      <c r="J221" s="151">
        <f t="shared" si="68"/>
        <v>0</v>
      </c>
      <c r="K221" s="151">
        <f t="shared" si="68"/>
        <v>0</v>
      </c>
      <c r="L221" s="149">
        <f t="shared" si="68"/>
        <v>0</v>
      </c>
      <c r="M221" s="151">
        <f t="shared" si="68"/>
        <v>0</v>
      </c>
      <c r="N221" s="151">
        <f t="shared" si="68"/>
        <v>0</v>
      </c>
      <c r="O221" s="151">
        <f t="shared" si="68"/>
        <v>0</v>
      </c>
      <c r="P221" s="150">
        <f t="shared" si="68"/>
        <v>0</v>
      </c>
      <c r="Q221" s="150">
        <f t="shared" si="68"/>
        <v>0</v>
      </c>
      <c r="R221" s="150">
        <f t="shared" si="68"/>
        <v>0</v>
      </c>
      <c r="S221" s="153">
        <f t="shared" si="68"/>
        <v>0</v>
      </c>
      <c r="T221" s="149">
        <f t="shared" si="68"/>
        <v>0</v>
      </c>
      <c r="U221" s="150">
        <f t="shared" si="68"/>
        <v>0</v>
      </c>
      <c r="V221" s="150">
        <f t="shared" si="68"/>
        <v>0</v>
      </c>
      <c r="W221" s="154">
        <f t="shared" si="68"/>
        <v>0</v>
      </c>
      <c r="X221" s="155">
        <f t="shared" si="68"/>
        <v>0</v>
      </c>
      <c r="Y221" s="150">
        <f t="shared" si="68"/>
        <v>0</v>
      </c>
      <c r="Z221" s="150">
        <f t="shared" si="68"/>
        <v>0</v>
      </c>
      <c r="AA221" s="150">
        <f t="shared" si="68"/>
        <v>0</v>
      </c>
      <c r="AB221" s="157"/>
    </row>
    <row r="222" spans="1:28" x14ac:dyDescent="0.25">
      <c r="A222" s="87" t="s">
        <v>741</v>
      </c>
      <c r="B222" s="38" t="s">
        <v>740</v>
      </c>
      <c r="C222" s="144"/>
      <c r="D222" s="146">
        <f>SUM(E222:AA222)</f>
        <v>0</v>
      </c>
      <c r="E222" s="98">
        <v>0</v>
      </c>
      <c r="F222" s="45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98">
        <v>0</v>
      </c>
      <c r="M222" s="46">
        <v>0</v>
      </c>
      <c r="N222" s="46">
        <v>0</v>
      </c>
      <c r="O222" s="46">
        <v>0</v>
      </c>
      <c r="P222" s="45">
        <v>0</v>
      </c>
      <c r="Q222" s="45">
        <v>0</v>
      </c>
      <c r="R222" s="45">
        <v>0</v>
      </c>
      <c r="S222" s="104">
        <v>0</v>
      </c>
      <c r="T222" s="98">
        <v>0</v>
      </c>
      <c r="U222" s="45">
        <v>0</v>
      </c>
      <c r="V222" s="45">
        <v>0</v>
      </c>
      <c r="W222" s="47">
        <v>0</v>
      </c>
      <c r="X222" s="62">
        <v>0</v>
      </c>
      <c r="Y222" s="45">
        <v>0</v>
      </c>
      <c r="Z222" s="45">
        <v>0</v>
      </c>
      <c r="AA222" s="45">
        <v>0</v>
      </c>
      <c r="AB222" s="115"/>
    </row>
    <row r="223" spans="1:28" s="148" customFormat="1" ht="22.5" customHeight="1" x14ac:dyDescent="0.2">
      <c r="A223" s="87">
        <v>3426</v>
      </c>
      <c r="B223" s="38" t="s">
        <v>742</v>
      </c>
      <c r="C223" s="144">
        <v>205</v>
      </c>
      <c r="D223" s="145">
        <f>SUM(D224)</f>
        <v>0</v>
      </c>
      <c r="E223" s="149">
        <f t="shared" ref="E223:AA223" si="69">SUM(E224)</f>
        <v>0</v>
      </c>
      <c r="F223" s="150">
        <f t="shared" si="69"/>
        <v>0</v>
      </c>
      <c r="G223" s="151">
        <f t="shared" si="69"/>
        <v>0</v>
      </c>
      <c r="H223" s="151">
        <f t="shared" si="69"/>
        <v>0</v>
      </c>
      <c r="I223" s="151">
        <f t="shared" si="69"/>
        <v>0</v>
      </c>
      <c r="J223" s="151">
        <f t="shared" si="69"/>
        <v>0</v>
      </c>
      <c r="K223" s="151">
        <f t="shared" si="69"/>
        <v>0</v>
      </c>
      <c r="L223" s="149">
        <f t="shared" si="69"/>
        <v>0</v>
      </c>
      <c r="M223" s="151">
        <f t="shared" si="69"/>
        <v>0</v>
      </c>
      <c r="N223" s="151">
        <f t="shared" si="69"/>
        <v>0</v>
      </c>
      <c r="O223" s="151">
        <f t="shared" si="69"/>
        <v>0</v>
      </c>
      <c r="P223" s="150">
        <f t="shared" si="69"/>
        <v>0</v>
      </c>
      <c r="Q223" s="150">
        <f t="shared" si="69"/>
        <v>0</v>
      </c>
      <c r="R223" s="150">
        <f t="shared" si="69"/>
        <v>0</v>
      </c>
      <c r="S223" s="153">
        <f t="shared" si="69"/>
        <v>0</v>
      </c>
      <c r="T223" s="149">
        <f t="shared" si="69"/>
        <v>0</v>
      </c>
      <c r="U223" s="150">
        <f t="shared" si="69"/>
        <v>0</v>
      </c>
      <c r="V223" s="150">
        <f t="shared" si="69"/>
        <v>0</v>
      </c>
      <c r="W223" s="154">
        <f t="shared" si="69"/>
        <v>0</v>
      </c>
      <c r="X223" s="155">
        <f t="shared" si="69"/>
        <v>0</v>
      </c>
      <c r="Y223" s="150">
        <f t="shared" si="69"/>
        <v>0</v>
      </c>
      <c r="Z223" s="150">
        <f t="shared" si="69"/>
        <v>0</v>
      </c>
      <c r="AA223" s="150">
        <f t="shared" si="69"/>
        <v>0</v>
      </c>
      <c r="AB223" s="157"/>
    </row>
    <row r="224" spans="1:28" ht="22.5" customHeight="1" x14ac:dyDescent="0.25">
      <c r="A224" s="87" t="s">
        <v>743</v>
      </c>
      <c r="B224" s="38" t="s">
        <v>742</v>
      </c>
      <c r="C224" s="144"/>
      <c r="D224" s="146">
        <f>SUM(E224:AA224)</f>
        <v>0</v>
      </c>
      <c r="E224" s="98">
        <v>0</v>
      </c>
      <c r="F224" s="45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98">
        <v>0</v>
      </c>
      <c r="M224" s="46">
        <v>0</v>
      </c>
      <c r="N224" s="46">
        <v>0</v>
      </c>
      <c r="O224" s="46">
        <v>0</v>
      </c>
      <c r="P224" s="45">
        <v>0</v>
      </c>
      <c r="Q224" s="45">
        <v>0</v>
      </c>
      <c r="R224" s="45">
        <v>0</v>
      </c>
      <c r="S224" s="104">
        <v>0</v>
      </c>
      <c r="T224" s="98">
        <v>0</v>
      </c>
      <c r="U224" s="45">
        <v>0</v>
      </c>
      <c r="V224" s="45">
        <v>0</v>
      </c>
      <c r="W224" s="47">
        <v>0</v>
      </c>
      <c r="X224" s="62">
        <v>0</v>
      </c>
      <c r="Y224" s="45">
        <v>0</v>
      </c>
      <c r="Z224" s="45">
        <v>0</v>
      </c>
      <c r="AA224" s="45">
        <v>0</v>
      </c>
      <c r="AB224" s="115"/>
    </row>
    <row r="225" spans="1:28" s="148" customFormat="1" ht="22.5" customHeight="1" x14ac:dyDescent="0.2">
      <c r="A225" s="87">
        <v>3427</v>
      </c>
      <c r="B225" s="38" t="s">
        <v>744</v>
      </c>
      <c r="C225" s="144">
        <v>206</v>
      </c>
      <c r="D225" s="145">
        <f>SUM(D226:D229)</f>
        <v>0</v>
      </c>
      <c r="E225" s="149">
        <f t="shared" ref="E225:AA225" si="70">SUM(E226:E229)</f>
        <v>0</v>
      </c>
      <c r="F225" s="150">
        <f t="shared" si="70"/>
        <v>0</v>
      </c>
      <c r="G225" s="151">
        <f t="shared" si="70"/>
        <v>0</v>
      </c>
      <c r="H225" s="151">
        <f t="shared" si="70"/>
        <v>0</v>
      </c>
      <c r="I225" s="151">
        <f t="shared" si="70"/>
        <v>0</v>
      </c>
      <c r="J225" s="151">
        <f t="shared" si="70"/>
        <v>0</v>
      </c>
      <c r="K225" s="151">
        <f t="shared" si="70"/>
        <v>0</v>
      </c>
      <c r="L225" s="149">
        <f t="shared" si="70"/>
        <v>0</v>
      </c>
      <c r="M225" s="151">
        <f t="shared" si="70"/>
        <v>0</v>
      </c>
      <c r="N225" s="151">
        <f t="shared" si="70"/>
        <v>0</v>
      </c>
      <c r="O225" s="151">
        <f t="shared" si="70"/>
        <v>0</v>
      </c>
      <c r="P225" s="150">
        <f t="shared" si="70"/>
        <v>0</v>
      </c>
      <c r="Q225" s="150">
        <f t="shared" si="70"/>
        <v>0</v>
      </c>
      <c r="R225" s="150">
        <f t="shared" si="70"/>
        <v>0</v>
      </c>
      <c r="S225" s="153">
        <f t="shared" si="70"/>
        <v>0</v>
      </c>
      <c r="T225" s="149">
        <f t="shared" si="70"/>
        <v>0</v>
      </c>
      <c r="U225" s="150">
        <f t="shared" si="70"/>
        <v>0</v>
      </c>
      <c r="V225" s="150">
        <f t="shared" si="70"/>
        <v>0</v>
      </c>
      <c r="W225" s="154">
        <f t="shared" si="70"/>
        <v>0</v>
      </c>
      <c r="X225" s="155">
        <f t="shared" si="70"/>
        <v>0</v>
      </c>
      <c r="Y225" s="150">
        <f t="shared" si="70"/>
        <v>0</v>
      </c>
      <c r="Z225" s="150">
        <f t="shared" si="70"/>
        <v>0</v>
      </c>
      <c r="AA225" s="150">
        <f t="shared" si="70"/>
        <v>0</v>
      </c>
      <c r="AB225" s="157"/>
    </row>
    <row r="226" spans="1:28" ht="22.5" customHeight="1" x14ac:dyDescent="0.25">
      <c r="A226" s="87" t="s">
        <v>745</v>
      </c>
      <c r="B226" s="38" t="s">
        <v>746</v>
      </c>
      <c r="C226" s="144"/>
      <c r="D226" s="146">
        <f>SUM(E226:AA226)</f>
        <v>0</v>
      </c>
      <c r="E226" s="98">
        <v>0</v>
      </c>
      <c r="F226" s="45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98">
        <v>0</v>
      </c>
      <c r="M226" s="46">
        <v>0</v>
      </c>
      <c r="N226" s="46">
        <v>0</v>
      </c>
      <c r="O226" s="46">
        <v>0</v>
      </c>
      <c r="P226" s="45">
        <v>0</v>
      </c>
      <c r="Q226" s="45">
        <v>0</v>
      </c>
      <c r="R226" s="45">
        <v>0</v>
      </c>
      <c r="S226" s="104">
        <v>0</v>
      </c>
      <c r="T226" s="98">
        <v>0</v>
      </c>
      <c r="U226" s="45">
        <v>0</v>
      </c>
      <c r="V226" s="45">
        <v>0</v>
      </c>
      <c r="W226" s="47">
        <v>0</v>
      </c>
      <c r="X226" s="62">
        <v>0</v>
      </c>
      <c r="Y226" s="45">
        <v>0</v>
      </c>
      <c r="Z226" s="45">
        <v>0</v>
      </c>
      <c r="AA226" s="45">
        <v>0</v>
      </c>
      <c r="AB226" s="115"/>
    </row>
    <row r="227" spans="1:28" x14ac:dyDescent="0.25">
      <c r="A227" s="87" t="s">
        <v>747</v>
      </c>
      <c r="B227" s="38" t="s">
        <v>748</v>
      </c>
      <c r="C227" s="144"/>
      <c r="D227" s="146">
        <f>SUM(E227:AA227)</f>
        <v>0</v>
      </c>
      <c r="E227" s="98">
        <v>0</v>
      </c>
      <c r="F227" s="45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98">
        <v>0</v>
      </c>
      <c r="M227" s="46">
        <v>0</v>
      </c>
      <c r="N227" s="46">
        <v>0</v>
      </c>
      <c r="O227" s="46">
        <v>0</v>
      </c>
      <c r="P227" s="45">
        <v>0</v>
      </c>
      <c r="Q227" s="45">
        <v>0</v>
      </c>
      <c r="R227" s="45">
        <v>0</v>
      </c>
      <c r="S227" s="104">
        <v>0</v>
      </c>
      <c r="T227" s="98">
        <v>0</v>
      </c>
      <c r="U227" s="45">
        <v>0</v>
      </c>
      <c r="V227" s="45">
        <v>0</v>
      </c>
      <c r="W227" s="47">
        <v>0</v>
      </c>
      <c r="X227" s="62">
        <v>0</v>
      </c>
      <c r="Y227" s="45">
        <v>0</v>
      </c>
      <c r="Z227" s="45">
        <v>0</v>
      </c>
      <c r="AA227" s="45">
        <v>0</v>
      </c>
      <c r="AB227" s="115"/>
    </row>
    <row r="228" spans="1:28" x14ac:dyDescent="0.25">
      <c r="A228" s="87" t="s">
        <v>749</v>
      </c>
      <c r="B228" s="38" t="s">
        <v>750</v>
      </c>
      <c r="C228" s="144"/>
      <c r="D228" s="146">
        <f>SUM(E228:AA228)</f>
        <v>0</v>
      </c>
      <c r="E228" s="98">
        <v>0</v>
      </c>
      <c r="F228" s="45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98">
        <v>0</v>
      </c>
      <c r="M228" s="46">
        <v>0</v>
      </c>
      <c r="N228" s="46">
        <v>0</v>
      </c>
      <c r="O228" s="46">
        <v>0</v>
      </c>
      <c r="P228" s="45">
        <v>0</v>
      </c>
      <c r="Q228" s="45">
        <v>0</v>
      </c>
      <c r="R228" s="45">
        <v>0</v>
      </c>
      <c r="S228" s="104">
        <v>0</v>
      </c>
      <c r="T228" s="98">
        <v>0</v>
      </c>
      <c r="U228" s="45">
        <v>0</v>
      </c>
      <c r="V228" s="45">
        <v>0</v>
      </c>
      <c r="W228" s="47">
        <v>0</v>
      </c>
      <c r="X228" s="62">
        <v>0</v>
      </c>
      <c r="Y228" s="45">
        <v>0</v>
      </c>
      <c r="Z228" s="45">
        <v>0</v>
      </c>
      <c r="AA228" s="45">
        <v>0</v>
      </c>
      <c r="AB228" s="115"/>
    </row>
    <row r="229" spans="1:28" x14ac:dyDescent="0.25">
      <c r="A229" s="87" t="s">
        <v>751</v>
      </c>
      <c r="B229" s="38" t="s">
        <v>752</v>
      </c>
      <c r="C229" s="144"/>
      <c r="D229" s="146">
        <f>SUM(E229:AA229)</f>
        <v>0</v>
      </c>
      <c r="E229" s="98">
        <v>0</v>
      </c>
      <c r="F229" s="45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98">
        <v>0</v>
      </c>
      <c r="M229" s="46">
        <v>0</v>
      </c>
      <c r="N229" s="46">
        <v>0</v>
      </c>
      <c r="O229" s="46">
        <v>0</v>
      </c>
      <c r="P229" s="45">
        <v>0</v>
      </c>
      <c r="Q229" s="45">
        <v>0</v>
      </c>
      <c r="R229" s="45">
        <v>0</v>
      </c>
      <c r="S229" s="104">
        <v>0</v>
      </c>
      <c r="T229" s="98">
        <v>0</v>
      </c>
      <c r="U229" s="45">
        <v>0</v>
      </c>
      <c r="V229" s="45">
        <v>0</v>
      </c>
      <c r="W229" s="47">
        <v>0</v>
      </c>
      <c r="X229" s="62">
        <v>0</v>
      </c>
      <c r="Y229" s="45">
        <v>0</v>
      </c>
      <c r="Z229" s="45">
        <v>0</v>
      </c>
      <c r="AA229" s="45">
        <v>0</v>
      </c>
      <c r="AB229" s="115"/>
    </row>
    <row r="230" spans="1:28" s="148" customFormat="1" ht="11.25" x14ac:dyDescent="0.2">
      <c r="A230" s="87">
        <v>3428</v>
      </c>
      <c r="B230" s="38" t="s">
        <v>753</v>
      </c>
      <c r="C230" s="144">
        <v>207</v>
      </c>
      <c r="D230" s="145">
        <f>SUM(D231:D237)</f>
        <v>0</v>
      </c>
      <c r="E230" s="149">
        <f t="shared" ref="E230:AA230" si="71">SUM(E231:E237)</f>
        <v>0</v>
      </c>
      <c r="F230" s="150">
        <f t="shared" si="71"/>
        <v>0</v>
      </c>
      <c r="G230" s="151">
        <f t="shared" si="71"/>
        <v>0</v>
      </c>
      <c r="H230" s="151">
        <f t="shared" si="71"/>
        <v>0</v>
      </c>
      <c r="I230" s="151">
        <f t="shared" si="71"/>
        <v>0</v>
      </c>
      <c r="J230" s="151">
        <f t="shared" si="71"/>
        <v>0</v>
      </c>
      <c r="K230" s="151">
        <f t="shared" si="71"/>
        <v>0</v>
      </c>
      <c r="L230" s="149">
        <f t="shared" si="71"/>
        <v>0</v>
      </c>
      <c r="M230" s="151">
        <f t="shared" si="71"/>
        <v>0</v>
      </c>
      <c r="N230" s="151">
        <f t="shared" si="71"/>
        <v>0</v>
      </c>
      <c r="O230" s="151">
        <f t="shared" si="71"/>
        <v>0</v>
      </c>
      <c r="P230" s="150">
        <f t="shared" si="71"/>
        <v>0</v>
      </c>
      <c r="Q230" s="150">
        <f t="shared" si="71"/>
        <v>0</v>
      </c>
      <c r="R230" s="150">
        <f t="shared" si="71"/>
        <v>0</v>
      </c>
      <c r="S230" s="153">
        <f t="shared" si="71"/>
        <v>0</v>
      </c>
      <c r="T230" s="149">
        <f t="shared" si="71"/>
        <v>0</v>
      </c>
      <c r="U230" s="150">
        <f t="shared" si="71"/>
        <v>0</v>
      </c>
      <c r="V230" s="150">
        <f t="shared" si="71"/>
        <v>0</v>
      </c>
      <c r="W230" s="154">
        <f t="shared" si="71"/>
        <v>0</v>
      </c>
      <c r="X230" s="155">
        <f t="shared" si="71"/>
        <v>0</v>
      </c>
      <c r="Y230" s="150">
        <f t="shared" si="71"/>
        <v>0</v>
      </c>
      <c r="Z230" s="150">
        <f t="shared" si="71"/>
        <v>0</v>
      </c>
      <c r="AA230" s="150">
        <f t="shared" si="71"/>
        <v>0</v>
      </c>
      <c r="AB230" s="157"/>
    </row>
    <row r="231" spans="1:28" x14ac:dyDescent="0.25">
      <c r="A231" s="87" t="s">
        <v>754</v>
      </c>
      <c r="B231" s="38" t="s">
        <v>755</v>
      </c>
      <c r="C231" s="144"/>
      <c r="D231" s="146">
        <f t="shared" ref="D231:D237" si="72">SUM(E231:AA231)</f>
        <v>0</v>
      </c>
      <c r="E231" s="98">
        <v>0</v>
      </c>
      <c r="F231" s="45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98">
        <v>0</v>
      </c>
      <c r="M231" s="46">
        <v>0</v>
      </c>
      <c r="N231" s="46">
        <v>0</v>
      </c>
      <c r="O231" s="46">
        <v>0</v>
      </c>
      <c r="P231" s="45">
        <v>0</v>
      </c>
      <c r="Q231" s="45">
        <v>0</v>
      </c>
      <c r="R231" s="45">
        <v>0</v>
      </c>
      <c r="S231" s="104">
        <v>0</v>
      </c>
      <c r="T231" s="98">
        <v>0</v>
      </c>
      <c r="U231" s="45">
        <v>0</v>
      </c>
      <c r="V231" s="45">
        <v>0</v>
      </c>
      <c r="W231" s="47">
        <v>0</v>
      </c>
      <c r="X231" s="62">
        <v>0</v>
      </c>
      <c r="Y231" s="45">
        <v>0</v>
      </c>
      <c r="Z231" s="45">
        <v>0</v>
      </c>
      <c r="AA231" s="45">
        <v>0</v>
      </c>
      <c r="AB231" s="115"/>
    </row>
    <row r="232" spans="1:28" x14ac:dyDescent="0.25">
      <c r="A232" s="87" t="s">
        <v>756</v>
      </c>
      <c r="B232" s="38" t="s">
        <v>757</v>
      </c>
      <c r="C232" s="144"/>
      <c r="D232" s="146">
        <f t="shared" si="72"/>
        <v>0</v>
      </c>
      <c r="E232" s="98">
        <v>0</v>
      </c>
      <c r="F232" s="45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98">
        <v>0</v>
      </c>
      <c r="M232" s="46">
        <v>0</v>
      </c>
      <c r="N232" s="46">
        <v>0</v>
      </c>
      <c r="O232" s="46">
        <v>0</v>
      </c>
      <c r="P232" s="45">
        <v>0</v>
      </c>
      <c r="Q232" s="45">
        <v>0</v>
      </c>
      <c r="R232" s="45">
        <v>0</v>
      </c>
      <c r="S232" s="104">
        <v>0</v>
      </c>
      <c r="T232" s="98">
        <v>0</v>
      </c>
      <c r="U232" s="45">
        <v>0</v>
      </c>
      <c r="V232" s="45">
        <v>0</v>
      </c>
      <c r="W232" s="47">
        <v>0</v>
      </c>
      <c r="X232" s="62">
        <v>0</v>
      </c>
      <c r="Y232" s="45">
        <v>0</v>
      </c>
      <c r="Z232" s="45">
        <v>0</v>
      </c>
      <c r="AA232" s="45">
        <v>0</v>
      </c>
      <c r="AB232" s="115"/>
    </row>
    <row r="233" spans="1:28" x14ac:dyDescent="0.25">
      <c r="A233" s="87" t="s">
        <v>758</v>
      </c>
      <c r="B233" s="38" t="s">
        <v>759</v>
      </c>
      <c r="C233" s="144"/>
      <c r="D233" s="146">
        <f t="shared" si="72"/>
        <v>0</v>
      </c>
      <c r="E233" s="98">
        <v>0</v>
      </c>
      <c r="F233" s="45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98">
        <v>0</v>
      </c>
      <c r="M233" s="46">
        <v>0</v>
      </c>
      <c r="N233" s="46">
        <v>0</v>
      </c>
      <c r="O233" s="46">
        <v>0</v>
      </c>
      <c r="P233" s="45">
        <v>0</v>
      </c>
      <c r="Q233" s="45">
        <v>0</v>
      </c>
      <c r="R233" s="45">
        <v>0</v>
      </c>
      <c r="S233" s="104">
        <v>0</v>
      </c>
      <c r="T233" s="98">
        <v>0</v>
      </c>
      <c r="U233" s="45">
        <v>0</v>
      </c>
      <c r="V233" s="45">
        <v>0</v>
      </c>
      <c r="W233" s="47">
        <v>0</v>
      </c>
      <c r="X233" s="62">
        <v>0</v>
      </c>
      <c r="Y233" s="45">
        <v>0</v>
      </c>
      <c r="Z233" s="45">
        <v>0</v>
      </c>
      <c r="AA233" s="45">
        <v>0</v>
      </c>
      <c r="AB233" s="115"/>
    </row>
    <row r="234" spans="1:28" x14ac:dyDescent="0.25">
      <c r="A234" s="87" t="s">
        <v>760</v>
      </c>
      <c r="B234" s="38" t="s">
        <v>761</v>
      </c>
      <c r="C234" s="144"/>
      <c r="D234" s="146">
        <f t="shared" si="72"/>
        <v>0</v>
      </c>
      <c r="E234" s="98">
        <v>0</v>
      </c>
      <c r="F234" s="45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98">
        <v>0</v>
      </c>
      <c r="M234" s="46">
        <v>0</v>
      </c>
      <c r="N234" s="46">
        <v>0</v>
      </c>
      <c r="O234" s="46">
        <v>0</v>
      </c>
      <c r="P234" s="45">
        <v>0</v>
      </c>
      <c r="Q234" s="45">
        <v>0</v>
      </c>
      <c r="R234" s="45">
        <v>0</v>
      </c>
      <c r="S234" s="104">
        <v>0</v>
      </c>
      <c r="T234" s="98">
        <v>0</v>
      </c>
      <c r="U234" s="45">
        <v>0</v>
      </c>
      <c r="V234" s="45">
        <v>0</v>
      </c>
      <c r="W234" s="47">
        <v>0</v>
      </c>
      <c r="X234" s="62">
        <v>0</v>
      </c>
      <c r="Y234" s="45">
        <v>0</v>
      </c>
      <c r="Z234" s="45">
        <v>0</v>
      </c>
      <c r="AA234" s="45">
        <v>0</v>
      </c>
      <c r="AB234" s="115"/>
    </row>
    <row r="235" spans="1:28" x14ac:dyDescent="0.25">
      <c r="A235" s="87" t="s">
        <v>762</v>
      </c>
      <c r="B235" s="38" t="s">
        <v>763</v>
      </c>
      <c r="C235" s="144"/>
      <c r="D235" s="146">
        <f t="shared" si="72"/>
        <v>0</v>
      </c>
      <c r="E235" s="98">
        <v>0</v>
      </c>
      <c r="F235" s="45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98">
        <v>0</v>
      </c>
      <c r="M235" s="46">
        <v>0</v>
      </c>
      <c r="N235" s="46">
        <v>0</v>
      </c>
      <c r="O235" s="46">
        <v>0</v>
      </c>
      <c r="P235" s="45">
        <v>0</v>
      </c>
      <c r="Q235" s="45">
        <v>0</v>
      </c>
      <c r="R235" s="45">
        <v>0</v>
      </c>
      <c r="S235" s="104">
        <v>0</v>
      </c>
      <c r="T235" s="98">
        <v>0</v>
      </c>
      <c r="U235" s="45">
        <v>0</v>
      </c>
      <c r="V235" s="45">
        <v>0</v>
      </c>
      <c r="W235" s="47">
        <v>0</v>
      </c>
      <c r="X235" s="62">
        <v>0</v>
      </c>
      <c r="Y235" s="45">
        <v>0</v>
      </c>
      <c r="Z235" s="45">
        <v>0</v>
      </c>
      <c r="AA235" s="45">
        <v>0</v>
      </c>
      <c r="AB235" s="115"/>
    </row>
    <row r="236" spans="1:28" ht="22.5" customHeight="1" x14ac:dyDescent="0.25">
      <c r="A236" s="87" t="s">
        <v>764</v>
      </c>
      <c r="B236" s="38" t="s">
        <v>765</v>
      </c>
      <c r="C236" s="144"/>
      <c r="D236" s="146">
        <f t="shared" si="72"/>
        <v>0</v>
      </c>
      <c r="E236" s="98">
        <v>0</v>
      </c>
      <c r="F236" s="45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98">
        <v>0</v>
      </c>
      <c r="M236" s="46">
        <v>0</v>
      </c>
      <c r="N236" s="46">
        <v>0</v>
      </c>
      <c r="O236" s="46">
        <v>0</v>
      </c>
      <c r="P236" s="45">
        <v>0</v>
      </c>
      <c r="Q236" s="45">
        <v>0</v>
      </c>
      <c r="R236" s="45">
        <v>0</v>
      </c>
      <c r="S236" s="104">
        <v>0</v>
      </c>
      <c r="T236" s="98">
        <v>0</v>
      </c>
      <c r="U236" s="45">
        <v>0</v>
      </c>
      <c r="V236" s="45">
        <v>0</v>
      </c>
      <c r="W236" s="47">
        <v>0</v>
      </c>
      <c r="X236" s="62">
        <v>0</v>
      </c>
      <c r="Y236" s="45">
        <v>0</v>
      </c>
      <c r="Z236" s="45">
        <v>0</v>
      </c>
      <c r="AA236" s="45">
        <v>0</v>
      </c>
      <c r="AB236" s="115"/>
    </row>
    <row r="237" spans="1:28" ht="22.5" customHeight="1" x14ac:dyDescent="0.25">
      <c r="A237" s="87" t="s">
        <v>766</v>
      </c>
      <c r="B237" s="38" t="s">
        <v>767</v>
      </c>
      <c r="C237" s="144"/>
      <c r="D237" s="146">
        <f t="shared" si="72"/>
        <v>0</v>
      </c>
      <c r="E237" s="98">
        <v>0</v>
      </c>
      <c r="F237" s="45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98">
        <v>0</v>
      </c>
      <c r="M237" s="46">
        <v>0</v>
      </c>
      <c r="N237" s="46">
        <v>0</v>
      </c>
      <c r="O237" s="46">
        <v>0</v>
      </c>
      <c r="P237" s="45">
        <v>0</v>
      </c>
      <c r="Q237" s="45">
        <v>0</v>
      </c>
      <c r="R237" s="45">
        <v>0</v>
      </c>
      <c r="S237" s="104">
        <v>0</v>
      </c>
      <c r="T237" s="98">
        <v>0</v>
      </c>
      <c r="U237" s="45">
        <v>0</v>
      </c>
      <c r="V237" s="45">
        <v>0</v>
      </c>
      <c r="W237" s="47">
        <v>0</v>
      </c>
      <c r="X237" s="62">
        <v>0</v>
      </c>
      <c r="Y237" s="45">
        <v>0</v>
      </c>
      <c r="Z237" s="45">
        <v>0</v>
      </c>
      <c r="AA237" s="45">
        <v>0</v>
      </c>
      <c r="AB237" s="115"/>
    </row>
    <row r="238" spans="1:28" s="148" customFormat="1" ht="11.25" x14ac:dyDescent="0.2">
      <c r="A238" s="87">
        <v>343</v>
      </c>
      <c r="B238" s="38" t="s">
        <v>768</v>
      </c>
      <c r="C238" s="144">
        <v>208</v>
      </c>
      <c r="D238" s="39">
        <f>SUM(D239+D242+D245+D250)</f>
        <v>0</v>
      </c>
      <c r="E238" s="99">
        <f t="shared" ref="E238:AA238" si="73">SUM(E239+E242+E245+E250)</f>
        <v>0</v>
      </c>
      <c r="F238" s="48">
        <f t="shared" si="73"/>
        <v>0</v>
      </c>
      <c r="G238" s="49">
        <f t="shared" si="73"/>
        <v>0</v>
      </c>
      <c r="H238" s="49">
        <f t="shared" si="73"/>
        <v>0</v>
      </c>
      <c r="I238" s="49">
        <f t="shared" si="73"/>
        <v>0</v>
      </c>
      <c r="J238" s="49">
        <f t="shared" si="73"/>
        <v>0</v>
      </c>
      <c r="K238" s="49">
        <f t="shared" si="73"/>
        <v>0</v>
      </c>
      <c r="L238" s="99">
        <f t="shared" si="73"/>
        <v>0</v>
      </c>
      <c r="M238" s="49">
        <f t="shared" si="73"/>
        <v>0</v>
      </c>
      <c r="N238" s="49">
        <f t="shared" si="73"/>
        <v>0</v>
      </c>
      <c r="O238" s="49">
        <f t="shared" si="73"/>
        <v>0</v>
      </c>
      <c r="P238" s="48">
        <f t="shared" si="73"/>
        <v>0</v>
      </c>
      <c r="Q238" s="48">
        <f t="shared" si="73"/>
        <v>0</v>
      </c>
      <c r="R238" s="48">
        <f t="shared" si="73"/>
        <v>0</v>
      </c>
      <c r="S238" s="105">
        <f t="shared" si="73"/>
        <v>0</v>
      </c>
      <c r="T238" s="99">
        <f t="shared" si="73"/>
        <v>0</v>
      </c>
      <c r="U238" s="48">
        <f t="shared" si="73"/>
        <v>0</v>
      </c>
      <c r="V238" s="48">
        <f t="shared" si="73"/>
        <v>0</v>
      </c>
      <c r="W238" s="50">
        <f t="shared" si="73"/>
        <v>0</v>
      </c>
      <c r="X238" s="58">
        <f t="shared" si="73"/>
        <v>0</v>
      </c>
      <c r="Y238" s="48">
        <f t="shared" si="73"/>
        <v>0</v>
      </c>
      <c r="Z238" s="48">
        <f t="shared" si="73"/>
        <v>0</v>
      </c>
      <c r="AA238" s="48">
        <f t="shared" si="73"/>
        <v>0</v>
      </c>
      <c r="AB238" s="118"/>
    </row>
    <row r="239" spans="1:28" s="148" customFormat="1" ht="11.25" x14ac:dyDescent="0.2">
      <c r="A239" s="87">
        <v>3431</v>
      </c>
      <c r="B239" s="38" t="s">
        <v>769</v>
      </c>
      <c r="C239" s="144">
        <v>209</v>
      </c>
      <c r="D239" s="145">
        <f>SUM(D240:D241)</f>
        <v>0</v>
      </c>
      <c r="E239" s="149">
        <f t="shared" ref="E239:AA239" si="74">SUM(E240:E241)</f>
        <v>0</v>
      </c>
      <c r="F239" s="150">
        <f t="shared" si="74"/>
        <v>0</v>
      </c>
      <c r="G239" s="151">
        <f t="shared" si="74"/>
        <v>0</v>
      </c>
      <c r="H239" s="151">
        <f t="shared" si="74"/>
        <v>0</v>
      </c>
      <c r="I239" s="151">
        <f t="shared" si="74"/>
        <v>0</v>
      </c>
      <c r="J239" s="151">
        <f t="shared" si="74"/>
        <v>0</v>
      </c>
      <c r="K239" s="151">
        <f t="shared" si="74"/>
        <v>0</v>
      </c>
      <c r="L239" s="149">
        <f t="shared" si="74"/>
        <v>0</v>
      </c>
      <c r="M239" s="151">
        <f t="shared" si="74"/>
        <v>0</v>
      </c>
      <c r="N239" s="151">
        <f t="shared" si="74"/>
        <v>0</v>
      </c>
      <c r="O239" s="151">
        <f t="shared" si="74"/>
        <v>0</v>
      </c>
      <c r="P239" s="150">
        <f t="shared" si="74"/>
        <v>0</v>
      </c>
      <c r="Q239" s="150">
        <f t="shared" si="74"/>
        <v>0</v>
      </c>
      <c r="R239" s="150">
        <f t="shared" si="74"/>
        <v>0</v>
      </c>
      <c r="S239" s="153">
        <f t="shared" si="74"/>
        <v>0</v>
      </c>
      <c r="T239" s="149">
        <f t="shared" si="74"/>
        <v>0</v>
      </c>
      <c r="U239" s="150">
        <f t="shared" si="74"/>
        <v>0</v>
      </c>
      <c r="V239" s="150">
        <f t="shared" si="74"/>
        <v>0</v>
      </c>
      <c r="W239" s="154">
        <f t="shared" si="74"/>
        <v>0</v>
      </c>
      <c r="X239" s="155">
        <f t="shared" si="74"/>
        <v>0</v>
      </c>
      <c r="Y239" s="150">
        <f t="shared" si="74"/>
        <v>0</v>
      </c>
      <c r="Z239" s="150">
        <f t="shared" si="74"/>
        <v>0</v>
      </c>
      <c r="AA239" s="150">
        <f t="shared" si="74"/>
        <v>0</v>
      </c>
      <c r="AB239" s="157"/>
    </row>
    <row r="240" spans="1:28" x14ac:dyDescent="0.25">
      <c r="A240" s="87" t="s">
        <v>770</v>
      </c>
      <c r="B240" s="38" t="s">
        <v>771</v>
      </c>
      <c r="C240" s="144"/>
      <c r="D240" s="146">
        <f>SUM(E240:AA240)</f>
        <v>0</v>
      </c>
      <c r="E240" s="98">
        <v>0</v>
      </c>
      <c r="F240" s="45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98">
        <v>0</v>
      </c>
      <c r="M240" s="46">
        <v>0</v>
      </c>
      <c r="N240" s="46">
        <v>0</v>
      </c>
      <c r="O240" s="46">
        <v>0</v>
      </c>
      <c r="P240" s="45">
        <v>0</v>
      </c>
      <c r="Q240" s="45">
        <v>0</v>
      </c>
      <c r="R240" s="45">
        <v>0</v>
      </c>
      <c r="S240" s="104">
        <v>0</v>
      </c>
      <c r="T240" s="98">
        <v>0</v>
      </c>
      <c r="U240" s="45">
        <v>0</v>
      </c>
      <c r="V240" s="45">
        <v>0</v>
      </c>
      <c r="W240" s="47">
        <v>0</v>
      </c>
      <c r="X240" s="62">
        <v>0</v>
      </c>
      <c r="Y240" s="45">
        <v>0</v>
      </c>
      <c r="Z240" s="45">
        <v>0</v>
      </c>
      <c r="AA240" s="45">
        <v>0</v>
      </c>
      <c r="AB240" s="115"/>
    </row>
    <row r="241" spans="1:28" x14ac:dyDescent="0.25">
      <c r="A241" s="87" t="s">
        <v>772</v>
      </c>
      <c r="B241" s="38" t="s">
        <v>773</v>
      </c>
      <c r="C241" s="144"/>
      <c r="D241" s="146">
        <f>SUM(E241:AA241)</f>
        <v>0</v>
      </c>
      <c r="E241" s="98">
        <v>0</v>
      </c>
      <c r="F241" s="45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98">
        <v>0</v>
      </c>
      <c r="M241" s="46">
        <v>0</v>
      </c>
      <c r="N241" s="46">
        <v>0</v>
      </c>
      <c r="O241" s="46">
        <v>0</v>
      </c>
      <c r="P241" s="45">
        <v>0</v>
      </c>
      <c r="Q241" s="45">
        <v>0</v>
      </c>
      <c r="R241" s="45">
        <v>0</v>
      </c>
      <c r="S241" s="104">
        <v>0</v>
      </c>
      <c r="T241" s="98">
        <v>0</v>
      </c>
      <c r="U241" s="45">
        <v>0</v>
      </c>
      <c r="V241" s="45">
        <v>0</v>
      </c>
      <c r="W241" s="47">
        <v>0</v>
      </c>
      <c r="X241" s="62">
        <v>0</v>
      </c>
      <c r="Y241" s="45">
        <v>0</v>
      </c>
      <c r="Z241" s="45">
        <v>0</v>
      </c>
      <c r="AA241" s="45">
        <v>0</v>
      </c>
      <c r="AB241" s="115"/>
    </row>
    <row r="242" spans="1:28" s="148" customFormat="1" ht="11.25" x14ac:dyDescent="0.2">
      <c r="A242" s="87">
        <v>3432</v>
      </c>
      <c r="B242" s="38" t="s">
        <v>774</v>
      </c>
      <c r="C242" s="144">
        <v>210</v>
      </c>
      <c r="D242" s="145">
        <f>SUM(D243:D244)</f>
        <v>0</v>
      </c>
      <c r="E242" s="149">
        <f t="shared" ref="E242:AA242" si="75">SUM(E243:E244)</f>
        <v>0</v>
      </c>
      <c r="F242" s="150">
        <f t="shared" si="75"/>
        <v>0</v>
      </c>
      <c r="G242" s="151">
        <f t="shared" si="75"/>
        <v>0</v>
      </c>
      <c r="H242" s="151">
        <f t="shared" si="75"/>
        <v>0</v>
      </c>
      <c r="I242" s="151">
        <f t="shared" si="75"/>
        <v>0</v>
      </c>
      <c r="J242" s="151">
        <f t="shared" si="75"/>
        <v>0</v>
      </c>
      <c r="K242" s="151">
        <f t="shared" si="75"/>
        <v>0</v>
      </c>
      <c r="L242" s="149">
        <f t="shared" si="75"/>
        <v>0</v>
      </c>
      <c r="M242" s="151">
        <f t="shared" si="75"/>
        <v>0</v>
      </c>
      <c r="N242" s="151">
        <f t="shared" si="75"/>
        <v>0</v>
      </c>
      <c r="O242" s="151">
        <f t="shared" si="75"/>
        <v>0</v>
      </c>
      <c r="P242" s="150">
        <f t="shared" si="75"/>
        <v>0</v>
      </c>
      <c r="Q242" s="150">
        <f t="shared" si="75"/>
        <v>0</v>
      </c>
      <c r="R242" s="150">
        <f t="shared" si="75"/>
        <v>0</v>
      </c>
      <c r="S242" s="153">
        <f t="shared" si="75"/>
        <v>0</v>
      </c>
      <c r="T242" s="149">
        <f t="shared" si="75"/>
        <v>0</v>
      </c>
      <c r="U242" s="150">
        <f t="shared" si="75"/>
        <v>0</v>
      </c>
      <c r="V242" s="150">
        <f t="shared" si="75"/>
        <v>0</v>
      </c>
      <c r="W242" s="154">
        <f t="shared" si="75"/>
        <v>0</v>
      </c>
      <c r="X242" s="155">
        <f t="shared" si="75"/>
        <v>0</v>
      </c>
      <c r="Y242" s="150">
        <f t="shared" si="75"/>
        <v>0</v>
      </c>
      <c r="Z242" s="150">
        <f t="shared" si="75"/>
        <v>0</v>
      </c>
      <c r="AA242" s="150">
        <f t="shared" si="75"/>
        <v>0</v>
      </c>
      <c r="AB242" s="157"/>
    </row>
    <row r="243" spans="1:28" x14ac:dyDescent="0.25">
      <c r="A243" s="87" t="s">
        <v>775</v>
      </c>
      <c r="B243" s="38" t="s">
        <v>776</v>
      </c>
      <c r="C243" s="144"/>
      <c r="D243" s="146">
        <f>SUM(E243:AA243)</f>
        <v>0</v>
      </c>
      <c r="E243" s="98">
        <v>0</v>
      </c>
      <c r="F243" s="45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98">
        <v>0</v>
      </c>
      <c r="M243" s="46">
        <v>0</v>
      </c>
      <c r="N243" s="46">
        <v>0</v>
      </c>
      <c r="O243" s="46">
        <v>0</v>
      </c>
      <c r="P243" s="45">
        <v>0</v>
      </c>
      <c r="Q243" s="45">
        <v>0</v>
      </c>
      <c r="R243" s="45">
        <v>0</v>
      </c>
      <c r="S243" s="104">
        <v>0</v>
      </c>
      <c r="T243" s="98">
        <v>0</v>
      </c>
      <c r="U243" s="45">
        <v>0</v>
      </c>
      <c r="V243" s="45">
        <v>0</v>
      </c>
      <c r="W243" s="47">
        <v>0</v>
      </c>
      <c r="X243" s="62">
        <v>0</v>
      </c>
      <c r="Y243" s="45">
        <v>0</v>
      </c>
      <c r="Z243" s="45">
        <v>0</v>
      </c>
      <c r="AA243" s="45">
        <v>0</v>
      </c>
      <c r="AB243" s="115"/>
    </row>
    <row r="244" spans="1:28" x14ac:dyDescent="0.25">
      <c r="A244" s="87" t="s">
        <v>777</v>
      </c>
      <c r="B244" s="38" t="s">
        <v>778</v>
      </c>
      <c r="C244" s="144"/>
      <c r="D244" s="146">
        <f>SUM(E244:AA244)</f>
        <v>0</v>
      </c>
      <c r="E244" s="98">
        <v>0</v>
      </c>
      <c r="F244" s="45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98">
        <v>0</v>
      </c>
      <c r="M244" s="46">
        <v>0</v>
      </c>
      <c r="N244" s="46">
        <v>0</v>
      </c>
      <c r="O244" s="46">
        <v>0</v>
      </c>
      <c r="P244" s="45">
        <v>0</v>
      </c>
      <c r="Q244" s="45">
        <v>0</v>
      </c>
      <c r="R244" s="45">
        <v>0</v>
      </c>
      <c r="S244" s="104">
        <v>0</v>
      </c>
      <c r="T244" s="98">
        <v>0</v>
      </c>
      <c r="U244" s="45">
        <v>0</v>
      </c>
      <c r="V244" s="45">
        <v>0</v>
      </c>
      <c r="W244" s="47">
        <v>0</v>
      </c>
      <c r="X244" s="62">
        <v>0</v>
      </c>
      <c r="Y244" s="45">
        <v>0</v>
      </c>
      <c r="Z244" s="45">
        <v>0</v>
      </c>
      <c r="AA244" s="45">
        <v>0</v>
      </c>
      <c r="AB244" s="115"/>
    </row>
    <row r="245" spans="1:28" s="148" customFormat="1" ht="11.25" x14ac:dyDescent="0.2">
      <c r="A245" s="87">
        <v>3433</v>
      </c>
      <c r="B245" s="38" t="s">
        <v>779</v>
      </c>
      <c r="C245" s="144">
        <v>211</v>
      </c>
      <c r="D245" s="145">
        <f>SUM(D246:D249)</f>
        <v>0</v>
      </c>
      <c r="E245" s="149">
        <f t="shared" ref="E245:AA245" si="76">SUM(E246:E249)</f>
        <v>0</v>
      </c>
      <c r="F245" s="150">
        <f t="shared" si="76"/>
        <v>0</v>
      </c>
      <c r="G245" s="151">
        <f t="shared" si="76"/>
        <v>0</v>
      </c>
      <c r="H245" s="151">
        <f t="shared" si="76"/>
        <v>0</v>
      </c>
      <c r="I245" s="151">
        <f t="shared" si="76"/>
        <v>0</v>
      </c>
      <c r="J245" s="151">
        <f t="shared" si="76"/>
        <v>0</v>
      </c>
      <c r="K245" s="151">
        <f t="shared" si="76"/>
        <v>0</v>
      </c>
      <c r="L245" s="149">
        <f t="shared" si="76"/>
        <v>0</v>
      </c>
      <c r="M245" s="151">
        <f t="shared" si="76"/>
        <v>0</v>
      </c>
      <c r="N245" s="151">
        <f t="shared" si="76"/>
        <v>0</v>
      </c>
      <c r="O245" s="151">
        <f t="shared" si="76"/>
        <v>0</v>
      </c>
      <c r="P245" s="150">
        <f t="shared" si="76"/>
        <v>0</v>
      </c>
      <c r="Q245" s="150">
        <f t="shared" si="76"/>
        <v>0</v>
      </c>
      <c r="R245" s="150">
        <f t="shared" si="76"/>
        <v>0</v>
      </c>
      <c r="S245" s="153">
        <f t="shared" si="76"/>
        <v>0</v>
      </c>
      <c r="T245" s="149">
        <f t="shared" si="76"/>
        <v>0</v>
      </c>
      <c r="U245" s="150">
        <f t="shared" si="76"/>
        <v>0</v>
      </c>
      <c r="V245" s="150">
        <f t="shared" si="76"/>
        <v>0</v>
      </c>
      <c r="W245" s="154">
        <f t="shared" si="76"/>
        <v>0</v>
      </c>
      <c r="X245" s="155">
        <f t="shared" si="76"/>
        <v>0</v>
      </c>
      <c r="Y245" s="150">
        <f t="shared" si="76"/>
        <v>0</v>
      </c>
      <c r="Z245" s="150">
        <f t="shared" si="76"/>
        <v>0</v>
      </c>
      <c r="AA245" s="150">
        <f t="shared" si="76"/>
        <v>0</v>
      </c>
      <c r="AB245" s="157"/>
    </row>
    <row r="246" spans="1:28" x14ac:dyDescent="0.25">
      <c r="A246" s="87" t="s">
        <v>780</v>
      </c>
      <c r="B246" s="38" t="s">
        <v>119</v>
      </c>
      <c r="C246" s="144"/>
      <c r="D246" s="146">
        <f>SUM(E246:AA246)</f>
        <v>0</v>
      </c>
      <c r="E246" s="98">
        <v>0</v>
      </c>
      <c r="F246" s="45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98">
        <v>0</v>
      </c>
      <c r="M246" s="46">
        <v>0</v>
      </c>
      <c r="N246" s="46">
        <v>0</v>
      </c>
      <c r="O246" s="46">
        <v>0</v>
      </c>
      <c r="P246" s="45">
        <v>0</v>
      </c>
      <c r="Q246" s="45">
        <v>0</v>
      </c>
      <c r="R246" s="45">
        <v>0</v>
      </c>
      <c r="S246" s="104">
        <v>0</v>
      </c>
      <c r="T246" s="98">
        <v>0</v>
      </c>
      <c r="U246" s="45">
        <v>0</v>
      </c>
      <c r="V246" s="45">
        <v>0</v>
      </c>
      <c r="W246" s="47">
        <v>0</v>
      </c>
      <c r="X246" s="62">
        <v>0</v>
      </c>
      <c r="Y246" s="45">
        <v>0</v>
      </c>
      <c r="Z246" s="45">
        <v>0</v>
      </c>
      <c r="AA246" s="45">
        <v>0</v>
      </c>
      <c r="AB246" s="115"/>
    </row>
    <row r="247" spans="1:28" x14ac:dyDescent="0.25">
      <c r="A247" s="87" t="s">
        <v>781</v>
      </c>
      <c r="B247" s="38" t="s">
        <v>782</v>
      </c>
      <c r="C247" s="144"/>
      <c r="D247" s="146">
        <f>SUM(E247:AA247)</f>
        <v>0</v>
      </c>
      <c r="E247" s="98">
        <v>0</v>
      </c>
      <c r="F247" s="45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98">
        <v>0</v>
      </c>
      <c r="M247" s="46">
        <v>0</v>
      </c>
      <c r="N247" s="46">
        <v>0</v>
      </c>
      <c r="O247" s="46">
        <v>0</v>
      </c>
      <c r="P247" s="45">
        <v>0</v>
      </c>
      <c r="Q247" s="45">
        <v>0</v>
      </c>
      <c r="R247" s="45">
        <v>0</v>
      </c>
      <c r="S247" s="104">
        <v>0</v>
      </c>
      <c r="T247" s="98">
        <v>0</v>
      </c>
      <c r="U247" s="45">
        <v>0</v>
      </c>
      <c r="V247" s="45">
        <v>0</v>
      </c>
      <c r="W247" s="47">
        <v>0</v>
      </c>
      <c r="X247" s="62">
        <v>0</v>
      </c>
      <c r="Y247" s="45">
        <v>0</v>
      </c>
      <c r="Z247" s="45">
        <v>0</v>
      </c>
      <c r="AA247" s="45">
        <v>0</v>
      </c>
      <c r="AB247" s="115"/>
    </row>
    <row r="248" spans="1:28" x14ac:dyDescent="0.25">
      <c r="A248" s="87" t="s">
        <v>783</v>
      </c>
      <c r="B248" s="38" t="s">
        <v>784</v>
      </c>
      <c r="C248" s="144"/>
      <c r="D248" s="146">
        <f>SUM(E248:AA248)</f>
        <v>0</v>
      </c>
      <c r="E248" s="98">
        <v>0</v>
      </c>
      <c r="F248" s="45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98">
        <v>0</v>
      </c>
      <c r="M248" s="46">
        <v>0</v>
      </c>
      <c r="N248" s="46">
        <v>0</v>
      </c>
      <c r="O248" s="46">
        <v>0</v>
      </c>
      <c r="P248" s="45">
        <v>0</v>
      </c>
      <c r="Q248" s="45">
        <v>0</v>
      </c>
      <c r="R248" s="45">
        <v>0</v>
      </c>
      <c r="S248" s="104">
        <v>0</v>
      </c>
      <c r="T248" s="98">
        <v>0</v>
      </c>
      <c r="U248" s="45">
        <v>0</v>
      </c>
      <c r="V248" s="45">
        <v>0</v>
      </c>
      <c r="W248" s="47">
        <v>0</v>
      </c>
      <c r="X248" s="62">
        <v>0</v>
      </c>
      <c r="Y248" s="45">
        <v>0</v>
      </c>
      <c r="Z248" s="45">
        <v>0</v>
      </c>
      <c r="AA248" s="45">
        <v>0</v>
      </c>
      <c r="AB248" s="115"/>
    </row>
    <row r="249" spans="1:28" x14ac:dyDescent="0.25">
      <c r="A249" s="87" t="s">
        <v>785</v>
      </c>
      <c r="B249" s="38" t="s">
        <v>786</v>
      </c>
      <c r="C249" s="144"/>
      <c r="D249" s="146">
        <f>SUM(E249:AA249)</f>
        <v>0</v>
      </c>
      <c r="E249" s="98">
        <v>0</v>
      </c>
      <c r="F249" s="45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98">
        <v>0</v>
      </c>
      <c r="M249" s="46">
        <v>0</v>
      </c>
      <c r="N249" s="46">
        <v>0</v>
      </c>
      <c r="O249" s="46">
        <v>0</v>
      </c>
      <c r="P249" s="45">
        <v>0</v>
      </c>
      <c r="Q249" s="45">
        <v>0</v>
      </c>
      <c r="R249" s="45">
        <v>0</v>
      </c>
      <c r="S249" s="104">
        <v>0</v>
      </c>
      <c r="T249" s="98">
        <v>0</v>
      </c>
      <c r="U249" s="45">
        <v>0</v>
      </c>
      <c r="V249" s="45">
        <v>0</v>
      </c>
      <c r="W249" s="47">
        <v>0</v>
      </c>
      <c r="X249" s="62">
        <v>0</v>
      </c>
      <c r="Y249" s="45">
        <v>0</v>
      </c>
      <c r="Z249" s="45">
        <v>0</v>
      </c>
      <c r="AA249" s="45">
        <v>0</v>
      </c>
      <c r="AB249" s="115"/>
    </row>
    <row r="250" spans="1:28" s="148" customFormat="1" ht="11.25" x14ac:dyDescent="0.2">
      <c r="A250" s="87">
        <v>3434</v>
      </c>
      <c r="B250" s="38" t="s">
        <v>787</v>
      </c>
      <c r="C250" s="144">
        <v>212</v>
      </c>
      <c r="D250" s="145">
        <f>SUM(D251:D253)</f>
        <v>0</v>
      </c>
      <c r="E250" s="149">
        <f t="shared" ref="E250:AA250" si="77">SUM(E251:E253)</f>
        <v>0</v>
      </c>
      <c r="F250" s="150">
        <f t="shared" si="77"/>
        <v>0</v>
      </c>
      <c r="G250" s="151">
        <f t="shared" si="77"/>
        <v>0</v>
      </c>
      <c r="H250" s="151">
        <f t="shared" si="77"/>
        <v>0</v>
      </c>
      <c r="I250" s="151">
        <f t="shared" si="77"/>
        <v>0</v>
      </c>
      <c r="J250" s="151">
        <f t="shared" si="77"/>
        <v>0</v>
      </c>
      <c r="K250" s="151">
        <f t="shared" si="77"/>
        <v>0</v>
      </c>
      <c r="L250" s="149">
        <f t="shared" si="77"/>
        <v>0</v>
      </c>
      <c r="M250" s="151">
        <f t="shared" si="77"/>
        <v>0</v>
      </c>
      <c r="N250" s="151">
        <f t="shared" si="77"/>
        <v>0</v>
      </c>
      <c r="O250" s="151">
        <f t="shared" si="77"/>
        <v>0</v>
      </c>
      <c r="P250" s="150">
        <f t="shared" si="77"/>
        <v>0</v>
      </c>
      <c r="Q250" s="150">
        <f t="shared" si="77"/>
        <v>0</v>
      </c>
      <c r="R250" s="150">
        <f t="shared" si="77"/>
        <v>0</v>
      </c>
      <c r="S250" s="153">
        <f t="shared" si="77"/>
        <v>0</v>
      </c>
      <c r="T250" s="149">
        <f t="shared" si="77"/>
        <v>0</v>
      </c>
      <c r="U250" s="150">
        <f t="shared" si="77"/>
        <v>0</v>
      </c>
      <c r="V250" s="150">
        <f t="shared" si="77"/>
        <v>0</v>
      </c>
      <c r="W250" s="154">
        <f t="shared" si="77"/>
        <v>0</v>
      </c>
      <c r="X250" s="155">
        <f t="shared" si="77"/>
        <v>0</v>
      </c>
      <c r="Y250" s="150">
        <f t="shared" si="77"/>
        <v>0</v>
      </c>
      <c r="Z250" s="150">
        <f t="shared" si="77"/>
        <v>0</v>
      </c>
      <c r="AA250" s="150">
        <f t="shared" si="77"/>
        <v>0</v>
      </c>
      <c r="AB250" s="157"/>
    </row>
    <row r="251" spans="1:28" x14ac:dyDescent="0.25">
      <c r="A251" s="87" t="s">
        <v>788</v>
      </c>
      <c r="B251" s="38" t="s">
        <v>789</v>
      </c>
      <c r="C251" s="144"/>
      <c r="D251" s="146">
        <f>SUM(E251:AA251)</f>
        <v>0</v>
      </c>
      <c r="E251" s="98">
        <v>0</v>
      </c>
      <c r="F251" s="45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98">
        <v>0</v>
      </c>
      <c r="M251" s="46">
        <v>0</v>
      </c>
      <c r="N251" s="46">
        <v>0</v>
      </c>
      <c r="O251" s="46">
        <v>0</v>
      </c>
      <c r="P251" s="45">
        <v>0</v>
      </c>
      <c r="Q251" s="45">
        <v>0</v>
      </c>
      <c r="R251" s="45">
        <v>0</v>
      </c>
      <c r="S251" s="104">
        <v>0</v>
      </c>
      <c r="T251" s="98">
        <v>0</v>
      </c>
      <c r="U251" s="45">
        <v>0</v>
      </c>
      <c r="V251" s="45">
        <v>0</v>
      </c>
      <c r="W251" s="47">
        <v>0</v>
      </c>
      <c r="X251" s="62">
        <v>0</v>
      </c>
      <c r="Y251" s="45">
        <v>0</v>
      </c>
      <c r="Z251" s="45">
        <v>0</v>
      </c>
      <c r="AA251" s="45">
        <v>0</v>
      </c>
      <c r="AB251" s="115"/>
    </row>
    <row r="252" spans="1:28" x14ac:dyDescent="0.25">
      <c r="A252" s="87" t="s">
        <v>790</v>
      </c>
      <c r="B252" s="38" t="s">
        <v>791</v>
      </c>
      <c r="C252" s="144"/>
      <c r="D252" s="146">
        <f>SUM(E252:AA252)</f>
        <v>0</v>
      </c>
      <c r="E252" s="98">
        <v>0</v>
      </c>
      <c r="F252" s="45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98">
        <v>0</v>
      </c>
      <c r="M252" s="46">
        <v>0</v>
      </c>
      <c r="N252" s="46">
        <v>0</v>
      </c>
      <c r="O252" s="46">
        <v>0</v>
      </c>
      <c r="P252" s="45">
        <v>0</v>
      </c>
      <c r="Q252" s="45">
        <v>0</v>
      </c>
      <c r="R252" s="45">
        <v>0</v>
      </c>
      <c r="S252" s="104">
        <v>0</v>
      </c>
      <c r="T252" s="98">
        <v>0</v>
      </c>
      <c r="U252" s="45">
        <v>0</v>
      </c>
      <c r="V252" s="45">
        <v>0</v>
      </c>
      <c r="W252" s="47">
        <v>0</v>
      </c>
      <c r="X252" s="62">
        <v>0</v>
      </c>
      <c r="Y252" s="45">
        <v>0</v>
      </c>
      <c r="Z252" s="45">
        <v>0</v>
      </c>
      <c r="AA252" s="45">
        <v>0</v>
      </c>
      <c r="AB252" s="115"/>
    </row>
    <row r="253" spans="1:28" x14ac:dyDescent="0.25">
      <c r="A253" s="87" t="s">
        <v>792</v>
      </c>
      <c r="B253" s="38" t="s">
        <v>787</v>
      </c>
      <c r="C253" s="144"/>
      <c r="D253" s="146">
        <f>SUM(E253:AA253)</f>
        <v>0</v>
      </c>
      <c r="E253" s="98">
        <v>0</v>
      </c>
      <c r="F253" s="45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98">
        <v>0</v>
      </c>
      <c r="M253" s="46">
        <v>0</v>
      </c>
      <c r="N253" s="46">
        <v>0</v>
      </c>
      <c r="O253" s="46">
        <v>0</v>
      </c>
      <c r="P253" s="45">
        <v>0</v>
      </c>
      <c r="Q253" s="45">
        <v>0</v>
      </c>
      <c r="R253" s="45">
        <v>0</v>
      </c>
      <c r="S253" s="104">
        <v>0</v>
      </c>
      <c r="T253" s="98">
        <v>0</v>
      </c>
      <c r="U253" s="45">
        <v>0</v>
      </c>
      <c r="V253" s="45">
        <v>0</v>
      </c>
      <c r="W253" s="47">
        <v>0</v>
      </c>
      <c r="X253" s="62">
        <v>0</v>
      </c>
      <c r="Y253" s="45">
        <v>0</v>
      </c>
      <c r="Z253" s="45">
        <v>0</v>
      </c>
      <c r="AA253" s="45">
        <v>0</v>
      </c>
      <c r="AB253" s="115"/>
    </row>
    <row r="254" spans="1:28" s="148" customFormat="1" ht="11.25" x14ac:dyDescent="0.2">
      <c r="A254" s="87">
        <v>35</v>
      </c>
      <c r="B254" s="38" t="s">
        <v>793</v>
      </c>
      <c r="C254" s="144">
        <v>213</v>
      </c>
      <c r="D254" s="39">
        <f t="shared" ref="D254:AA254" si="78">D255+D262+D273</f>
        <v>0</v>
      </c>
      <c r="E254" s="99">
        <f t="shared" si="78"/>
        <v>0</v>
      </c>
      <c r="F254" s="48">
        <f t="shared" si="78"/>
        <v>0</v>
      </c>
      <c r="G254" s="49">
        <f t="shared" si="78"/>
        <v>0</v>
      </c>
      <c r="H254" s="49">
        <f t="shared" si="78"/>
        <v>0</v>
      </c>
      <c r="I254" s="49">
        <f t="shared" si="78"/>
        <v>0</v>
      </c>
      <c r="J254" s="49">
        <f t="shared" si="78"/>
        <v>0</v>
      </c>
      <c r="K254" s="49">
        <f t="shared" si="78"/>
        <v>0</v>
      </c>
      <c r="L254" s="99">
        <f t="shared" si="78"/>
        <v>0</v>
      </c>
      <c r="M254" s="49">
        <f t="shared" si="78"/>
        <v>0</v>
      </c>
      <c r="N254" s="49">
        <f t="shared" si="78"/>
        <v>0</v>
      </c>
      <c r="O254" s="49">
        <f t="shared" si="78"/>
        <v>0</v>
      </c>
      <c r="P254" s="48">
        <f t="shared" si="78"/>
        <v>0</v>
      </c>
      <c r="Q254" s="48">
        <f t="shared" si="78"/>
        <v>0</v>
      </c>
      <c r="R254" s="48">
        <f t="shared" si="78"/>
        <v>0</v>
      </c>
      <c r="S254" s="105">
        <f t="shared" si="78"/>
        <v>0</v>
      </c>
      <c r="T254" s="99">
        <f t="shared" si="78"/>
        <v>0</v>
      </c>
      <c r="U254" s="48">
        <f t="shared" si="78"/>
        <v>0</v>
      </c>
      <c r="V254" s="48">
        <f t="shared" si="78"/>
        <v>0</v>
      </c>
      <c r="W254" s="50">
        <f t="shared" si="78"/>
        <v>0</v>
      </c>
      <c r="X254" s="58">
        <f t="shared" si="78"/>
        <v>0</v>
      </c>
      <c r="Y254" s="48">
        <f t="shared" si="78"/>
        <v>0</v>
      </c>
      <c r="Z254" s="48">
        <f t="shared" si="78"/>
        <v>0</v>
      </c>
      <c r="AA254" s="48">
        <f t="shared" si="78"/>
        <v>0</v>
      </c>
      <c r="AB254" s="118"/>
    </row>
    <row r="255" spans="1:28" s="148" customFormat="1" ht="22.5" customHeight="1" x14ac:dyDescent="0.2">
      <c r="A255" s="87">
        <v>351</v>
      </c>
      <c r="B255" s="38" t="s">
        <v>794</v>
      </c>
      <c r="C255" s="144">
        <v>214</v>
      </c>
      <c r="D255" s="39">
        <f>SUM(D256+D260)</f>
        <v>0</v>
      </c>
      <c r="E255" s="99">
        <f t="shared" ref="E255:AA255" si="79">SUM(E256+E260)</f>
        <v>0</v>
      </c>
      <c r="F255" s="48">
        <f t="shared" si="79"/>
        <v>0</v>
      </c>
      <c r="G255" s="49">
        <f t="shared" si="79"/>
        <v>0</v>
      </c>
      <c r="H255" s="49">
        <f t="shared" si="79"/>
        <v>0</v>
      </c>
      <c r="I255" s="49">
        <f t="shared" si="79"/>
        <v>0</v>
      </c>
      <c r="J255" s="49">
        <f t="shared" si="79"/>
        <v>0</v>
      </c>
      <c r="K255" s="49">
        <f t="shared" si="79"/>
        <v>0</v>
      </c>
      <c r="L255" s="99">
        <f t="shared" si="79"/>
        <v>0</v>
      </c>
      <c r="M255" s="49">
        <f t="shared" si="79"/>
        <v>0</v>
      </c>
      <c r="N255" s="49">
        <f t="shared" si="79"/>
        <v>0</v>
      </c>
      <c r="O255" s="49">
        <f t="shared" si="79"/>
        <v>0</v>
      </c>
      <c r="P255" s="48">
        <f t="shared" si="79"/>
        <v>0</v>
      </c>
      <c r="Q255" s="48">
        <f t="shared" si="79"/>
        <v>0</v>
      </c>
      <c r="R255" s="48">
        <f t="shared" si="79"/>
        <v>0</v>
      </c>
      <c r="S255" s="105">
        <f t="shared" si="79"/>
        <v>0</v>
      </c>
      <c r="T255" s="99">
        <f t="shared" si="79"/>
        <v>0</v>
      </c>
      <c r="U255" s="48">
        <f t="shared" si="79"/>
        <v>0</v>
      </c>
      <c r="V255" s="48">
        <f t="shared" si="79"/>
        <v>0</v>
      </c>
      <c r="W255" s="50">
        <f t="shared" si="79"/>
        <v>0</v>
      </c>
      <c r="X255" s="58">
        <f t="shared" si="79"/>
        <v>0</v>
      </c>
      <c r="Y255" s="48">
        <f t="shared" si="79"/>
        <v>0</v>
      </c>
      <c r="Z255" s="48">
        <f t="shared" si="79"/>
        <v>0</v>
      </c>
      <c r="AA255" s="48">
        <f t="shared" si="79"/>
        <v>0</v>
      </c>
      <c r="AB255" s="118"/>
    </row>
    <row r="256" spans="1:28" s="148" customFormat="1" ht="22.5" customHeight="1" x14ac:dyDescent="0.2">
      <c r="A256" s="87">
        <v>3511</v>
      </c>
      <c r="B256" s="38" t="s">
        <v>795</v>
      </c>
      <c r="C256" s="144">
        <v>215</v>
      </c>
      <c r="D256" s="145">
        <f>SUM(D257:D259)</f>
        <v>0</v>
      </c>
      <c r="E256" s="149">
        <f t="shared" ref="E256:AA256" si="80">SUM(E257:E259)</f>
        <v>0</v>
      </c>
      <c r="F256" s="150">
        <f t="shared" si="80"/>
        <v>0</v>
      </c>
      <c r="G256" s="151">
        <f t="shared" si="80"/>
        <v>0</v>
      </c>
      <c r="H256" s="151">
        <f t="shared" si="80"/>
        <v>0</v>
      </c>
      <c r="I256" s="151">
        <f t="shared" si="80"/>
        <v>0</v>
      </c>
      <c r="J256" s="151">
        <f t="shared" si="80"/>
        <v>0</v>
      </c>
      <c r="K256" s="151">
        <f t="shared" si="80"/>
        <v>0</v>
      </c>
      <c r="L256" s="149">
        <f t="shared" si="80"/>
        <v>0</v>
      </c>
      <c r="M256" s="151">
        <f t="shared" si="80"/>
        <v>0</v>
      </c>
      <c r="N256" s="151">
        <f t="shared" si="80"/>
        <v>0</v>
      </c>
      <c r="O256" s="151">
        <f t="shared" si="80"/>
        <v>0</v>
      </c>
      <c r="P256" s="150">
        <f t="shared" si="80"/>
        <v>0</v>
      </c>
      <c r="Q256" s="150">
        <f t="shared" si="80"/>
        <v>0</v>
      </c>
      <c r="R256" s="150">
        <f t="shared" si="80"/>
        <v>0</v>
      </c>
      <c r="S256" s="153">
        <f t="shared" si="80"/>
        <v>0</v>
      </c>
      <c r="T256" s="149">
        <f t="shared" si="80"/>
        <v>0</v>
      </c>
      <c r="U256" s="150">
        <f t="shared" si="80"/>
        <v>0</v>
      </c>
      <c r="V256" s="150">
        <f t="shared" si="80"/>
        <v>0</v>
      </c>
      <c r="W256" s="154">
        <f t="shared" si="80"/>
        <v>0</v>
      </c>
      <c r="X256" s="155">
        <f t="shared" si="80"/>
        <v>0</v>
      </c>
      <c r="Y256" s="150">
        <f t="shared" si="80"/>
        <v>0</v>
      </c>
      <c r="Z256" s="150">
        <f t="shared" si="80"/>
        <v>0</v>
      </c>
      <c r="AA256" s="150">
        <f t="shared" si="80"/>
        <v>0</v>
      </c>
      <c r="AB256" s="157"/>
    </row>
    <row r="257" spans="1:28" x14ac:dyDescent="0.25">
      <c r="A257" s="87" t="s">
        <v>796</v>
      </c>
      <c r="B257" s="38" t="s">
        <v>797</v>
      </c>
      <c r="C257" s="144"/>
      <c r="D257" s="146">
        <f>SUM(E257:AA257)</f>
        <v>0</v>
      </c>
      <c r="E257" s="98">
        <v>0</v>
      </c>
      <c r="F257" s="45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98">
        <v>0</v>
      </c>
      <c r="M257" s="46">
        <v>0</v>
      </c>
      <c r="N257" s="46">
        <v>0</v>
      </c>
      <c r="O257" s="46">
        <v>0</v>
      </c>
      <c r="P257" s="45">
        <v>0</v>
      </c>
      <c r="Q257" s="45">
        <v>0</v>
      </c>
      <c r="R257" s="45">
        <v>0</v>
      </c>
      <c r="S257" s="104">
        <v>0</v>
      </c>
      <c r="T257" s="98">
        <v>0</v>
      </c>
      <c r="U257" s="45">
        <v>0</v>
      </c>
      <c r="V257" s="45">
        <v>0</v>
      </c>
      <c r="W257" s="47">
        <v>0</v>
      </c>
      <c r="X257" s="62">
        <v>0</v>
      </c>
      <c r="Y257" s="45">
        <v>0</v>
      </c>
      <c r="Z257" s="45">
        <v>0</v>
      </c>
      <c r="AA257" s="45">
        <v>0</v>
      </c>
      <c r="AB257" s="115"/>
    </row>
    <row r="258" spans="1:28" x14ac:dyDescent="0.25">
      <c r="A258" s="87" t="s">
        <v>798</v>
      </c>
      <c r="B258" s="38" t="s">
        <v>799</v>
      </c>
      <c r="C258" s="144"/>
      <c r="D258" s="146">
        <f>SUM(E258:AA258)</f>
        <v>0</v>
      </c>
      <c r="E258" s="98">
        <v>0</v>
      </c>
      <c r="F258" s="45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98">
        <v>0</v>
      </c>
      <c r="M258" s="46">
        <v>0</v>
      </c>
      <c r="N258" s="46">
        <v>0</v>
      </c>
      <c r="O258" s="46">
        <v>0</v>
      </c>
      <c r="P258" s="45">
        <v>0</v>
      </c>
      <c r="Q258" s="45">
        <v>0</v>
      </c>
      <c r="R258" s="45">
        <v>0</v>
      </c>
      <c r="S258" s="104">
        <v>0</v>
      </c>
      <c r="T258" s="98">
        <v>0</v>
      </c>
      <c r="U258" s="45">
        <v>0</v>
      </c>
      <c r="V258" s="45">
        <v>0</v>
      </c>
      <c r="W258" s="47">
        <v>0</v>
      </c>
      <c r="X258" s="62">
        <v>0</v>
      </c>
      <c r="Y258" s="45">
        <v>0</v>
      </c>
      <c r="Z258" s="45">
        <v>0</v>
      </c>
      <c r="AA258" s="45">
        <v>0</v>
      </c>
      <c r="AB258" s="115"/>
    </row>
    <row r="259" spans="1:28" x14ac:dyDescent="0.25">
      <c r="A259" s="87" t="s">
        <v>800</v>
      </c>
      <c r="B259" s="38" t="s">
        <v>801</v>
      </c>
      <c r="C259" s="144"/>
      <c r="D259" s="146">
        <f>SUM(E259:AA259)</f>
        <v>0</v>
      </c>
      <c r="E259" s="98">
        <v>0</v>
      </c>
      <c r="F259" s="45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98">
        <v>0</v>
      </c>
      <c r="M259" s="46">
        <v>0</v>
      </c>
      <c r="N259" s="46">
        <v>0</v>
      </c>
      <c r="O259" s="46">
        <v>0</v>
      </c>
      <c r="P259" s="45">
        <v>0</v>
      </c>
      <c r="Q259" s="45">
        <v>0</v>
      </c>
      <c r="R259" s="45">
        <v>0</v>
      </c>
      <c r="S259" s="104">
        <v>0</v>
      </c>
      <c r="T259" s="98">
        <v>0</v>
      </c>
      <c r="U259" s="45">
        <v>0</v>
      </c>
      <c r="V259" s="45">
        <v>0</v>
      </c>
      <c r="W259" s="47">
        <v>0</v>
      </c>
      <c r="X259" s="62">
        <v>0</v>
      </c>
      <c r="Y259" s="45">
        <v>0</v>
      </c>
      <c r="Z259" s="45">
        <v>0</v>
      </c>
      <c r="AA259" s="45">
        <v>0</v>
      </c>
      <c r="AB259" s="115"/>
    </row>
    <row r="260" spans="1:28" s="148" customFormat="1" ht="11.25" x14ac:dyDescent="0.2">
      <c r="A260" s="87">
        <v>3512</v>
      </c>
      <c r="B260" s="38" t="s">
        <v>802</v>
      </c>
      <c r="C260" s="144">
        <v>216</v>
      </c>
      <c r="D260" s="145">
        <f>SUM(D261)</f>
        <v>0</v>
      </c>
      <c r="E260" s="149">
        <f t="shared" ref="E260:AA260" si="81">SUM(E261)</f>
        <v>0</v>
      </c>
      <c r="F260" s="150">
        <f t="shared" si="81"/>
        <v>0</v>
      </c>
      <c r="G260" s="151">
        <f t="shared" si="81"/>
        <v>0</v>
      </c>
      <c r="H260" s="151">
        <f t="shared" si="81"/>
        <v>0</v>
      </c>
      <c r="I260" s="151">
        <f t="shared" si="81"/>
        <v>0</v>
      </c>
      <c r="J260" s="151">
        <f t="shared" si="81"/>
        <v>0</v>
      </c>
      <c r="K260" s="151">
        <f t="shared" si="81"/>
        <v>0</v>
      </c>
      <c r="L260" s="149">
        <f t="shared" si="81"/>
        <v>0</v>
      </c>
      <c r="M260" s="151">
        <f t="shared" si="81"/>
        <v>0</v>
      </c>
      <c r="N260" s="151">
        <f t="shared" si="81"/>
        <v>0</v>
      </c>
      <c r="O260" s="151">
        <f t="shared" si="81"/>
        <v>0</v>
      </c>
      <c r="P260" s="150">
        <f t="shared" si="81"/>
        <v>0</v>
      </c>
      <c r="Q260" s="150">
        <f t="shared" si="81"/>
        <v>0</v>
      </c>
      <c r="R260" s="150">
        <f t="shared" si="81"/>
        <v>0</v>
      </c>
      <c r="S260" s="153">
        <f t="shared" si="81"/>
        <v>0</v>
      </c>
      <c r="T260" s="149">
        <f t="shared" si="81"/>
        <v>0</v>
      </c>
      <c r="U260" s="150">
        <f t="shared" si="81"/>
        <v>0</v>
      </c>
      <c r="V260" s="150">
        <f t="shared" si="81"/>
        <v>0</v>
      </c>
      <c r="W260" s="154">
        <f t="shared" si="81"/>
        <v>0</v>
      </c>
      <c r="X260" s="155">
        <f t="shared" si="81"/>
        <v>0</v>
      </c>
      <c r="Y260" s="150">
        <f t="shared" si="81"/>
        <v>0</v>
      </c>
      <c r="Z260" s="150">
        <f t="shared" si="81"/>
        <v>0</v>
      </c>
      <c r="AA260" s="150">
        <f t="shared" si="81"/>
        <v>0</v>
      </c>
      <c r="AB260" s="157"/>
    </row>
    <row r="261" spans="1:28" x14ac:dyDescent="0.25">
      <c r="A261" s="87" t="s">
        <v>803</v>
      </c>
      <c r="B261" s="38" t="s">
        <v>802</v>
      </c>
      <c r="C261" s="144"/>
      <c r="D261" s="146">
        <f>SUM(E261:AA261)</f>
        <v>0</v>
      </c>
      <c r="E261" s="98">
        <v>0</v>
      </c>
      <c r="F261" s="45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98">
        <v>0</v>
      </c>
      <c r="M261" s="46">
        <v>0</v>
      </c>
      <c r="N261" s="46">
        <v>0</v>
      </c>
      <c r="O261" s="46">
        <v>0</v>
      </c>
      <c r="P261" s="45">
        <v>0</v>
      </c>
      <c r="Q261" s="45">
        <v>0</v>
      </c>
      <c r="R261" s="45">
        <v>0</v>
      </c>
      <c r="S261" s="104">
        <v>0</v>
      </c>
      <c r="T261" s="98">
        <v>0</v>
      </c>
      <c r="U261" s="45">
        <v>0</v>
      </c>
      <c r="V261" s="45">
        <v>0</v>
      </c>
      <c r="W261" s="47">
        <v>0</v>
      </c>
      <c r="X261" s="62">
        <v>0</v>
      </c>
      <c r="Y261" s="45">
        <v>0</v>
      </c>
      <c r="Z261" s="45">
        <v>0</v>
      </c>
      <c r="AA261" s="45">
        <v>0</v>
      </c>
      <c r="AB261" s="115"/>
    </row>
    <row r="262" spans="1:28" s="148" customFormat="1" ht="22.5" customHeight="1" x14ac:dyDescent="0.2">
      <c r="A262" s="87">
        <v>352</v>
      </c>
      <c r="B262" s="38" t="s">
        <v>1408</v>
      </c>
      <c r="C262" s="144">
        <v>217</v>
      </c>
      <c r="D262" s="39">
        <f>SUM(D263+D267+D270)</f>
        <v>0</v>
      </c>
      <c r="E262" s="99">
        <f t="shared" ref="E262:AA262" si="82">SUM(E263+E267+E270)</f>
        <v>0</v>
      </c>
      <c r="F262" s="48">
        <f t="shared" si="82"/>
        <v>0</v>
      </c>
      <c r="G262" s="49">
        <f t="shared" si="82"/>
        <v>0</v>
      </c>
      <c r="H262" s="49">
        <f t="shared" si="82"/>
        <v>0</v>
      </c>
      <c r="I262" s="49">
        <f t="shared" si="82"/>
        <v>0</v>
      </c>
      <c r="J262" s="49">
        <f t="shared" si="82"/>
        <v>0</v>
      </c>
      <c r="K262" s="49">
        <f t="shared" si="82"/>
        <v>0</v>
      </c>
      <c r="L262" s="99">
        <f t="shared" si="82"/>
        <v>0</v>
      </c>
      <c r="M262" s="49">
        <f t="shared" si="82"/>
        <v>0</v>
      </c>
      <c r="N262" s="49">
        <f t="shared" si="82"/>
        <v>0</v>
      </c>
      <c r="O262" s="49">
        <f t="shared" si="82"/>
        <v>0</v>
      </c>
      <c r="P262" s="48">
        <f t="shared" si="82"/>
        <v>0</v>
      </c>
      <c r="Q262" s="48">
        <f t="shared" si="82"/>
        <v>0</v>
      </c>
      <c r="R262" s="48">
        <f t="shared" si="82"/>
        <v>0</v>
      </c>
      <c r="S262" s="105">
        <f t="shared" si="82"/>
        <v>0</v>
      </c>
      <c r="T262" s="99">
        <f t="shared" si="82"/>
        <v>0</v>
      </c>
      <c r="U262" s="48">
        <f t="shared" si="82"/>
        <v>0</v>
      </c>
      <c r="V262" s="48">
        <f t="shared" si="82"/>
        <v>0</v>
      </c>
      <c r="W262" s="50">
        <f t="shared" si="82"/>
        <v>0</v>
      </c>
      <c r="X262" s="58">
        <f t="shared" si="82"/>
        <v>0</v>
      </c>
      <c r="Y262" s="48">
        <f t="shared" si="82"/>
        <v>0</v>
      </c>
      <c r="Z262" s="48">
        <f t="shared" si="82"/>
        <v>0</v>
      </c>
      <c r="AA262" s="48">
        <f t="shared" si="82"/>
        <v>0</v>
      </c>
      <c r="AB262" s="118"/>
    </row>
    <row r="263" spans="1:28" s="148" customFormat="1" ht="22.5" customHeight="1" x14ac:dyDescent="0.2">
      <c r="A263" s="87">
        <v>3521</v>
      </c>
      <c r="B263" s="38" t="s">
        <v>804</v>
      </c>
      <c r="C263" s="144">
        <v>218</v>
      </c>
      <c r="D263" s="145">
        <f>SUM(D264:D266)</f>
        <v>0</v>
      </c>
      <c r="E263" s="149">
        <f t="shared" ref="E263:AA263" si="83">SUM(E264:E266)</f>
        <v>0</v>
      </c>
      <c r="F263" s="150">
        <f t="shared" si="83"/>
        <v>0</v>
      </c>
      <c r="G263" s="151">
        <f t="shared" si="83"/>
        <v>0</v>
      </c>
      <c r="H263" s="151">
        <f t="shared" si="83"/>
        <v>0</v>
      </c>
      <c r="I263" s="151">
        <f t="shared" si="83"/>
        <v>0</v>
      </c>
      <c r="J263" s="151">
        <f t="shared" si="83"/>
        <v>0</v>
      </c>
      <c r="K263" s="151">
        <f t="shared" si="83"/>
        <v>0</v>
      </c>
      <c r="L263" s="149">
        <f t="shared" si="83"/>
        <v>0</v>
      </c>
      <c r="M263" s="151">
        <f t="shared" si="83"/>
        <v>0</v>
      </c>
      <c r="N263" s="151">
        <f t="shared" si="83"/>
        <v>0</v>
      </c>
      <c r="O263" s="151">
        <f t="shared" si="83"/>
        <v>0</v>
      </c>
      <c r="P263" s="150">
        <f t="shared" si="83"/>
        <v>0</v>
      </c>
      <c r="Q263" s="150">
        <f t="shared" si="83"/>
        <v>0</v>
      </c>
      <c r="R263" s="150">
        <f t="shared" si="83"/>
        <v>0</v>
      </c>
      <c r="S263" s="153">
        <f t="shared" si="83"/>
        <v>0</v>
      </c>
      <c r="T263" s="149">
        <f t="shared" si="83"/>
        <v>0</v>
      </c>
      <c r="U263" s="150">
        <f t="shared" si="83"/>
        <v>0</v>
      </c>
      <c r="V263" s="150">
        <f t="shared" si="83"/>
        <v>0</v>
      </c>
      <c r="W263" s="154">
        <f t="shared" si="83"/>
        <v>0</v>
      </c>
      <c r="X263" s="155">
        <f t="shared" si="83"/>
        <v>0</v>
      </c>
      <c r="Y263" s="150">
        <f t="shared" si="83"/>
        <v>0</v>
      </c>
      <c r="Z263" s="150">
        <f t="shared" si="83"/>
        <v>0</v>
      </c>
      <c r="AA263" s="150">
        <f t="shared" si="83"/>
        <v>0</v>
      </c>
      <c r="AB263" s="157"/>
    </row>
    <row r="264" spans="1:28" x14ac:dyDescent="0.25">
      <c r="A264" s="87" t="s">
        <v>805</v>
      </c>
      <c r="B264" s="38" t="s">
        <v>806</v>
      </c>
      <c r="C264" s="144"/>
      <c r="D264" s="146">
        <f>SUM(E264:AA264)</f>
        <v>0</v>
      </c>
      <c r="E264" s="98">
        <v>0</v>
      </c>
      <c r="F264" s="45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98">
        <v>0</v>
      </c>
      <c r="M264" s="46">
        <v>0</v>
      </c>
      <c r="N264" s="46">
        <v>0</v>
      </c>
      <c r="O264" s="46">
        <v>0</v>
      </c>
      <c r="P264" s="45">
        <v>0</v>
      </c>
      <c r="Q264" s="45">
        <v>0</v>
      </c>
      <c r="R264" s="45">
        <v>0</v>
      </c>
      <c r="S264" s="104">
        <v>0</v>
      </c>
      <c r="T264" s="98">
        <v>0</v>
      </c>
      <c r="U264" s="45">
        <v>0</v>
      </c>
      <c r="V264" s="45">
        <v>0</v>
      </c>
      <c r="W264" s="47">
        <v>0</v>
      </c>
      <c r="X264" s="62">
        <v>0</v>
      </c>
      <c r="Y264" s="45">
        <v>0</v>
      </c>
      <c r="Z264" s="45">
        <v>0</v>
      </c>
      <c r="AA264" s="45">
        <v>0</v>
      </c>
      <c r="AB264" s="115"/>
    </row>
    <row r="265" spans="1:28" x14ac:dyDescent="0.25">
      <c r="A265" s="87" t="s">
        <v>807</v>
      </c>
      <c r="B265" s="38" t="s">
        <v>808</v>
      </c>
      <c r="C265" s="144"/>
      <c r="D265" s="146">
        <f>SUM(E265:AA265)</f>
        <v>0</v>
      </c>
      <c r="E265" s="98">
        <v>0</v>
      </c>
      <c r="F265" s="45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98">
        <v>0</v>
      </c>
      <c r="M265" s="46">
        <v>0</v>
      </c>
      <c r="N265" s="46">
        <v>0</v>
      </c>
      <c r="O265" s="46">
        <v>0</v>
      </c>
      <c r="P265" s="45">
        <v>0</v>
      </c>
      <c r="Q265" s="45">
        <v>0</v>
      </c>
      <c r="R265" s="45">
        <v>0</v>
      </c>
      <c r="S265" s="104">
        <v>0</v>
      </c>
      <c r="T265" s="98">
        <v>0</v>
      </c>
      <c r="U265" s="45">
        <v>0</v>
      </c>
      <c r="V265" s="45">
        <v>0</v>
      </c>
      <c r="W265" s="47">
        <v>0</v>
      </c>
      <c r="X265" s="62">
        <v>0</v>
      </c>
      <c r="Y265" s="45">
        <v>0</v>
      </c>
      <c r="Z265" s="45">
        <v>0</v>
      </c>
      <c r="AA265" s="45">
        <v>0</v>
      </c>
      <c r="AB265" s="115"/>
    </row>
    <row r="266" spans="1:28" ht="22.5" customHeight="1" x14ac:dyDescent="0.25">
      <c r="A266" s="87" t="s">
        <v>809</v>
      </c>
      <c r="B266" s="38" t="s">
        <v>810</v>
      </c>
      <c r="C266" s="144"/>
      <c r="D266" s="146">
        <f>SUM(E266:AA266)</f>
        <v>0</v>
      </c>
      <c r="E266" s="98">
        <v>0</v>
      </c>
      <c r="F266" s="45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98">
        <v>0</v>
      </c>
      <c r="M266" s="46">
        <v>0</v>
      </c>
      <c r="N266" s="46">
        <v>0</v>
      </c>
      <c r="O266" s="46">
        <v>0</v>
      </c>
      <c r="P266" s="45">
        <v>0</v>
      </c>
      <c r="Q266" s="45">
        <v>0</v>
      </c>
      <c r="R266" s="45">
        <v>0</v>
      </c>
      <c r="S266" s="104">
        <v>0</v>
      </c>
      <c r="T266" s="98">
        <v>0</v>
      </c>
      <c r="U266" s="45">
        <v>0</v>
      </c>
      <c r="V266" s="45">
        <v>0</v>
      </c>
      <c r="W266" s="47">
        <v>0</v>
      </c>
      <c r="X266" s="62">
        <v>0</v>
      </c>
      <c r="Y266" s="45">
        <v>0</v>
      </c>
      <c r="Z266" s="45">
        <v>0</v>
      </c>
      <c r="AA266" s="45">
        <v>0</v>
      </c>
      <c r="AB266" s="115"/>
    </row>
    <row r="267" spans="1:28" s="148" customFormat="1" ht="22.5" x14ac:dyDescent="0.2">
      <c r="A267" s="87">
        <v>3522</v>
      </c>
      <c r="B267" s="38" t="s">
        <v>1409</v>
      </c>
      <c r="C267" s="144">
        <v>219</v>
      </c>
      <c r="D267" s="145">
        <f t="shared" ref="D267:AA267" si="84">SUM(D268:D269)</f>
        <v>0</v>
      </c>
      <c r="E267" s="149">
        <f t="shared" si="84"/>
        <v>0</v>
      </c>
      <c r="F267" s="150">
        <f t="shared" si="84"/>
        <v>0</v>
      </c>
      <c r="G267" s="151">
        <f t="shared" si="84"/>
        <v>0</v>
      </c>
      <c r="H267" s="151">
        <f t="shared" si="84"/>
        <v>0</v>
      </c>
      <c r="I267" s="151">
        <f t="shared" si="84"/>
        <v>0</v>
      </c>
      <c r="J267" s="151">
        <f t="shared" si="84"/>
        <v>0</v>
      </c>
      <c r="K267" s="151">
        <f t="shared" si="84"/>
        <v>0</v>
      </c>
      <c r="L267" s="149">
        <f t="shared" si="84"/>
        <v>0</v>
      </c>
      <c r="M267" s="151">
        <f t="shared" si="84"/>
        <v>0</v>
      </c>
      <c r="N267" s="151">
        <f t="shared" si="84"/>
        <v>0</v>
      </c>
      <c r="O267" s="151">
        <f t="shared" si="84"/>
        <v>0</v>
      </c>
      <c r="P267" s="150">
        <f t="shared" si="84"/>
        <v>0</v>
      </c>
      <c r="Q267" s="150">
        <f t="shared" si="84"/>
        <v>0</v>
      </c>
      <c r="R267" s="150">
        <f t="shared" si="84"/>
        <v>0</v>
      </c>
      <c r="S267" s="153">
        <f t="shared" si="84"/>
        <v>0</v>
      </c>
      <c r="T267" s="149">
        <f t="shared" si="84"/>
        <v>0</v>
      </c>
      <c r="U267" s="150">
        <f t="shared" si="84"/>
        <v>0</v>
      </c>
      <c r="V267" s="150">
        <f t="shared" si="84"/>
        <v>0</v>
      </c>
      <c r="W267" s="154">
        <f t="shared" si="84"/>
        <v>0</v>
      </c>
      <c r="X267" s="155">
        <f t="shared" si="84"/>
        <v>0</v>
      </c>
      <c r="Y267" s="150">
        <f t="shared" si="84"/>
        <v>0</v>
      </c>
      <c r="Z267" s="150">
        <f t="shared" si="84"/>
        <v>0</v>
      </c>
      <c r="AA267" s="150">
        <f t="shared" si="84"/>
        <v>0</v>
      </c>
      <c r="AB267" s="157"/>
    </row>
    <row r="268" spans="1:28" x14ac:dyDescent="0.25">
      <c r="A268" s="87" t="s">
        <v>812</v>
      </c>
      <c r="B268" s="38" t="s">
        <v>811</v>
      </c>
      <c r="C268" s="144"/>
      <c r="D268" s="146">
        <f>SUM(E268:AA268)</f>
        <v>0</v>
      </c>
      <c r="E268" s="98">
        <v>0</v>
      </c>
      <c r="F268" s="45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98">
        <v>0</v>
      </c>
      <c r="M268" s="46">
        <v>0</v>
      </c>
      <c r="N268" s="46">
        <v>0</v>
      </c>
      <c r="O268" s="46">
        <v>0</v>
      </c>
      <c r="P268" s="45">
        <v>0</v>
      </c>
      <c r="Q268" s="45">
        <v>0</v>
      </c>
      <c r="R268" s="45">
        <v>0</v>
      </c>
      <c r="S268" s="104">
        <v>0</v>
      </c>
      <c r="T268" s="98">
        <v>0</v>
      </c>
      <c r="U268" s="45">
        <v>0</v>
      </c>
      <c r="V268" s="45">
        <v>0</v>
      </c>
      <c r="W268" s="47">
        <v>0</v>
      </c>
      <c r="X268" s="62">
        <v>0</v>
      </c>
      <c r="Y268" s="45">
        <v>0</v>
      </c>
      <c r="Z268" s="45">
        <v>0</v>
      </c>
      <c r="AA268" s="45">
        <v>0</v>
      </c>
      <c r="AB268" s="115"/>
    </row>
    <row r="269" spans="1:28" x14ac:dyDescent="0.25">
      <c r="A269" s="87" t="s">
        <v>1410</v>
      </c>
      <c r="B269" s="38" t="s">
        <v>1411</v>
      </c>
      <c r="C269" s="144"/>
      <c r="D269" s="146">
        <f>SUM(E269:AA269)</f>
        <v>0</v>
      </c>
      <c r="E269" s="98">
        <v>0</v>
      </c>
      <c r="F269" s="45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98">
        <v>0</v>
      </c>
      <c r="M269" s="46">
        <v>0</v>
      </c>
      <c r="N269" s="46">
        <v>0</v>
      </c>
      <c r="O269" s="46">
        <v>0</v>
      </c>
      <c r="P269" s="45">
        <v>0</v>
      </c>
      <c r="Q269" s="45">
        <v>0</v>
      </c>
      <c r="R269" s="45">
        <v>0</v>
      </c>
      <c r="S269" s="104">
        <v>0</v>
      </c>
      <c r="T269" s="98">
        <v>0</v>
      </c>
      <c r="U269" s="45">
        <v>0</v>
      </c>
      <c r="V269" s="45">
        <v>0</v>
      </c>
      <c r="W269" s="47">
        <v>0</v>
      </c>
      <c r="X269" s="62">
        <v>0</v>
      </c>
      <c r="Y269" s="45">
        <v>0</v>
      </c>
      <c r="Z269" s="45">
        <v>0</v>
      </c>
      <c r="AA269" s="45">
        <v>0</v>
      </c>
      <c r="AB269" s="115"/>
    </row>
    <row r="270" spans="1:28" s="148" customFormat="1" ht="11.25" x14ac:dyDescent="0.2">
      <c r="A270" s="87">
        <v>3523</v>
      </c>
      <c r="B270" s="38" t="s">
        <v>813</v>
      </c>
      <c r="C270" s="144">
        <v>220</v>
      </c>
      <c r="D270" s="145">
        <f>SUM(D271:D272)</f>
        <v>0</v>
      </c>
      <c r="E270" s="149">
        <f t="shared" ref="E270:AA270" si="85">SUM(E271:E272)</f>
        <v>0</v>
      </c>
      <c r="F270" s="150">
        <f t="shared" si="85"/>
        <v>0</v>
      </c>
      <c r="G270" s="151">
        <f t="shared" si="85"/>
        <v>0</v>
      </c>
      <c r="H270" s="151">
        <f t="shared" si="85"/>
        <v>0</v>
      </c>
      <c r="I270" s="151">
        <f>SUM(I271:I272)</f>
        <v>0</v>
      </c>
      <c r="J270" s="151">
        <f t="shared" si="85"/>
        <v>0</v>
      </c>
      <c r="K270" s="151">
        <f t="shared" si="85"/>
        <v>0</v>
      </c>
      <c r="L270" s="149">
        <f t="shared" si="85"/>
        <v>0</v>
      </c>
      <c r="M270" s="151">
        <f t="shared" si="85"/>
        <v>0</v>
      </c>
      <c r="N270" s="151">
        <f t="shared" si="85"/>
        <v>0</v>
      </c>
      <c r="O270" s="151">
        <f t="shared" si="85"/>
        <v>0</v>
      </c>
      <c r="P270" s="150">
        <f t="shared" si="85"/>
        <v>0</v>
      </c>
      <c r="Q270" s="150">
        <f t="shared" si="85"/>
        <v>0</v>
      </c>
      <c r="R270" s="150">
        <f t="shared" si="85"/>
        <v>0</v>
      </c>
      <c r="S270" s="153">
        <f t="shared" si="85"/>
        <v>0</v>
      </c>
      <c r="T270" s="149">
        <f t="shared" si="85"/>
        <v>0</v>
      </c>
      <c r="U270" s="150">
        <f t="shared" si="85"/>
        <v>0</v>
      </c>
      <c r="V270" s="150">
        <f t="shared" si="85"/>
        <v>0</v>
      </c>
      <c r="W270" s="154">
        <f t="shared" si="85"/>
        <v>0</v>
      </c>
      <c r="X270" s="155">
        <f t="shared" si="85"/>
        <v>0</v>
      </c>
      <c r="Y270" s="150">
        <f t="shared" si="85"/>
        <v>0</v>
      </c>
      <c r="Z270" s="150">
        <f t="shared" si="85"/>
        <v>0</v>
      </c>
      <c r="AA270" s="150">
        <f t="shared" si="85"/>
        <v>0</v>
      </c>
      <c r="AB270" s="157"/>
    </row>
    <row r="271" spans="1:28" x14ac:dyDescent="0.25">
      <c r="A271" s="87" t="s">
        <v>814</v>
      </c>
      <c r="B271" s="38" t="s">
        <v>815</v>
      </c>
      <c r="C271" s="144"/>
      <c r="D271" s="146">
        <f>SUM(E271:AA271)</f>
        <v>0</v>
      </c>
      <c r="E271" s="98">
        <v>0</v>
      </c>
      <c r="F271" s="45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98">
        <v>0</v>
      </c>
      <c r="M271" s="46">
        <v>0</v>
      </c>
      <c r="N271" s="46">
        <v>0</v>
      </c>
      <c r="O271" s="46">
        <v>0</v>
      </c>
      <c r="P271" s="45">
        <v>0</v>
      </c>
      <c r="Q271" s="45">
        <v>0</v>
      </c>
      <c r="R271" s="45">
        <v>0</v>
      </c>
      <c r="S271" s="104">
        <v>0</v>
      </c>
      <c r="T271" s="98">
        <v>0</v>
      </c>
      <c r="U271" s="45">
        <v>0</v>
      </c>
      <c r="V271" s="45">
        <v>0</v>
      </c>
      <c r="W271" s="47">
        <v>0</v>
      </c>
      <c r="X271" s="62">
        <v>0</v>
      </c>
      <c r="Y271" s="45">
        <v>0</v>
      </c>
      <c r="Z271" s="45">
        <v>0</v>
      </c>
      <c r="AA271" s="45">
        <v>0</v>
      </c>
      <c r="AB271" s="115"/>
    </row>
    <row r="272" spans="1:28" x14ac:dyDescent="0.25">
      <c r="A272" s="87" t="s">
        <v>816</v>
      </c>
      <c r="B272" s="38" t="s">
        <v>817</v>
      </c>
      <c r="C272" s="144"/>
      <c r="D272" s="146">
        <f>SUM(E272:AA272)</f>
        <v>0</v>
      </c>
      <c r="E272" s="98">
        <v>0</v>
      </c>
      <c r="F272" s="45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98">
        <v>0</v>
      </c>
      <c r="M272" s="46">
        <v>0</v>
      </c>
      <c r="N272" s="46">
        <v>0</v>
      </c>
      <c r="O272" s="46">
        <v>0</v>
      </c>
      <c r="P272" s="45">
        <v>0</v>
      </c>
      <c r="Q272" s="45">
        <v>0</v>
      </c>
      <c r="R272" s="45">
        <v>0</v>
      </c>
      <c r="S272" s="104">
        <v>0</v>
      </c>
      <c r="T272" s="98">
        <v>0</v>
      </c>
      <c r="U272" s="45">
        <v>0</v>
      </c>
      <c r="V272" s="45">
        <v>0</v>
      </c>
      <c r="W272" s="47">
        <v>0</v>
      </c>
      <c r="X272" s="62">
        <v>0</v>
      </c>
      <c r="Y272" s="45">
        <v>0</v>
      </c>
      <c r="Z272" s="45">
        <v>0</v>
      </c>
      <c r="AA272" s="45">
        <v>0</v>
      </c>
      <c r="AB272" s="115"/>
    </row>
    <row r="273" spans="1:28" ht="22.5" x14ac:dyDescent="0.25">
      <c r="A273" s="87">
        <v>353</v>
      </c>
      <c r="B273" s="38" t="s">
        <v>1412</v>
      </c>
      <c r="C273" s="144"/>
      <c r="D273" s="235">
        <f t="shared" ref="D273:S274" si="86">D274</f>
        <v>0</v>
      </c>
      <c r="E273" s="236">
        <f t="shared" si="86"/>
        <v>0</v>
      </c>
      <c r="F273" s="237">
        <f t="shared" si="86"/>
        <v>0</v>
      </c>
      <c r="G273" s="238">
        <f t="shared" si="86"/>
        <v>0</v>
      </c>
      <c r="H273" s="238">
        <f t="shared" si="86"/>
        <v>0</v>
      </c>
      <c r="I273" s="238">
        <f t="shared" si="86"/>
        <v>0</v>
      </c>
      <c r="J273" s="238">
        <f t="shared" si="86"/>
        <v>0</v>
      </c>
      <c r="K273" s="238">
        <f t="shared" si="86"/>
        <v>0</v>
      </c>
      <c r="L273" s="236">
        <f t="shared" si="86"/>
        <v>0</v>
      </c>
      <c r="M273" s="238">
        <f t="shared" si="86"/>
        <v>0</v>
      </c>
      <c r="N273" s="238">
        <f t="shared" si="86"/>
        <v>0</v>
      </c>
      <c r="O273" s="238">
        <f t="shared" si="86"/>
        <v>0</v>
      </c>
      <c r="P273" s="237">
        <f t="shared" si="86"/>
        <v>0</v>
      </c>
      <c r="Q273" s="237">
        <f t="shared" si="86"/>
        <v>0</v>
      </c>
      <c r="R273" s="237">
        <f t="shared" si="86"/>
        <v>0</v>
      </c>
      <c r="S273" s="239">
        <f t="shared" si="86"/>
        <v>0</v>
      </c>
      <c r="T273" s="236">
        <f t="shared" ref="T273:AA274" si="87">T274</f>
        <v>0</v>
      </c>
      <c r="U273" s="237">
        <f t="shared" si="87"/>
        <v>0</v>
      </c>
      <c r="V273" s="237">
        <f t="shared" si="87"/>
        <v>0</v>
      </c>
      <c r="W273" s="240">
        <f t="shared" si="87"/>
        <v>0</v>
      </c>
      <c r="X273" s="241">
        <f t="shared" si="87"/>
        <v>0</v>
      </c>
      <c r="Y273" s="237">
        <f t="shared" si="87"/>
        <v>0</v>
      </c>
      <c r="Z273" s="237">
        <f t="shared" si="87"/>
        <v>0</v>
      </c>
      <c r="AA273" s="237">
        <f t="shared" si="87"/>
        <v>0</v>
      </c>
      <c r="AB273" s="242"/>
    </row>
    <row r="274" spans="1:28" ht="22.5" x14ac:dyDescent="0.25">
      <c r="A274" s="87">
        <v>3531</v>
      </c>
      <c r="B274" s="38" t="s">
        <v>1412</v>
      </c>
      <c r="C274" s="144"/>
      <c r="D274" s="234">
        <f t="shared" si="86"/>
        <v>0</v>
      </c>
      <c r="E274" s="227">
        <f t="shared" si="86"/>
        <v>0</v>
      </c>
      <c r="F274" s="228">
        <f t="shared" si="86"/>
        <v>0</v>
      </c>
      <c r="G274" s="229">
        <f t="shared" si="86"/>
        <v>0</v>
      </c>
      <c r="H274" s="229">
        <f t="shared" si="86"/>
        <v>0</v>
      </c>
      <c r="I274" s="229">
        <f t="shared" si="86"/>
        <v>0</v>
      </c>
      <c r="J274" s="229">
        <f t="shared" si="86"/>
        <v>0</v>
      </c>
      <c r="K274" s="229">
        <f t="shared" si="86"/>
        <v>0</v>
      </c>
      <c r="L274" s="227">
        <f t="shared" si="86"/>
        <v>0</v>
      </c>
      <c r="M274" s="229">
        <f t="shared" si="86"/>
        <v>0</v>
      </c>
      <c r="N274" s="229">
        <f t="shared" si="86"/>
        <v>0</v>
      </c>
      <c r="O274" s="229">
        <f t="shared" si="86"/>
        <v>0</v>
      </c>
      <c r="P274" s="228">
        <f t="shared" si="86"/>
        <v>0</v>
      </c>
      <c r="Q274" s="228">
        <f t="shared" si="86"/>
        <v>0</v>
      </c>
      <c r="R274" s="228">
        <f t="shared" si="86"/>
        <v>0</v>
      </c>
      <c r="S274" s="230">
        <f t="shared" si="86"/>
        <v>0</v>
      </c>
      <c r="T274" s="227">
        <f t="shared" si="87"/>
        <v>0</v>
      </c>
      <c r="U274" s="228">
        <f t="shared" si="87"/>
        <v>0</v>
      </c>
      <c r="V274" s="228">
        <f t="shared" si="87"/>
        <v>0</v>
      </c>
      <c r="W274" s="231">
        <f t="shared" si="87"/>
        <v>0</v>
      </c>
      <c r="X274" s="232">
        <f t="shared" si="87"/>
        <v>0</v>
      </c>
      <c r="Y274" s="228">
        <f t="shared" si="87"/>
        <v>0</v>
      </c>
      <c r="Z274" s="228">
        <f t="shared" si="87"/>
        <v>0</v>
      </c>
      <c r="AA274" s="228">
        <f t="shared" si="87"/>
        <v>0</v>
      </c>
      <c r="AB274" s="233"/>
    </row>
    <row r="275" spans="1:28" ht="22.5" x14ac:dyDescent="0.25">
      <c r="A275" s="87" t="s">
        <v>1413</v>
      </c>
      <c r="B275" s="38" t="s">
        <v>1412</v>
      </c>
      <c r="C275" s="144"/>
      <c r="D275" s="146">
        <f>SUM(E275:AA275)</f>
        <v>0</v>
      </c>
      <c r="E275" s="98">
        <v>0</v>
      </c>
      <c r="F275" s="45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98">
        <v>0</v>
      </c>
      <c r="M275" s="46">
        <v>0</v>
      </c>
      <c r="N275" s="46">
        <v>0</v>
      </c>
      <c r="O275" s="46">
        <v>0</v>
      </c>
      <c r="P275" s="45">
        <v>0</v>
      </c>
      <c r="Q275" s="45">
        <v>0</v>
      </c>
      <c r="R275" s="45">
        <v>0</v>
      </c>
      <c r="S275" s="104">
        <v>0</v>
      </c>
      <c r="T275" s="98">
        <v>0</v>
      </c>
      <c r="U275" s="45">
        <v>0</v>
      </c>
      <c r="V275" s="45">
        <v>0</v>
      </c>
      <c r="W275" s="47">
        <v>0</v>
      </c>
      <c r="X275" s="62">
        <v>0</v>
      </c>
      <c r="Y275" s="45">
        <v>0</v>
      </c>
      <c r="Z275" s="45">
        <v>0</v>
      </c>
      <c r="AA275" s="45">
        <v>0</v>
      </c>
      <c r="AB275" s="115"/>
    </row>
    <row r="276" spans="1:28" s="148" customFormat="1" ht="22.5" customHeight="1" x14ac:dyDescent="0.2">
      <c r="A276" s="87">
        <v>36</v>
      </c>
      <c r="B276" s="38" t="s">
        <v>818</v>
      </c>
      <c r="C276" s="144">
        <v>221</v>
      </c>
      <c r="D276" s="39">
        <f t="shared" ref="D276:AA276" si="88">D277+D284+D291+D308+D313+D320+D341</f>
        <v>0</v>
      </c>
      <c r="E276" s="99">
        <f t="shared" si="88"/>
        <v>0</v>
      </c>
      <c r="F276" s="48">
        <f t="shared" si="88"/>
        <v>0</v>
      </c>
      <c r="G276" s="49">
        <f t="shared" si="88"/>
        <v>0</v>
      </c>
      <c r="H276" s="49">
        <f t="shared" si="88"/>
        <v>0</v>
      </c>
      <c r="I276" s="49">
        <f t="shared" si="88"/>
        <v>0</v>
      </c>
      <c r="J276" s="49">
        <f t="shared" si="88"/>
        <v>0</v>
      </c>
      <c r="K276" s="49">
        <f t="shared" si="88"/>
        <v>0</v>
      </c>
      <c r="L276" s="99">
        <f t="shared" si="88"/>
        <v>0</v>
      </c>
      <c r="M276" s="49">
        <f t="shared" si="88"/>
        <v>0</v>
      </c>
      <c r="N276" s="49">
        <f t="shared" si="88"/>
        <v>0</v>
      </c>
      <c r="O276" s="49">
        <f t="shared" si="88"/>
        <v>0</v>
      </c>
      <c r="P276" s="48">
        <f t="shared" si="88"/>
        <v>0</v>
      </c>
      <c r="Q276" s="48">
        <f t="shared" si="88"/>
        <v>0</v>
      </c>
      <c r="R276" s="48">
        <f t="shared" si="88"/>
        <v>0</v>
      </c>
      <c r="S276" s="105">
        <f t="shared" si="88"/>
        <v>0</v>
      </c>
      <c r="T276" s="99">
        <f t="shared" si="88"/>
        <v>0</v>
      </c>
      <c r="U276" s="48">
        <f t="shared" si="88"/>
        <v>0</v>
      </c>
      <c r="V276" s="48">
        <f t="shared" si="88"/>
        <v>0</v>
      </c>
      <c r="W276" s="50">
        <f t="shared" si="88"/>
        <v>0</v>
      </c>
      <c r="X276" s="58">
        <f t="shared" si="88"/>
        <v>0</v>
      </c>
      <c r="Y276" s="48">
        <f t="shared" si="88"/>
        <v>0</v>
      </c>
      <c r="Z276" s="48">
        <f t="shared" si="88"/>
        <v>0</v>
      </c>
      <c r="AA276" s="48">
        <f t="shared" si="88"/>
        <v>0</v>
      </c>
      <c r="AB276" s="118"/>
    </row>
    <row r="277" spans="1:28" s="148" customFormat="1" ht="11.25" x14ac:dyDescent="0.2">
      <c r="A277" s="87">
        <v>361</v>
      </c>
      <c r="B277" s="38" t="s">
        <v>819</v>
      </c>
      <c r="C277" s="144">
        <v>222</v>
      </c>
      <c r="D277" s="39">
        <f>SUM(D278+D281)</f>
        <v>0</v>
      </c>
      <c r="E277" s="99">
        <f t="shared" ref="E277:AA277" si="89">SUM(E278+E281)</f>
        <v>0</v>
      </c>
      <c r="F277" s="48">
        <f t="shared" si="89"/>
        <v>0</v>
      </c>
      <c r="G277" s="49">
        <f t="shared" si="89"/>
        <v>0</v>
      </c>
      <c r="H277" s="49">
        <f t="shared" si="89"/>
        <v>0</v>
      </c>
      <c r="I277" s="49">
        <f t="shared" si="89"/>
        <v>0</v>
      </c>
      <c r="J277" s="49">
        <f t="shared" si="89"/>
        <v>0</v>
      </c>
      <c r="K277" s="49">
        <f t="shared" si="89"/>
        <v>0</v>
      </c>
      <c r="L277" s="99">
        <f t="shared" si="89"/>
        <v>0</v>
      </c>
      <c r="M277" s="49">
        <f t="shared" si="89"/>
        <v>0</v>
      </c>
      <c r="N277" s="49">
        <f t="shared" si="89"/>
        <v>0</v>
      </c>
      <c r="O277" s="49">
        <f t="shared" si="89"/>
        <v>0</v>
      </c>
      <c r="P277" s="48">
        <f t="shared" si="89"/>
        <v>0</v>
      </c>
      <c r="Q277" s="48">
        <f t="shared" si="89"/>
        <v>0</v>
      </c>
      <c r="R277" s="48">
        <f t="shared" si="89"/>
        <v>0</v>
      </c>
      <c r="S277" s="105">
        <f t="shared" si="89"/>
        <v>0</v>
      </c>
      <c r="T277" s="99">
        <f t="shared" si="89"/>
        <v>0</v>
      </c>
      <c r="U277" s="48">
        <f t="shared" si="89"/>
        <v>0</v>
      </c>
      <c r="V277" s="48">
        <f t="shared" si="89"/>
        <v>0</v>
      </c>
      <c r="W277" s="50">
        <f t="shared" si="89"/>
        <v>0</v>
      </c>
      <c r="X277" s="58">
        <f t="shared" si="89"/>
        <v>0</v>
      </c>
      <c r="Y277" s="48">
        <f t="shared" si="89"/>
        <v>0</v>
      </c>
      <c r="Z277" s="48">
        <f t="shared" si="89"/>
        <v>0</v>
      </c>
      <c r="AA277" s="48">
        <f t="shared" si="89"/>
        <v>0</v>
      </c>
      <c r="AB277" s="118"/>
    </row>
    <row r="278" spans="1:28" s="148" customFormat="1" ht="11.25" x14ac:dyDescent="0.2">
      <c r="A278" s="87">
        <v>3611</v>
      </c>
      <c r="B278" s="38" t="s">
        <v>820</v>
      </c>
      <c r="C278" s="144">
        <v>223</v>
      </c>
      <c r="D278" s="145">
        <f>SUM(D279:D280)</f>
        <v>0</v>
      </c>
      <c r="E278" s="149">
        <f t="shared" ref="E278:AA278" si="90">SUM(E279:E280)</f>
        <v>0</v>
      </c>
      <c r="F278" s="150">
        <f t="shared" si="90"/>
        <v>0</v>
      </c>
      <c r="G278" s="151">
        <f t="shared" si="90"/>
        <v>0</v>
      </c>
      <c r="H278" s="151">
        <f t="shared" si="90"/>
        <v>0</v>
      </c>
      <c r="I278" s="151">
        <f t="shared" si="90"/>
        <v>0</v>
      </c>
      <c r="J278" s="151">
        <f t="shared" si="90"/>
        <v>0</v>
      </c>
      <c r="K278" s="151">
        <f t="shared" si="90"/>
        <v>0</v>
      </c>
      <c r="L278" s="149">
        <f t="shared" si="90"/>
        <v>0</v>
      </c>
      <c r="M278" s="151">
        <f t="shared" si="90"/>
        <v>0</v>
      </c>
      <c r="N278" s="151">
        <f t="shared" si="90"/>
        <v>0</v>
      </c>
      <c r="O278" s="151">
        <f t="shared" si="90"/>
        <v>0</v>
      </c>
      <c r="P278" s="150">
        <f t="shared" si="90"/>
        <v>0</v>
      </c>
      <c r="Q278" s="150">
        <f t="shared" si="90"/>
        <v>0</v>
      </c>
      <c r="R278" s="150">
        <f t="shared" si="90"/>
        <v>0</v>
      </c>
      <c r="S278" s="153">
        <f t="shared" si="90"/>
        <v>0</v>
      </c>
      <c r="T278" s="149">
        <f t="shared" si="90"/>
        <v>0</v>
      </c>
      <c r="U278" s="150">
        <f t="shared" si="90"/>
        <v>0</v>
      </c>
      <c r="V278" s="150">
        <f t="shared" si="90"/>
        <v>0</v>
      </c>
      <c r="W278" s="154">
        <f t="shared" si="90"/>
        <v>0</v>
      </c>
      <c r="X278" s="155">
        <f t="shared" si="90"/>
        <v>0</v>
      </c>
      <c r="Y278" s="150">
        <f t="shared" si="90"/>
        <v>0</v>
      </c>
      <c r="Z278" s="150">
        <f t="shared" si="90"/>
        <v>0</v>
      </c>
      <c r="AA278" s="150">
        <f t="shared" si="90"/>
        <v>0</v>
      </c>
      <c r="AB278" s="157"/>
    </row>
    <row r="279" spans="1:28" x14ac:dyDescent="0.25">
      <c r="A279" s="87" t="s">
        <v>821</v>
      </c>
      <c r="B279" s="38" t="s">
        <v>822</v>
      </c>
      <c r="C279" s="144"/>
      <c r="D279" s="146">
        <f>SUM(E279:AA279)</f>
        <v>0</v>
      </c>
      <c r="E279" s="98">
        <v>0</v>
      </c>
      <c r="F279" s="45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98">
        <v>0</v>
      </c>
      <c r="M279" s="46">
        <v>0</v>
      </c>
      <c r="N279" s="46">
        <v>0</v>
      </c>
      <c r="O279" s="46">
        <v>0</v>
      </c>
      <c r="P279" s="45">
        <v>0</v>
      </c>
      <c r="Q279" s="45">
        <v>0</v>
      </c>
      <c r="R279" s="45">
        <v>0</v>
      </c>
      <c r="S279" s="104">
        <v>0</v>
      </c>
      <c r="T279" s="98">
        <v>0</v>
      </c>
      <c r="U279" s="45">
        <v>0</v>
      </c>
      <c r="V279" s="45">
        <v>0</v>
      </c>
      <c r="W279" s="47">
        <v>0</v>
      </c>
      <c r="X279" s="62">
        <v>0</v>
      </c>
      <c r="Y279" s="45">
        <v>0</v>
      </c>
      <c r="Z279" s="45">
        <v>0</v>
      </c>
      <c r="AA279" s="45">
        <v>0</v>
      </c>
      <c r="AB279" s="115"/>
    </row>
    <row r="280" spans="1:28" x14ac:dyDescent="0.25">
      <c r="A280" s="87">
        <v>36112</v>
      </c>
      <c r="B280" s="38" t="s">
        <v>823</v>
      </c>
      <c r="C280" s="144"/>
      <c r="D280" s="146">
        <f>SUM(E280:AA280)</f>
        <v>0</v>
      </c>
      <c r="E280" s="98">
        <v>0</v>
      </c>
      <c r="F280" s="45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98">
        <v>0</v>
      </c>
      <c r="M280" s="46">
        <v>0</v>
      </c>
      <c r="N280" s="46">
        <v>0</v>
      </c>
      <c r="O280" s="46">
        <v>0</v>
      </c>
      <c r="P280" s="45">
        <v>0</v>
      </c>
      <c r="Q280" s="45">
        <v>0</v>
      </c>
      <c r="R280" s="45">
        <v>0</v>
      </c>
      <c r="S280" s="104">
        <v>0</v>
      </c>
      <c r="T280" s="98">
        <v>0</v>
      </c>
      <c r="U280" s="45">
        <v>0</v>
      </c>
      <c r="V280" s="45">
        <v>0</v>
      </c>
      <c r="W280" s="47">
        <v>0</v>
      </c>
      <c r="X280" s="62">
        <v>0</v>
      </c>
      <c r="Y280" s="45">
        <v>0</v>
      </c>
      <c r="Z280" s="45">
        <v>0</v>
      </c>
      <c r="AA280" s="45">
        <v>0</v>
      </c>
      <c r="AB280" s="115"/>
    </row>
    <row r="281" spans="1:28" s="148" customFormat="1" ht="11.25" x14ac:dyDescent="0.2">
      <c r="A281" s="87">
        <v>3612</v>
      </c>
      <c r="B281" s="38" t="s">
        <v>824</v>
      </c>
      <c r="C281" s="144">
        <v>224</v>
      </c>
      <c r="D281" s="145">
        <f>SUM(D282:D283)</f>
        <v>0</v>
      </c>
      <c r="E281" s="149">
        <f t="shared" ref="E281:AA281" si="91">SUM(E282:E283)</f>
        <v>0</v>
      </c>
      <c r="F281" s="150">
        <f t="shared" si="91"/>
        <v>0</v>
      </c>
      <c r="G281" s="151">
        <f t="shared" si="91"/>
        <v>0</v>
      </c>
      <c r="H281" s="151">
        <f t="shared" si="91"/>
        <v>0</v>
      </c>
      <c r="I281" s="151">
        <f t="shared" si="91"/>
        <v>0</v>
      </c>
      <c r="J281" s="151">
        <f t="shared" si="91"/>
        <v>0</v>
      </c>
      <c r="K281" s="151">
        <f t="shared" si="91"/>
        <v>0</v>
      </c>
      <c r="L281" s="149">
        <f t="shared" si="91"/>
        <v>0</v>
      </c>
      <c r="M281" s="151">
        <f t="shared" si="91"/>
        <v>0</v>
      </c>
      <c r="N281" s="151">
        <f t="shared" si="91"/>
        <v>0</v>
      </c>
      <c r="O281" s="151">
        <f t="shared" si="91"/>
        <v>0</v>
      </c>
      <c r="P281" s="150">
        <f t="shared" si="91"/>
        <v>0</v>
      </c>
      <c r="Q281" s="150">
        <f t="shared" si="91"/>
        <v>0</v>
      </c>
      <c r="R281" s="150">
        <f t="shared" si="91"/>
        <v>0</v>
      </c>
      <c r="S281" s="153">
        <f t="shared" si="91"/>
        <v>0</v>
      </c>
      <c r="T281" s="149">
        <f t="shared" si="91"/>
        <v>0</v>
      </c>
      <c r="U281" s="150">
        <f t="shared" si="91"/>
        <v>0</v>
      </c>
      <c r="V281" s="150">
        <f t="shared" si="91"/>
        <v>0</v>
      </c>
      <c r="W281" s="154">
        <f t="shared" si="91"/>
        <v>0</v>
      </c>
      <c r="X281" s="155">
        <f t="shared" si="91"/>
        <v>0</v>
      </c>
      <c r="Y281" s="150">
        <f t="shared" si="91"/>
        <v>0</v>
      </c>
      <c r="Z281" s="150">
        <f t="shared" si="91"/>
        <v>0</v>
      </c>
      <c r="AA281" s="150">
        <f t="shared" si="91"/>
        <v>0</v>
      </c>
      <c r="AB281" s="157"/>
    </row>
    <row r="282" spans="1:28" x14ac:dyDescent="0.25">
      <c r="A282" s="87" t="s">
        <v>825</v>
      </c>
      <c r="B282" s="38" t="s">
        <v>826</v>
      </c>
      <c r="C282" s="144"/>
      <c r="D282" s="146">
        <f>SUM(E282:AA282)</f>
        <v>0</v>
      </c>
      <c r="E282" s="98">
        <v>0</v>
      </c>
      <c r="F282" s="45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98">
        <v>0</v>
      </c>
      <c r="M282" s="46">
        <v>0</v>
      </c>
      <c r="N282" s="46">
        <v>0</v>
      </c>
      <c r="O282" s="46">
        <v>0</v>
      </c>
      <c r="P282" s="45">
        <v>0</v>
      </c>
      <c r="Q282" s="45">
        <v>0</v>
      </c>
      <c r="R282" s="45">
        <v>0</v>
      </c>
      <c r="S282" s="104">
        <v>0</v>
      </c>
      <c r="T282" s="98">
        <v>0</v>
      </c>
      <c r="U282" s="45">
        <v>0</v>
      </c>
      <c r="V282" s="45">
        <v>0</v>
      </c>
      <c r="W282" s="47">
        <v>0</v>
      </c>
      <c r="X282" s="62">
        <v>0</v>
      </c>
      <c r="Y282" s="45">
        <v>0</v>
      </c>
      <c r="Z282" s="45">
        <v>0</v>
      </c>
      <c r="AA282" s="45">
        <v>0</v>
      </c>
      <c r="AB282" s="115"/>
    </row>
    <row r="283" spans="1:28" x14ac:dyDescent="0.25">
      <c r="A283" s="87" t="s">
        <v>827</v>
      </c>
      <c r="B283" s="38" t="s">
        <v>828</v>
      </c>
      <c r="C283" s="144"/>
      <c r="D283" s="146">
        <f>SUM(E283:AA283)</f>
        <v>0</v>
      </c>
      <c r="E283" s="98">
        <v>0</v>
      </c>
      <c r="F283" s="45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98">
        <v>0</v>
      </c>
      <c r="M283" s="46">
        <v>0</v>
      </c>
      <c r="N283" s="46">
        <v>0</v>
      </c>
      <c r="O283" s="46">
        <v>0</v>
      </c>
      <c r="P283" s="45">
        <v>0</v>
      </c>
      <c r="Q283" s="45">
        <v>0</v>
      </c>
      <c r="R283" s="45">
        <v>0</v>
      </c>
      <c r="S283" s="104">
        <v>0</v>
      </c>
      <c r="T283" s="98">
        <v>0</v>
      </c>
      <c r="U283" s="45">
        <v>0</v>
      </c>
      <c r="V283" s="45">
        <v>0</v>
      </c>
      <c r="W283" s="47">
        <v>0</v>
      </c>
      <c r="X283" s="62">
        <v>0</v>
      </c>
      <c r="Y283" s="45">
        <v>0</v>
      </c>
      <c r="Z283" s="45">
        <v>0</v>
      </c>
      <c r="AA283" s="45">
        <v>0</v>
      </c>
      <c r="AB283" s="115"/>
    </row>
    <row r="284" spans="1:28" s="148" customFormat="1" ht="22.5" customHeight="1" x14ac:dyDescent="0.2">
      <c r="A284" s="87">
        <v>362</v>
      </c>
      <c r="B284" s="38" t="s">
        <v>829</v>
      </c>
      <c r="C284" s="144">
        <v>225</v>
      </c>
      <c r="D284" s="39">
        <f>SUM(D285+D288)</f>
        <v>0</v>
      </c>
      <c r="E284" s="99">
        <f t="shared" ref="E284:AA284" si="92">SUM(E285+E288)</f>
        <v>0</v>
      </c>
      <c r="F284" s="48">
        <f t="shared" si="92"/>
        <v>0</v>
      </c>
      <c r="G284" s="49">
        <f t="shared" si="92"/>
        <v>0</v>
      </c>
      <c r="H284" s="49">
        <f t="shared" si="92"/>
        <v>0</v>
      </c>
      <c r="I284" s="49">
        <f t="shared" si="92"/>
        <v>0</v>
      </c>
      <c r="J284" s="49">
        <f t="shared" si="92"/>
        <v>0</v>
      </c>
      <c r="K284" s="49">
        <f t="shared" si="92"/>
        <v>0</v>
      </c>
      <c r="L284" s="99">
        <f t="shared" si="92"/>
        <v>0</v>
      </c>
      <c r="M284" s="49">
        <f t="shared" si="92"/>
        <v>0</v>
      </c>
      <c r="N284" s="49">
        <f t="shared" si="92"/>
        <v>0</v>
      </c>
      <c r="O284" s="49">
        <f t="shared" si="92"/>
        <v>0</v>
      </c>
      <c r="P284" s="48">
        <f t="shared" si="92"/>
        <v>0</v>
      </c>
      <c r="Q284" s="48">
        <f t="shared" si="92"/>
        <v>0</v>
      </c>
      <c r="R284" s="48">
        <f t="shared" si="92"/>
        <v>0</v>
      </c>
      <c r="S284" s="105">
        <f t="shared" si="92"/>
        <v>0</v>
      </c>
      <c r="T284" s="99">
        <f t="shared" si="92"/>
        <v>0</v>
      </c>
      <c r="U284" s="48">
        <f t="shared" si="92"/>
        <v>0</v>
      </c>
      <c r="V284" s="48">
        <f t="shared" si="92"/>
        <v>0</v>
      </c>
      <c r="W284" s="50">
        <f t="shared" si="92"/>
        <v>0</v>
      </c>
      <c r="X284" s="58">
        <f t="shared" si="92"/>
        <v>0</v>
      </c>
      <c r="Y284" s="48">
        <f t="shared" si="92"/>
        <v>0</v>
      </c>
      <c r="Z284" s="48">
        <f t="shared" si="92"/>
        <v>0</v>
      </c>
      <c r="AA284" s="48">
        <f t="shared" si="92"/>
        <v>0</v>
      </c>
      <c r="AB284" s="118"/>
    </row>
    <row r="285" spans="1:28" s="148" customFormat="1" ht="22.5" customHeight="1" x14ac:dyDescent="0.2">
      <c r="A285" s="87">
        <v>3621</v>
      </c>
      <c r="B285" s="38" t="s">
        <v>830</v>
      </c>
      <c r="C285" s="144">
        <v>226</v>
      </c>
      <c r="D285" s="145">
        <f>SUM(D286:D287)</f>
        <v>0</v>
      </c>
      <c r="E285" s="149">
        <f t="shared" ref="E285:AA285" si="93">SUM(E286:E287)</f>
        <v>0</v>
      </c>
      <c r="F285" s="150">
        <f t="shared" si="93"/>
        <v>0</v>
      </c>
      <c r="G285" s="151">
        <f t="shared" si="93"/>
        <v>0</v>
      </c>
      <c r="H285" s="151">
        <f t="shared" si="93"/>
        <v>0</v>
      </c>
      <c r="I285" s="151">
        <f t="shared" si="93"/>
        <v>0</v>
      </c>
      <c r="J285" s="151">
        <f t="shared" si="93"/>
        <v>0</v>
      </c>
      <c r="K285" s="151">
        <f t="shared" si="93"/>
        <v>0</v>
      </c>
      <c r="L285" s="149">
        <f t="shared" si="93"/>
        <v>0</v>
      </c>
      <c r="M285" s="151">
        <f t="shared" si="93"/>
        <v>0</v>
      </c>
      <c r="N285" s="151">
        <f t="shared" si="93"/>
        <v>0</v>
      </c>
      <c r="O285" s="151">
        <f t="shared" si="93"/>
        <v>0</v>
      </c>
      <c r="P285" s="150">
        <f t="shared" si="93"/>
        <v>0</v>
      </c>
      <c r="Q285" s="150">
        <f t="shared" si="93"/>
        <v>0</v>
      </c>
      <c r="R285" s="150">
        <f t="shared" si="93"/>
        <v>0</v>
      </c>
      <c r="S285" s="153">
        <f t="shared" si="93"/>
        <v>0</v>
      </c>
      <c r="T285" s="149">
        <f t="shared" si="93"/>
        <v>0</v>
      </c>
      <c r="U285" s="150">
        <f t="shared" si="93"/>
        <v>0</v>
      </c>
      <c r="V285" s="150">
        <f t="shared" si="93"/>
        <v>0</v>
      </c>
      <c r="W285" s="154">
        <f t="shared" si="93"/>
        <v>0</v>
      </c>
      <c r="X285" s="155">
        <f t="shared" si="93"/>
        <v>0</v>
      </c>
      <c r="Y285" s="150">
        <f t="shared" si="93"/>
        <v>0</v>
      </c>
      <c r="Z285" s="150">
        <f t="shared" si="93"/>
        <v>0</v>
      </c>
      <c r="AA285" s="150">
        <f t="shared" si="93"/>
        <v>0</v>
      </c>
      <c r="AB285" s="157"/>
    </row>
    <row r="286" spans="1:28" x14ac:dyDescent="0.25">
      <c r="A286" s="87" t="s">
        <v>831</v>
      </c>
      <c r="B286" s="38" t="s">
        <v>832</v>
      </c>
      <c r="C286" s="144"/>
      <c r="D286" s="146">
        <f>SUM(E286:AA286)</f>
        <v>0</v>
      </c>
      <c r="E286" s="98">
        <v>0</v>
      </c>
      <c r="F286" s="45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98">
        <v>0</v>
      </c>
      <c r="M286" s="46">
        <v>0</v>
      </c>
      <c r="N286" s="46">
        <v>0</v>
      </c>
      <c r="O286" s="46">
        <v>0</v>
      </c>
      <c r="P286" s="45">
        <v>0</v>
      </c>
      <c r="Q286" s="45">
        <v>0</v>
      </c>
      <c r="R286" s="45">
        <v>0</v>
      </c>
      <c r="S286" s="104">
        <v>0</v>
      </c>
      <c r="T286" s="98">
        <v>0</v>
      </c>
      <c r="U286" s="45">
        <v>0</v>
      </c>
      <c r="V286" s="45">
        <v>0</v>
      </c>
      <c r="W286" s="47">
        <v>0</v>
      </c>
      <c r="X286" s="62">
        <v>0</v>
      </c>
      <c r="Y286" s="45">
        <v>0</v>
      </c>
      <c r="Z286" s="45">
        <v>0</v>
      </c>
      <c r="AA286" s="45">
        <v>0</v>
      </c>
      <c r="AB286" s="115"/>
    </row>
    <row r="287" spans="1:28" x14ac:dyDescent="0.25">
      <c r="A287" s="87" t="s">
        <v>833</v>
      </c>
      <c r="B287" s="38" t="s">
        <v>834</v>
      </c>
      <c r="C287" s="144"/>
      <c r="D287" s="146">
        <f>SUM(E287:AA287)</f>
        <v>0</v>
      </c>
      <c r="E287" s="98">
        <v>0</v>
      </c>
      <c r="F287" s="45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98">
        <v>0</v>
      </c>
      <c r="M287" s="46">
        <v>0</v>
      </c>
      <c r="N287" s="46">
        <v>0</v>
      </c>
      <c r="O287" s="46">
        <v>0</v>
      </c>
      <c r="P287" s="45">
        <v>0</v>
      </c>
      <c r="Q287" s="45">
        <v>0</v>
      </c>
      <c r="R287" s="45">
        <v>0</v>
      </c>
      <c r="S287" s="104">
        <v>0</v>
      </c>
      <c r="T287" s="98">
        <v>0</v>
      </c>
      <c r="U287" s="45">
        <v>0</v>
      </c>
      <c r="V287" s="45">
        <v>0</v>
      </c>
      <c r="W287" s="47">
        <v>0</v>
      </c>
      <c r="X287" s="62">
        <v>0</v>
      </c>
      <c r="Y287" s="45">
        <v>0</v>
      </c>
      <c r="Z287" s="45">
        <v>0</v>
      </c>
      <c r="AA287" s="45">
        <v>0</v>
      </c>
      <c r="AB287" s="115"/>
    </row>
    <row r="288" spans="1:28" s="148" customFormat="1" ht="22.5" customHeight="1" x14ac:dyDescent="0.2">
      <c r="A288" s="87">
        <v>3622</v>
      </c>
      <c r="B288" s="38" t="s">
        <v>835</v>
      </c>
      <c r="C288" s="144">
        <v>227</v>
      </c>
      <c r="D288" s="145">
        <f>SUM(D289:D290)</f>
        <v>0</v>
      </c>
      <c r="E288" s="149">
        <f t="shared" ref="E288:AA288" si="94">SUM(E289:E290)</f>
        <v>0</v>
      </c>
      <c r="F288" s="150">
        <f t="shared" si="94"/>
        <v>0</v>
      </c>
      <c r="G288" s="151">
        <f t="shared" si="94"/>
        <v>0</v>
      </c>
      <c r="H288" s="151">
        <f t="shared" si="94"/>
        <v>0</v>
      </c>
      <c r="I288" s="151">
        <f t="shared" si="94"/>
        <v>0</v>
      </c>
      <c r="J288" s="151">
        <f t="shared" si="94"/>
        <v>0</v>
      </c>
      <c r="K288" s="151">
        <f t="shared" si="94"/>
        <v>0</v>
      </c>
      <c r="L288" s="149">
        <f t="shared" si="94"/>
        <v>0</v>
      </c>
      <c r="M288" s="151">
        <f t="shared" si="94"/>
        <v>0</v>
      </c>
      <c r="N288" s="151">
        <f t="shared" si="94"/>
        <v>0</v>
      </c>
      <c r="O288" s="151">
        <f t="shared" si="94"/>
        <v>0</v>
      </c>
      <c r="P288" s="150">
        <f t="shared" si="94"/>
        <v>0</v>
      </c>
      <c r="Q288" s="150">
        <f t="shared" si="94"/>
        <v>0</v>
      </c>
      <c r="R288" s="150">
        <f t="shared" si="94"/>
        <v>0</v>
      </c>
      <c r="S288" s="153">
        <f t="shared" si="94"/>
        <v>0</v>
      </c>
      <c r="T288" s="149">
        <f t="shared" si="94"/>
        <v>0</v>
      </c>
      <c r="U288" s="150">
        <f t="shared" si="94"/>
        <v>0</v>
      </c>
      <c r="V288" s="150">
        <f t="shared" si="94"/>
        <v>0</v>
      </c>
      <c r="W288" s="154">
        <f t="shared" si="94"/>
        <v>0</v>
      </c>
      <c r="X288" s="155">
        <f t="shared" si="94"/>
        <v>0</v>
      </c>
      <c r="Y288" s="150">
        <f t="shared" si="94"/>
        <v>0</v>
      </c>
      <c r="Z288" s="150">
        <f t="shared" si="94"/>
        <v>0</v>
      </c>
      <c r="AA288" s="150">
        <f t="shared" si="94"/>
        <v>0</v>
      </c>
      <c r="AB288" s="157"/>
    </row>
    <row r="289" spans="1:28" x14ac:dyDescent="0.25">
      <c r="A289" s="87" t="s">
        <v>836</v>
      </c>
      <c r="B289" s="38" t="s">
        <v>837</v>
      </c>
      <c r="C289" s="144"/>
      <c r="D289" s="146">
        <f>SUM(E289:AA289)</f>
        <v>0</v>
      </c>
      <c r="E289" s="98">
        <v>0</v>
      </c>
      <c r="F289" s="45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98">
        <v>0</v>
      </c>
      <c r="M289" s="46">
        <v>0</v>
      </c>
      <c r="N289" s="46">
        <v>0</v>
      </c>
      <c r="O289" s="46">
        <v>0</v>
      </c>
      <c r="P289" s="45">
        <v>0</v>
      </c>
      <c r="Q289" s="45">
        <v>0</v>
      </c>
      <c r="R289" s="45">
        <v>0</v>
      </c>
      <c r="S289" s="104">
        <v>0</v>
      </c>
      <c r="T289" s="98">
        <v>0</v>
      </c>
      <c r="U289" s="45">
        <v>0</v>
      </c>
      <c r="V289" s="45">
        <v>0</v>
      </c>
      <c r="W289" s="47">
        <v>0</v>
      </c>
      <c r="X289" s="62">
        <v>0</v>
      </c>
      <c r="Y289" s="45">
        <v>0</v>
      </c>
      <c r="Z289" s="45">
        <v>0</v>
      </c>
      <c r="AA289" s="45">
        <v>0</v>
      </c>
      <c r="AB289" s="115"/>
    </row>
    <row r="290" spans="1:28" x14ac:dyDescent="0.25">
      <c r="A290" s="87" t="s">
        <v>838</v>
      </c>
      <c r="B290" s="38" t="s">
        <v>839</v>
      </c>
      <c r="C290" s="144"/>
      <c r="D290" s="146">
        <f>SUM(E290:AA290)</f>
        <v>0</v>
      </c>
      <c r="E290" s="98">
        <v>0</v>
      </c>
      <c r="F290" s="45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98">
        <v>0</v>
      </c>
      <c r="M290" s="46">
        <v>0</v>
      </c>
      <c r="N290" s="46">
        <v>0</v>
      </c>
      <c r="O290" s="46">
        <v>0</v>
      </c>
      <c r="P290" s="45">
        <v>0</v>
      </c>
      <c r="Q290" s="45">
        <v>0</v>
      </c>
      <c r="R290" s="45">
        <v>0</v>
      </c>
      <c r="S290" s="104">
        <v>0</v>
      </c>
      <c r="T290" s="98">
        <v>0</v>
      </c>
      <c r="U290" s="45">
        <v>0</v>
      </c>
      <c r="V290" s="45">
        <v>0</v>
      </c>
      <c r="W290" s="47">
        <v>0</v>
      </c>
      <c r="X290" s="62">
        <v>0</v>
      </c>
      <c r="Y290" s="45">
        <v>0</v>
      </c>
      <c r="Z290" s="45">
        <v>0</v>
      </c>
      <c r="AA290" s="45">
        <v>0</v>
      </c>
      <c r="AB290" s="115"/>
    </row>
    <row r="291" spans="1:28" s="148" customFormat="1" ht="11.25" x14ac:dyDescent="0.2">
      <c r="A291" s="87">
        <v>363</v>
      </c>
      <c r="B291" s="38" t="s">
        <v>840</v>
      </c>
      <c r="C291" s="144">
        <v>228</v>
      </c>
      <c r="D291" s="39">
        <f>SUM(D292+D300)</f>
        <v>0</v>
      </c>
      <c r="E291" s="99">
        <f t="shared" ref="E291:AA291" si="95">SUM(E292+E300)</f>
        <v>0</v>
      </c>
      <c r="F291" s="48">
        <f t="shared" si="95"/>
        <v>0</v>
      </c>
      <c r="G291" s="49">
        <f t="shared" si="95"/>
        <v>0</v>
      </c>
      <c r="H291" s="49">
        <f t="shared" si="95"/>
        <v>0</v>
      </c>
      <c r="I291" s="49">
        <f t="shared" si="95"/>
        <v>0</v>
      </c>
      <c r="J291" s="49">
        <f t="shared" si="95"/>
        <v>0</v>
      </c>
      <c r="K291" s="49">
        <f t="shared" si="95"/>
        <v>0</v>
      </c>
      <c r="L291" s="99">
        <f t="shared" si="95"/>
        <v>0</v>
      </c>
      <c r="M291" s="49">
        <f t="shared" si="95"/>
        <v>0</v>
      </c>
      <c r="N291" s="49">
        <f t="shared" si="95"/>
        <v>0</v>
      </c>
      <c r="O291" s="49">
        <f t="shared" si="95"/>
        <v>0</v>
      </c>
      <c r="P291" s="48">
        <f t="shared" si="95"/>
        <v>0</v>
      </c>
      <c r="Q291" s="48">
        <f t="shared" si="95"/>
        <v>0</v>
      </c>
      <c r="R291" s="48">
        <f t="shared" si="95"/>
        <v>0</v>
      </c>
      <c r="S291" s="105">
        <f t="shared" si="95"/>
        <v>0</v>
      </c>
      <c r="T291" s="99">
        <f t="shared" si="95"/>
        <v>0</v>
      </c>
      <c r="U291" s="48">
        <f t="shared" si="95"/>
        <v>0</v>
      </c>
      <c r="V291" s="48">
        <f t="shared" si="95"/>
        <v>0</v>
      </c>
      <c r="W291" s="50">
        <f t="shared" si="95"/>
        <v>0</v>
      </c>
      <c r="X291" s="58">
        <f t="shared" si="95"/>
        <v>0</v>
      </c>
      <c r="Y291" s="48">
        <f t="shared" si="95"/>
        <v>0</v>
      </c>
      <c r="Z291" s="48">
        <f t="shared" si="95"/>
        <v>0</v>
      </c>
      <c r="AA291" s="48">
        <f t="shared" si="95"/>
        <v>0</v>
      </c>
      <c r="AB291" s="118"/>
    </row>
    <row r="292" spans="1:28" s="148" customFormat="1" ht="11.25" x14ac:dyDescent="0.2">
      <c r="A292" s="87">
        <v>3631</v>
      </c>
      <c r="B292" s="38" t="s">
        <v>841</v>
      </c>
      <c r="C292" s="144">
        <v>229</v>
      </c>
      <c r="D292" s="145">
        <f>SUM(D293:D299)</f>
        <v>0</v>
      </c>
      <c r="E292" s="149">
        <f t="shared" ref="E292:AA292" si="96">SUM(E293:E299)</f>
        <v>0</v>
      </c>
      <c r="F292" s="150">
        <f t="shared" si="96"/>
        <v>0</v>
      </c>
      <c r="G292" s="151">
        <f t="shared" si="96"/>
        <v>0</v>
      </c>
      <c r="H292" s="151">
        <f t="shared" si="96"/>
        <v>0</v>
      </c>
      <c r="I292" s="151">
        <f t="shared" si="96"/>
        <v>0</v>
      </c>
      <c r="J292" s="151">
        <f t="shared" si="96"/>
        <v>0</v>
      </c>
      <c r="K292" s="151">
        <f t="shared" si="96"/>
        <v>0</v>
      </c>
      <c r="L292" s="149">
        <f t="shared" si="96"/>
        <v>0</v>
      </c>
      <c r="M292" s="151">
        <f t="shared" si="96"/>
        <v>0</v>
      </c>
      <c r="N292" s="151">
        <f t="shared" si="96"/>
        <v>0</v>
      </c>
      <c r="O292" s="151">
        <f t="shared" si="96"/>
        <v>0</v>
      </c>
      <c r="P292" s="150">
        <f t="shared" si="96"/>
        <v>0</v>
      </c>
      <c r="Q292" s="150">
        <f t="shared" si="96"/>
        <v>0</v>
      </c>
      <c r="R292" s="150">
        <f t="shared" si="96"/>
        <v>0</v>
      </c>
      <c r="S292" s="153">
        <f t="shared" si="96"/>
        <v>0</v>
      </c>
      <c r="T292" s="149">
        <f t="shared" si="96"/>
        <v>0</v>
      </c>
      <c r="U292" s="150">
        <f t="shared" si="96"/>
        <v>0</v>
      </c>
      <c r="V292" s="150">
        <f t="shared" si="96"/>
        <v>0</v>
      </c>
      <c r="W292" s="154">
        <f t="shared" si="96"/>
        <v>0</v>
      </c>
      <c r="X292" s="155">
        <f t="shared" si="96"/>
        <v>0</v>
      </c>
      <c r="Y292" s="150">
        <f t="shared" si="96"/>
        <v>0</v>
      </c>
      <c r="Z292" s="150">
        <f t="shared" si="96"/>
        <v>0</v>
      </c>
      <c r="AA292" s="150">
        <f t="shared" si="96"/>
        <v>0</v>
      </c>
      <c r="AB292" s="157"/>
    </row>
    <row r="293" spans="1:28" x14ac:dyDescent="0.25">
      <c r="A293" s="87">
        <v>36313</v>
      </c>
      <c r="B293" s="38" t="s">
        <v>842</v>
      </c>
      <c r="C293" s="144"/>
      <c r="D293" s="146">
        <f t="shared" ref="D293:D299" si="97">SUM(E293:AA293)</f>
        <v>0</v>
      </c>
      <c r="E293" s="98">
        <v>0</v>
      </c>
      <c r="F293" s="45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98">
        <v>0</v>
      </c>
      <c r="M293" s="46">
        <v>0</v>
      </c>
      <c r="N293" s="46">
        <v>0</v>
      </c>
      <c r="O293" s="46">
        <v>0</v>
      </c>
      <c r="P293" s="45">
        <v>0</v>
      </c>
      <c r="Q293" s="45">
        <v>0</v>
      </c>
      <c r="R293" s="45">
        <v>0</v>
      </c>
      <c r="S293" s="104">
        <v>0</v>
      </c>
      <c r="T293" s="98">
        <v>0</v>
      </c>
      <c r="U293" s="45">
        <v>0</v>
      </c>
      <c r="V293" s="45">
        <v>0</v>
      </c>
      <c r="W293" s="47">
        <v>0</v>
      </c>
      <c r="X293" s="62">
        <v>0</v>
      </c>
      <c r="Y293" s="45">
        <v>0</v>
      </c>
      <c r="Z293" s="45">
        <v>0</v>
      </c>
      <c r="AA293" s="45">
        <v>0</v>
      </c>
      <c r="AB293" s="115"/>
    </row>
    <row r="294" spans="1:28" x14ac:dyDescent="0.25">
      <c r="A294" s="87">
        <v>36314</v>
      </c>
      <c r="B294" s="38" t="s">
        <v>843</v>
      </c>
      <c r="C294" s="144"/>
      <c r="D294" s="146">
        <f t="shared" si="97"/>
        <v>0</v>
      </c>
      <c r="E294" s="98">
        <v>0</v>
      </c>
      <c r="F294" s="45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98">
        <v>0</v>
      </c>
      <c r="M294" s="46">
        <v>0</v>
      </c>
      <c r="N294" s="46">
        <v>0</v>
      </c>
      <c r="O294" s="46">
        <v>0</v>
      </c>
      <c r="P294" s="45">
        <v>0</v>
      </c>
      <c r="Q294" s="45">
        <v>0</v>
      </c>
      <c r="R294" s="45">
        <v>0</v>
      </c>
      <c r="S294" s="104">
        <v>0</v>
      </c>
      <c r="T294" s="98">
        <v>0</v>
      </c>
      <c r="U294" s="45">
        <v>0</v>
      </c>
      <c r="V294" s="45">
        <v>0</v>
      </c>
      <c r="W294" s="47">
        <v>0</v>
      </c>
      <c r="X294" s="62">
        <v>0</v>
      </c>
      <c r="Y294" s="45">
        <v>0</v>
      </c>
      <c r="Z294" s="45">
        <v>0</v>
      </c>
      <c r="AA294" s="45">
        <v>0</v>
      </c>
      <c r="AB294" s="115"/>
    </row>
    <row r="295" spans="1:28" x14ac:dyDescent="0.25">
      <c r="A295" s="87">
        <v>36315</v>
      </c>
      <c r="B295" s="38" t="s">
        <v>844</v>
      </c>
      <c r="C295" s="144"/>
      <c r="D295" s="146">
        <f t="shared" si="97"/>
        <v>0</v>
      </c>
      <c r="E295" s="98">
        <v>0</v>
      </c>
      <c r="F295" s="45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98">
        <v>0</v>
      </c>
      <c r="M295" s="46">
        <v>0</v>
      </c>
      <c r="N295" s="46">
        <v>0</v>
      </c>
      <c r="O295" s="46">
        <v>0</v>
      </c>
      <c r="P295" s="45">
        <v>0</v>
      </c>
      <c r="Q295" s="45">
        <v>0</v>
      </c>
      <c r="R295" s="45">
        <v>0</v>
      </c>
      <c r="S295" s="104">
        <v>0</v>
      </c>
      <c r="T295" s="98">
        <v>0</v>
      </c>
      <c r="U295" s="45">
        <v>0</v>
      </c>
      <c r="V295" s="45">
        <v>0</v>
      </c>
      <c r="W295" s="47">
        <v>0</v>
      </c>
      <c r="X295" s="62">
        <v>0</v>
      </c>
      <c r="Y295" s="45">
        <v>0</v>
      </c>
      <c r="Z295" s="45">
        <v>0</v>
      </c>
      <c r="AA295" s="45">
        <v>0</v>
      </c>
      <c r="AB295" s="115"/>
    </row>
    <row r="296" spans="1:28" x14ac:dyDescent="0.25">
      <c r="A296" s="87">
        <v>36316</v>
      </c>
      <c r="B296" s="38" t="s">
        <v>845</v>
      </c>
      <c r="C296" s="144"/>
      <c r="D296" s="146">
        <f t="shared" si="97"/>
        <v>0</v>
      </c>
      <c r="E296" s="98">
        <v>0</v>
      </c>
      <c r="F296" s="45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98">
        <v>0</v>
      </c>
      <c r="M296" s="46">
        <v>0</v>
      </c>
      <c r="N296" s="46">
        <v>0</v>
      </c>
      <c r="O296" s="46">
        <v>0</v>
      </c>
      <c r="P296" s="45">
        <v>0</v>
      </c>
      <c r="Q296" s="45">
        <v>0</v>
      </c>
      <c r="R296" s="45">
        <v>0</v>
      </c>
      <c r="S296" s="104">
        <v>0</v>
      </c>
      <c r="T296" s="98">
        <v>0</v>
      </c>
      <c r="U296" s="45">
        <v>0</v>
      </c>
      <c r="V296" s="45">
        <v>0</v>
      </c>
      <c r="W296" s="47">
        <v>0</v>
      </c>
      <c r="X296" s="62">
        <v>0</v>
      </c>
      <c r="Y296" s="45">
        <v>0</v>
      </c>
      <c r="Z296" s="45">
        <v>0</v>
      </c>
      <c r="AA296" s="45">
        <v>0</v>
      </c>
      <c r="AB296" s="115"/>
    </row>
    <row r="297" spans="1:28" x14ac:dyDescent="0.25">
      <c r="A297" s="87">
        <v>36317</v>
      </c>
      <c r="B297" s="38" t="s">
        <v>846</v>
      </c>
      <c r="C297" s="144"/>
      <c r="D297" s="146">
        <f t="shared" si="97"/>
        <v>0</v>
      </c>
      <c r="E297" s="98">
        <v>0</v>
      </c>
      <c r="F297" s="45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98">
        <v>0</v>
      </c>
      <c r="M297" s="46">
        <v>0</v>
      </c>
      <c r="N297" s="46">
        <v>0</v>
      </c>
      <c r="O297" s="46">
        <v>0</v>
      </c>
      <c r="P297" s="45">
        <v>0</v>
      </c>
      <c r="Q297" s="45">
        <v>0</v>
      </c>
      <c r="R297" s="45">
        <v>0</v>
      </c>
      <c r="S297" s="104">
        <v>0</v>
      </c>
      <c r="T297" s="98">
        <v>0</v>
      </c>
      <c r="U297" s="45">
        <v>0</v>
      </c>
      <c r="V297" s="45">
        <v>0</v>
      </c>
      <c r="W297" s="47">
        <v>0</v>
      </c>
      <c r="X297" s="62">
        <v>0</v>
      </c>
      <c r="Y297" s="45">
        <v>0</v>
      </c>
      <c r="Z297" s="45">
        <v>0</v>
      </c>
      <c r="AA297" s="45">
        <v>0</v>
      </c>
      <c r="AB297" s="115"/>
    </row>
    <row r="298" spans="1:28" ht="22.5" customHeight="1" x14ac:dyDescent="0.25">
      <c r="A298" s="87">
        <v>36318</v>
      </c>
      <c r="B298" s="38" t="s">
        <v>847</v>
      </c>
      <c r="C298" s="144"/>
      <c r="D298" s="146">
        <f t="shared" si="97"/>
        <v>0</v>
      </c>
      <c r="E298" s="98">
        <v>0</v>
      </c>
      <c r="F298" s="45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98">
        <v>0</v>
      </c>
      <c r="M298" s="46">
        <v>0</v>
      </c>
      <c r="N298" s="46">
        <v>0</v>
      </c>
      <c r="O298" s="46">
        <v>0</v>
      </c>
      <c r="P298" s="45">
        <v>0</v>
      </c>
      <c r="Q298" s="45">
        <v>0</v>
      </c>
      <c r="R298" s="45">
        <v>0</v>
      </c>
      <c r="S298" s="104">
        <v>0</v>
      </c>
      <c r="T298" s="98">
        <v>0</v>
      </c>
      <c r="U298" s="45">
        <v>0</v>
      </c>
      <c r="V298" s="45">
        <v>0</v>
      </c>
      <c r="W298" s="47">
        <v>0</v>
      </c>
      <c r="X298" s="62">
        <v>0</v>
      </c>
      <c r="Y298" s="45">
        <v>0</v>
      </c>
      <c r="Z298" s="45">
        <v>0</v>
      </c>
      <c r="AA298" s="45">
        <v>0</v>
      </c>
      <c r="AB298" s="115"/>
    </row>
    <row r="299" spans="1:28" ht="22.5" customHeight="1" x14ac:dyDescent="0.25">
      <c r="A299" s="87" t="s">
        <v>848</v>
      </c>
      <c r="B299" s="38" t="s">
        <v>849</v>
      </c>
      <c r="C299" s="144"/>
      <c r="D299" s="146">
        <f t="shared" si="97"/>
        <v>0</v>
      </c>
      <c r="E299" s="98">
        <v>0</v>
      </c>
      <c r="F299" s="45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98">
        <v>0</v>
      </c>
      <c r="M299" s="46">
        <v>0</v>
      </c>
      <c r="N299" s="46">
        <v>0</v>
      </c>
      <c r="O299" s="46">
        <v>0</v>
      </c>
      <c r="P299" s="45">
        <v>0</v>
      </c>
      <c r="Q299" s="45">
        <v>0</v>
      </c>
      <c r="R299" s="45">
        <v>0</v>
      </c>
      <c r="S299" s="104">
        <v>0</v>
      </c>
      <c r="T299" s="98">
        <v>0</v>
      </c>
      <c r="U299" s="45">
        <v>0</v>
      </c>
      <c r="V299" s="45">
        <v>0</v>
      </c>
      <c r="W299" s="47">
        <v>0</v>
      </c>
      <c r="X299" s="62">
        <v>0</v>
      </c>
      <c r="Y299" s="45">
        <v>0</v>
      </c>
      <c r="Z299" s="45">
        <v>0</v>
      </c>
      <c r="AA299" s="45">
        <v>0</v>
      </c>
      <c r="AB299" s="115"/>
    </row>
    <row r="300" spans="1:28" s="148" customFormat="1" ht="11.25" x14ac:dyDescent="0.2">
      <c r="A300" s="87">
        <v>3632</v>
      </c>
      <c r="B300" s="38" t="s">
        <v>850</v>
      </c>
      <c r="C300" s="144">
        <v>230</v>
      </c>
      <c r="D300" s="145">
        <f>SUM(D301:D307)</f>
        <v>0</v>
      </c>
      <c r="E300" s="149">
        <f t="shared" ref="E300:AA300" si="98">SUM(E301:E307)</f>
        <v>0</v>
      </c>
      <c r="F300" s="150">
        <f t="shared" si="98"/>
        <v>0</v>
      </c>
      <c r="G300" s="151">
        <f t="shared" si="98"/>
        <v>0</v>
      </c>
      <c r="H300" s="151">
        <f t="shared" si="98"/>
        <v>0</v>
      </c>
      <c r="I300" s="151">
        <f t="shared" si="98"/>
        <v>0</v>
      </c>
      <c r="J300" s="151">
        <f t="shared" si="98"/>
        <v>0</v>
      </c>
      <c r="K300" s="151">
        <f t="shared" si="98"/>
        <v>0</v>
      </c>
      <c r="L300" s="149">
        <f t="shared" si="98"/>
        <v>0</v>
      </c>
      <c r="M300" s="151">
        <f t="shared" si="98"/>
        <v>0</v>
      </c>
      <c r="N300" s="151">
        <f t="shared" si="98"/>
        <v>0</v>
      </c>
      <c r="O300" s="151">
        <f t="shared" si="98"/>
        <v>0</v>
      </c>
      <c r="P300" s="150">
        <f t="shared" si="98"/>
        <v>0</v>
      </c>
      <c r="Q300" s="150">
        <f t="shared" si="98"/>
        <v>0</v>
      </c>
      <c r="R300" s="150">
        <f t="shared" si="98"/>
        <v>0</v>
      </c>
      <c r="S300" s="153">
        <f t="shared" si="98"/>
        <v>0</v>
      </c>
      <c r="T300" s="149">
        <f t="shared" si="98"/>
        <v>0</v>
      </c>
      <c r="U300" s="150">
        <f t="shared" si="98"/>
        <v>0</v>
      </c>
      <c r="V300" s="150">
        <f t="shared" si="98"/>
        <v>0</v>
      </c>
      <c r="W300" s="154">
        <f t="shared" si="98"/>
        <v>0</v>
      </c>
      <c r="X300" s="155">
        <f t="shared" si="98"/>
        <v>0</v>
      </c>
      <c r="Y300" s="150">
        <f t="shared" si="98"/>
        <v>0</v>
      </c>
      <c r="Z300" s="150">
        <f t="shared" si="98"/>
        <v>0</v>
      </c>
      <c r="AA300" s="150">
        <f t="shared" si="98"/>
        <v>0</v>
      </c>
      <c r="AB300" s="157"/>
    </row>
    <row r="301" spans="1:28" x14ac:dyDescent="0.25">
      <c r="A301" s="87">
        <v>36323</v>
      </c>
      <c r="B301" s="38" t="s">
        <v>851</v>
      </c>
      <c r="C301" s="144"/>
      <c r="D301" s="146">
        <f t="shared" ref="D301:D307" si="99">SUM(E301:AA301)</f>
        <v>0</v>
      </c>
      <c r="E301" s="98">
        <v>0</v>
      </c>
      <c r="F301" s="45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98">
        <v>0</v>
      </c>
      <c r="M301" s="46">
        <v>0</v>
      </c>
      <c r="N301" s="46">
        <v>0</v>
      </c>
      <c r="O301" s="46">
        <v>0</v>
      </c>
      <c r="P301" s="45">
        <v>0</v>
      </c>
      <c r="Q301" s="45">
        <v>0</v>
      </c>
      <c r="R301" s="45">
        <v>0</v>
      </c>
      <c r="S301" s="104">
        <v>0</v>
      </c>
      <c r="T301" s="98">
        <v>0</v>
      </c>
      <c r="U301" s="45">
        <v>0</v>
      </c>
      <c r="V301" s="45">
        <v>0</v>
      </c>
      <c r="W301" s="47">
        <v>0</v>
      </c>
      <c r="X301" s="62">
        <v>0</v>
      </c>
      <c r="Y301" s="45">
        <v>0</v>
      </c>
      <c r="Z301" s="45">
        <v>0</v>
      </c>
      <c r="AA301" s="45">
        <v>0</v>
      </c>
      <c r="AB301" s="115"/>
    </row>
    <row r="302" spans="1:28" x14ac:dyDescent="0.25">
      <c r="A302" s="87">
        <v>36324</v>
      </c>
      <c r="B302" s="38" t="s">
        <v>852</v>
      </c>
      <c r="C302" s="144"/>
      <c r="D302" s="146">
        <f t="shared" si="99"/>
        <v>0</v>
      </c>
      <c r="E302" s="98">
        <v>0</v>
      </c>
      <c r="F302" s="45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98">
        <v>0</v>
      </c>
      <c r="M302" s="46">
        <v>0</v>
      </c>
      <c r="N302" s="46">
        <v>0</v>
      </c>
      <c r="O302" s="46">
        <v>0</v>
      </c>
      <c r="P302" s="45">
        <v>0</v>
      </c>
      <c r="Q302" s="45">
        <v>0</v>
      </c>
      <c r="R302" s="45">
        <v>0</v>
      </c>
      <c r="S302" s="104">
        <v>0</v>
      </c>
      <c r="T302" s="98">
        <v>0</v>
      </c>
      <c r="U302" s="45">
        <v>0</v>
      </c>
      <c r="V302" s="45">
        <v>0</v>
      </c>
      <c r="W302" s="47">
        <v>0</v>
      </c>
      <c r="X302" s="62">
        <v>0</v>
      </c>
      <c r="Y302" s="45">
        <v>0</v>
      </c>
      <c r="Z302" s="45">
        <v>0</v>
      </c>
      <c r="AA302" s="45">
        <v>0</v>
      </c>
      <c r="AB302" s="115"/>
    </row>
    <row r="303" spans="1:28" x14ac:dyDescent="0.25">
      <c r="A303" s="87">
        <v>36325</v>
      </c>
      <c r="B303" s="38" t="s">
        <v>853</v>
      </c>
      <c r="C303" s="144"/>
      <c r="D303" s="146">
        <f t="shared" si="99"/>
        <v>0</v>
      </c>
      <c r="E303" s="98">
        <v>0</v>
      </c>
      <c r="F303" s="45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98">
        <v>0</v>
      </c>
      <c r="M303" s="46">
        <v>0</v>
      </c>
      <c r="N303" s="46">
        <v>0</v>
      </c>
      <c r="O303" s="46">
        <v>0</v>
      </c>
      <c r="P303" s="45">
        <v>0</v>
      </c>
      <c r="Q303" s="45">
        <v>0</v>
      </c>
      <c r="R303" s="45">
        <v>0</v>
      </c>
      <c r="S303" s="104">
        <v>0</v>
      </c>
      <c r="T303" s="98">
        <v>0</v>
      </c>
      <c r="U303" s="45">
        <v>0</v>
      </c>
      <c r="V303" s="45">
        <v>0</v>
      </c>
      <c r="W303" s="47">
        <v>0</v>
      </c>
      <c r="X303" s="62">
        <v>0</v>
      </c>
      <c r="Y303" s="45">
        <v>0</v>
      </c>
      <c r="Z303" s="45">
        <v>0</v>
      </c>
      <c r="AA303" s="45">
        <v>0</v>
      </c>
      <c r="AB303" s="115"/>
    </row>
    <row r="304" spans="1:28" x14ac:dyDescent="0.25">
      <c r="A304" s="87">
        <v>36326</v>
      </c>
      <c r="B304" s="38" t="s">
        <v>854</v>
      </c>
      <c r="C304" s="144"/>
      <c r="D304" s="146">
        <f t="shared" si="99"/>
        <v>0</v>
      </c>
      <c r="E304" s="98">
        <v>0</v>
      </c>
      <c r="F304" s="45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98">
        <v>0</v>
      </c>
      <c r="M304" s="46">
        <v>0</v>
      </c>
      <c r="N304" s="46">
        <v>0</v>
      </c>
      <c r="O304" s="46">
        <v>0</v>
      </c>
      <c r="P304" s="45">
        <v>0</v>
      </c>
      <c r="Q304" s="45">
        <v>0</v>
      </c>
      <c r="R304" s="45">
        <v>0</v>
      </c>
      <c r="S304" s="104">
        <v>0</v>
      </c>
      <c r="T304" s="98">
        <v>0</v>
      </c>
      <c r="U304" s="45">
        <v>0</v>
      </c>
      <c r="V304" s="45">
        <v>0</v>
      </c>
      <c r="W304" s="47">
        <v>0</v>
      </c>
      <c r="X304" s="62">
        <v>0</v>
      </c>
      <c r="Y304" s="45">
        <v>0</v>
      </c>
      <c r="Z304" s="45">
        <v>0</v>
      </c>
      <c r="AA304" s="45">
        <v>0</v>
      </c>
      <c r="AB304" s="115"/>
    </row>
    <row r="305" spans="1:28" x14ac:dyDescent="0.25">
      <c r="A305" s="87">
        <v>36327</v>
      </c>
      <c r="B305" s="38" t="s">
        <v>855</v>
      </c>
      <c r="C305" s="144"/>
      <c r="D305" s="146">
        <f t="shared" si="99"/>
        <v>0</v>
      </c>
      <c r="E305" s="98">
        <v>0</v>
      </c>
      <c r="F305" s="45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98">
        <v>0</v>
      </c>
      <c r="M305" s="46">
        <v>0</v>
      </c>
      <c r="N305" s="46">
        <v>0</v>
      </c>
      <c r="O305" s="46">
        <v>0</v>
      </c>
      <c r="P305" s="45">
        <v>0</v>
      </c>
      <c r="Q305" s="45">
        <v>0</v>
      </c>
      <c r="R305" s="45">
        <v>0</v>
      </c>
      <c r="S305" s="104">
        <v>0</v>
      </c>
      <c r="T305" s="98">
        <v>0</v>
      </c>
      <c r="U305" s="45">
        <v>0</v>
      </c>
      <c r="V305" s="45">
        <v>0</v>
      </c>
      <c r="W305" s="47">
        <v>0</v>
      </c>
      <c r="X305" s="62">
        <v>0</v>
      </c>
      <c r="Y305" s="45">
        <v>0</v>
      </c>
      <c r="Z305" s="45">
        <v>0</v>
      </c>
      <c r="AA305" s="45">
        <v>0</v>
      </c>
      <c r="AB305" s="115"/>
    </row>
    <row r="306" spans="1:28" ht="22.5" customHeight="1" x14ac:dyDescent="0.25">
      <c r="A306" s="87">
        <v>36328</v>
      </c>
      <c r="B306" s="38" t="s">
        <v>856</v>
      </c>
      <c r="C306" s="144"/>
      <c r="D306" s="146">
        <f t="shared" si="99"/>
        <v>0</v>
      </c>
      <c r="E306" s="98">
        <v>0</v>
      </c>
      <c r="F306" s="45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98">
        <v>0</v>
      </c>
      <c r="M306" s="46">
        <v>0</v>
      </c>
      <c r="N306" s="46">
        <v>0</v>
      </c>
      <c r="O306" s="46">
        <v>0</v>
      </c>
      <c r="P306" s="45">
        <v>0</v>
      </c>
      <c r="Q306" s="45">
        <v>0</v>
      </c>
      <c r="R306" s="45">
        <v>0</v>
      </c>
      <c r="S306" s="104">
        <v>0</v>
      </c>
      <c r="T306" s="98">
        <v>0</v>
      </c>
      <c r="U306" s="45">
        <v>0</v>
      </c>
      <c r="V306" s="45">
        <v>0</v>
      </c>
      <c r="W306" s="47">
        <v>0</v>
      </c>
      <c r="X306" s="62">
        <v>0</v>
      </c>
      <c r="Y306" s="45">
        <v>0</v>
      </c>
      <c r="Z306" s="45">
        <v>0</v>
      </c>
      <c r="AA306" s="45">
        <v>0</v>
      </c>
      <c r="AB306" s="115"/>
    </row>
    <row r="307" spans="1:28" ht="22.5" customHeight="1" x14ac:dyDescent="0.25">
      <c r="A307" s="87" t="s">
        <v>857</v>
      </c>
      <c r="B307" s="38" t="s">
        <v>858</v>
      </c>
      <c r="C307" s="144"/>
      <c r="D307" s="146">
        <f t="shared" si="99"/>
        <v>0</v>
      </c>
      <c r="E307" s="98">
        <v>0</v>
      </c>
      <c r="F307" s="45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98">
        <v>0</v>
      </c>
      <c r="M307" s="46">
        <v>0</v>
      </c>
      <c r="N307" s="46">
        <v>0</v>
      </c>
      <c r="O307" s="46">
        <v>0</v>
      </c>
      <c r="P307" s="45">
        <v>0</v>
      </c>
      <c r="Q307" s="45">
        <v>0</v>
      </c>
      <c r="R307" s="45">
        <v>0</v>
      </c>
      <c r="S307" s="104">
        <v>0</v>
      </c>
      <c r="T307" s="98">
        <v>0</v>
      </c>
      <c r="U307" s="45">
        <v>0</v>
      </c>
      <c r="V307" s="45">
        <v>0</v>
      </c>
      <c r="W307" s="47">
        <v>0</v>
      </c>
      <c r="X307" s="62">
        <v>0</v>
      </c>
      <c r="Y307" s="45">
        <v>0</v>
      </c>
      <c r="Z307" s="45">
        <v>0</v>
      </c>
      <c r="AA307" s="45">
        <v>0</v>
      </c>
      <c r="AB307" s="115"/>
    </row>
    <row r="308" spans="1:28" s="148" customFormat="1" ht="22.5" customHeight="1" x14ac:dyDescent="0.2">
      <c r="A308" s="87" t="s">
        <v>859</v>
      </c>
      <c r="B308" s="38" t="s">
        <v>860</v>
      </c>
      <c r="C308" s="144">
        <v>231</v>
      </c>
      <c r="D308" s="39">
        <f>SUM(D309+D311)</f>
        <v>0</v>
      </c>
      <c r="E308" s="99">
        <f t="shared" ref="E308:AA308" si="100">SUM(E309+E311)</f>
        <v>0</v>
      </c>
      <c r="F308" s="48">
        <f t="shared" si="100"/>
        <v>0</v>
      </c>
      <c r="G308" s="49">
        <f t="shared" si="100"/>
        <v>0</v>
      </c>
      <c r="H308" s="49">
        <f t="shared" si="100"/>
        <v>0</v>
      </c>
      <c r="I308" s="49">
        <f t="shared" si="100"/>
        <v>0</v>
      </c>
      <c r="J308" s="49">
        <f t="shared" si="100"/>
        <v>0</v>
      </c>
      <c r="K308" s="49">
        <f t="shared" si="100"/>
        <v>0</v>
      </c>
      <c r="L308" s="99">
        <f t="shared" si="100"/>
        <v>0</v>
      </c>
      <c r="M308" s="49">
        <f t="shared" si="100"/>
        <v>0</v>
      </c>
      <c r="N308" s="49">
        <f t="shared" si="100"/>
        <v>0</v>
      </c>
      <c r="O308" s="49">
        <f t="shared" si="100"/>
        <v>0</v>
      </c>
      <c r="P308" s="48">
        <f t="shared" si="100"/>
        <v>0</v>
      </c>
      <c r="Q308" s="48">
        <f t="shared" si="100"/>
        <v>0</v>
      </c>
      <c r="R308" s="48">
        <f t="shared" si="100"/>
        <v>0</v>
      </c>
      <c r="S308" s="105">
        <f t="shared" si="100"/>
        <v>0</v>
      </c>
      <c r="T308" s="99">
        <f t="shared" si="100"/>
        <v>0</v>
      </c>
      <c r="U308" s="48">
        <f t="shared" si="100"/>
        <v>0</v>
      </c>
      <c r="V308" s="48">
        <f t="shared" si="100"/>
        <v>0</v>
      </c>
      <c r="W308" s="50">
        <f t="shared" si="100"/>
        <v>0</v>
      </c>
      <c r="X308" s="58">
        <f t="shared" si="100"/>
        <v>0</v>
      </c>
      <c r="Y308" s="48">
        <f t="shared" si="100"/>
        <v>0</v>
      </c>
      <c r="Z308" s="48">
        <f t="shared" si="100"/>
        <v>0</v>
      </c>
      <c r="AA308" s="48">
        <f t="shared" si="100"/>
        <v>0</v>
      </c>
      <c r="AB308" s="118"/>
    </row>
    <row r="309" spans="1:28" s="148" customFormat="1" ht="11.25" x14ac:dyDescent="0.2">
      <c r="A309" s="87" t="s">
        <v>861</v>
      </c>
      <c r="B309" s="38" t="s">
        <v>862</v>
      </c>
      <c r="C309" s="144">
        <v>232</v>
      </c>
      <c r="D309" s="145">
        <f>SUM(D310)</f>
        <v>0</v>
      </c>
      <c r="E309" s="149">
        <f t="shared" ref="E309:AA309" si="101">SUM(E310)</f>
        <v>0</v>
      </c>
      <c r="F309" s="150">
        <f t="shared" si="101"/>
        <v>0</v>
      </c>
      <c r="G309" s="151">
        <f t="shared" si="101"/>
        <v>0</v>
      </c>
      <c r="H309" s="151">
        <f t="shared" si="101"/>
        <v>0</v>
      </c>
      <c r="I309" s="151">
        <f t="shared" si="101"/>
        <v>0</v>
      </c>
      <c r="J309" s="151">
        <f t="shared" si="101"/>
        <v>0</v>
      </c>
      <c r="K309" s="151">
        <f t="shared" si="101"/>
        <v>0</v>
      </c>
      <c r="L309" s="149">
        <f t="shared" si="101"/>
        <v>0</v>
      </c>
      <c r="M309" s="151">
        <f t="shared" si="101"/>
        <v>0</v>
      </c>
      <c r="N309" s="151">
        <f t="shared" si="101"/>
        <v>0</v>
      </c>
      <c r="O309" s="151">
        <f t="shared" si="101"/>
        <v>0</v>
      </c>
      <c r="P309" s="150">
        <f t="shared" si="101"/>
        <v>0</v>
      </c>
      <c r="Q309" s="150">
        <f t="shared" si="101"/>
        <v>0</v>
      </c>
      <c r="R309" s="150">
        <f t="shared" si="101"/>
        <v>0</v>
      </c>
      <c r="S309" s="153">
        <f t="shared" si="101"/>
        <v>0</v>
      </c>
      <c r="T309" s="149">
        <f t="shared" si="101"/>
        <v>0</v>
      </c>
      <c r="U309" s="150">
        <f t="shared" si="101"/>
        <v>0</v>
      </c>
      <c r="V309" s="150">
        <f t="shared" si="101"/>
        <v>0</v>
      </c>
      <c r="W309" s="154">
        <f t="shared" si="101"/>
        <v>0</v>
      </c>
      <c r="X309" s="155">
        <f t="shared" si="101"/>
        <v>0</v>
      </c>
      <c r="Y309" s="150">
        <f t="shared" si="101"/>
        <v>0</v>
      </c>
      <c r="Z309" s="150">
        <f t="shared" si="101"/>
        <v>0</v>
      </c>
      <c r="AA309" s="150">
        <f t="shared" si="101"/>
        <v>0</v>
      </c>
      <c r="AB309" s="157"/>
    </row>
    <row r="310" spans="1:28" x14ac:dyDescent="0.25">
      <c r="A310" s="87" t="s">
        <v>863</v>
      </c>
      <c r="B310" s="38" t="s">
        <v>862</v>
      </c>
      <c r="C310" s="144"/>
      <c r="D310" s="146">
        <f>SUM(E310:AA310)</f>
        <v>0</v>
      </c>
      <c r="E310" s="98">
        <v>0</v>
      </c>
      <c r="F310" s="45">
        <v>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98">
        <v>0</v>
      </c>
      <c r="M310" s="46">
        <v>0</v>
      </c>
      <c r="N310" s="46">
        <v>0</v>
      </c>
      <c r="O310" s="46">
        <v>0</v>
      </c>
      <c r="P310" s="45">
        <v>0</v>
      </c>
      <c r="Q310" s="45">
        <v>0</v>
      </c>
      <c r="R310" s="45">
        <v>0</v>
      </c>
      <c r="S310" s="104">
        <v>0</v>
      </c>
      <c r="T310" s="98">
        <v>0</v>
      </c>
      <c r="U310" s="45">
        <v>0</v>
      </c>
      <c r="V310" s="45">
        <v>0</v>
      </c>
      <c r="W310" s="47">
        <v>0</v>
      </c>
      <c r="X310" s="62">
        <v>0</v>
      </c>
      <c r="Y310" s="45">
        <v>0</v>
      </c>
      <c r="Z310" s="45">
        <v>0</v>
      </c>
      <c r="AA310" s="45">
        <v>0</v>
      </c>
      <c r="AB310" s="115"/>
    </row>
    <row r="311" spans="1:28" s="148" customFormat="1" ht="11.25" x14ac:dyDescent="0.2">
      <c r="A311" s="87" t="s">
        <v>864</v>
      </c>
      <c r="B311" s="38" t="s">
        <v>865</v>
      </c>
      <c r="C311" s="144">
        <v>233</v>
      </c>
      <c r="D311" s="145">
        <f>SUM(D312)</f>
        <v>0</v>
      </c>
      <c r="E311" s="149">
        <f t="shared" ref="E311:AA311" si="102">SUM(E312)</f>
        <v>0</v>
      </c>
      <c r="F311" s="150">
        <f t="shared" si="102"/>
        <v>0</v>
      </c>
      <c r="G311" s="151">
        <f t="shared" si="102"/>
        <v>0</v>
      </c>
      <c r="H311" s="151">
        <f t="shared" si="102"/>
        <v>0</v>
      </c>
      <c r="I311" s="151">
        <f t="shared" si="102"/>
        <v>0</v>
      </c>
      <c r="J311" s="151">
        <f t="shared" si="102"/>
        <v>0</v>
      </c>
      <c r="K311" s="151">
        <f t="shared" si="102"/>
        <v>0</v>
      </c>
      <c r="L311" s="149">
        <f t="shared" si="102"/>
        <v>0</v>
      </c>
      <c r="M311" s="151">
        <f t="shared" si="102"/>
        <v>0</v>
      </c>
      <c r="N311" s="151">
        <f t="shared" si="102"/>
        <v>0</v>
      </c>
      <c r="O311" s="151">
        <f t="shared" si="102"/>
        <v>0</v>
      </c>
      <c r="P311" s="150">
        <f t="shared" si="102"/>
        <v>0</v>
      </c>
      <c r="Q311" s="150">
        <f t="shared" si="102"/>
        <v>0</v>
      </c>
      <c r="R311" s="150">
        <f t="shared" si="102"/>
        <v>0</v>
      </c>
      <c r="S311" s="153">
        <f t="shared" si="102"/>
        <v>0</v>
      </c>
      <c r="T311" s="149">
        <f t="shared" si="102"/>
        <v>0</v>
      </c>
      <c r="U311" s="150">
        <f t="shared" si="102"/>
        <v>0</v>
      </c>
      <c r="V311" s="150">
        <f t="shared" si="102"/>
        <v>0</v>
      </c>
      <c r="W311" s="154">
        <f t="shared" si="102"/>
        <v>0</v>
      </c>
      <c r="X311" s="155">
        <f t="shared" si="102"/>
        <v>0</v>
      </c>
      <c r="Y311" s="150">
        <f t="shared" si="102"/>
        <v>0</v>
      </c>
      <c r="Z311" s="150">
        <f t="shared" si="102"/>
        <v>0</v>
      </c>
      <c r="AA311" s="150">
        <f t="shared" si="102"/>
        <v>0</v>
      </c>
      <c r="AB311" s="157"/>
    </row>
    <row r="312" spans="1:28" x14ac:dyDescent="0.25">
      <c r="A312" s="87" t="s">
        <v>866</v>
      </c>
      <c r="B312" s="38" t="s">
        <v>865</v>
      </c>
      <c r="C312" s="144"/>
      <c r="D312" s="146">
        <f>SUM(E312:AA312)</f>
        <v>0</v>
      </c>
      <c r="E312" s="98">
        <v>0</v>
      </c>
      <c r="F312" s="45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98">
        <v>0</v>
      </c>
      <c r="M312" s="46">
        <v>0</v>
      </c>
      <c r="N312" s="46">
        <v>0</v>
      </c>
      <c r="O312" s="46">
        <v>0</v>
      </c>
      <c r="P312" s="45">
        <v>0</v>
      </c>
      <c r="Q312" s="45">
        <v>0</v>
      </c>
      <c r="R312" s="45">
        <v>0</v>
      </c>
      <c r="S312" s="104">
        <v>0</v>
      </c>
      <c r="T312" s="98">
        <v>0</v>
      </c>
      <c r="U312" s="45">
        <v>0</v>
      </c>
      <c r="V312" s="45">
        <v>0</v>
      </c>
      <c r="W312" s="47">
        <v>0</v>
      </c>
      <c r="X312" s="62">
        <v>0</v>
      </c>
      <c r="Y312" s="45">
        <v>0</v>
      </c>
      <c r="Z312" s="45">
        <v>0</v>
      </c>
      <c r="AA312" s="45">
        <v>0</v>
      </c>
      <c r="AB312" s="115"/>
    </row>
    <row r="313" spans="1:28" s="148" customFormat="1" ht="22.5" customHeight="1" x14ac:dyDescent="0.2">
      <c r="A313" s="87" t="s">
        <v>867</v>
      </c>
      <c r="B313" s="38" t="s">
        <v>868</v>
      </c>
      <c r="C313" s="144">
        <v>234</v>
      </c>
      <c r="D313" s="39">
        <f>D314</f>
        <v>0</v>
      </c>
      <c r="E313" s="99">
        <f t="shared" ref="E313:AA314" si="103">E314</f>
        <v>0</v>
      </c>
      <c r="F313" s="48">
        <f t="shared" si="103"/>
        <v>0</v>
      </c>
      <c r="G313" s="49">
        <f t="shared" si="103"/>
        <v>0</v>
      </c>
      <c r="H313" s="49">
        <f t="shared" si="103"/>
        <v>0</v>
      </c>
      <c r="I313" s="49">
        <f t="shared" si="103"/>
        <v>0</v>
      </c>
      <c r="J313" s="49">
        <f t="shared" si="103"/>
        <v>0</v>
      </c>
      <c r="K313" s="49">
        <f t="shared" si="103"/>
        <v>0</v>
      </c>
      <c r="L313" s="99">
        <f t="shared" si="103"/>
        <v>0</v>
      </c>
      <c r="M313" s="49">
        <f t="shared" si="103"/>
        <v>0</v>
      </c>
      <c r="N313" s="49">
        <f t="shared" si="103"/>
        <v>0</v>
      </c>
      <c r="O313" s="49">
        <f t="shared" si="103"/>
        <v>0</v>
      </c>
      <c r="P313" s="48">
        <f t="shared" si="103"/>
        <v>0</v>
      </c>
      <c r="Q313" s="48">
        <f t="shared" si="103"/>
        <v>0</v>
      </c>
      <c r="R313" s="48">
        <f t="shared" si="103"/>
        <v>0</v>
      </c>
      <c r="S313" s="105">
        <f t="shared" si="103"/>
        <v>0</v>
      </c>
      <c r="T313" s="99">
        <f t="shared" si="103"/>
        <v>0</v>
      </c>
      <c r="U313" s="48">
        <f t="shared" si="103"/>
        <v>0</v>
      </c>
      <c r="V313" s="48">
        <f t="shared" si="103"/>
        <v>0</v>
      </c>
      <c r="W313" s="50">
        <f t="shared" si="103"/>
        <v>0</v>
      </c>
      <c r="X313" s="58">
        <f t="shared" si="103"/>
        <v>0</v>
      </c>
      <c r="Y313" s="48">
        <f t="shared" si="103"/>
        <v>0</v>
      </c>
      <c r="Z313" s="48">
        <f t="shared" si="103"/>
        <v>0</v>
      </c>
      <c r="AA313" s="48">
        <f t="shared" si="103"/>
        <v>0</v>
      </c>
      <c r="AB313" s="118"/>
    </row>
    <row r="314" spans="1:28" s="148" customFormat="1" ht="22.5" customHeight="1" x14ac:dyDescent="0.2">
      <c r="A314" s="87">
        <v>3672</v>
      </c>
      <c r="B314" s="38" t="s">
        <v>1414</v>
      </c>
      <c r="C314" s="144">
        <v>235</v>
      </c>
      <c r="D314" s="145">
        <f>D315</f>
        <v>0</v>
      </c>
      <c r="E314" s="149">
        <f t="shared" si="103"/>
        <v>0</v>
      </c>
      <c r="F314" s="150">
        <f t="shared" si="103"/>
        <v>0</v>
      </c>
      <c r="G314" s="151">
        <f t="shared" si="103"/>
        <v>0</v>
      </c>
      <c r="H314" s="151">
        <f t="shared" si="103"/>
        <v>0</v>
      </c>
      <c r="I314" s="151">
        <f t="shared" si="103"/>
        <v>0</v>
      </c>
      <c r="J314" s="151">
        <f t="shared" si="103"/>
        <v>0</v>
      </c>
      <c r="K314" s="151">
        <f t="shared" si="103"/>
        <v>0</v>
      </c>
      <c r="L314" s="149">
        <f t="shared" si="103"/>
        <v>0</v>
      </c>
      <c r="M314" s="151">
        <f t="shared" si="103"/>
        <v>0</v>
      </c>
      <c r="N314" s="151">
        <f t="shared" si="103"/>
        <v>0</v>
      </c>
      <c r="O314" s="151">
        <f t="shared" si="103"/>
        <v>0</v>
      </c>
      <c r="P314" s="150">
        <f t="shared" si="103"/>
        <v>0</v>
      </c>
      <c r="Q314" s="150">
        <f t="shared" si="103"/>
        <v>0</v>
      </c>
      <c r="R314" s="150">
        <f t="shared" si="103"/>
        <v>0</v>
      </c>
      <c r="S314" s="153">
        <f t="shared" si="103"/>
        <v>0</v>
      </c>
      <c r="T314" s="149">
        <f t="shared" si="103"/>
        <v>0</v>
      </c>
      <c r="U314" s="150">
        <f t="shared" si="103"/>
        <v>0</v>
      </c>
      <c r="V314" s="150">
        <f t="shared" si="103"/>
        <v>0</v>
      </c>
      <c r="W314" s="154">
        <f t="shared" si="103"/>
        <v>0</v>
      </c>
      <c r="X314" s="155">
        <f t="shared" si="103"/>
        <v>0</v>
      </c>
      <c r="Y314" s="150">
        <f t="shared" si="103"/>
        <v>0</v>
      </c>
      <c r="Z314" s="150">
        <f t="shared" si="103"/>
        <v>0</v>
      </c>
      <c r="AA314" s="150">
        <f t="shared" si="103"/>
        <v>0</v>
      </c>
      <c r="AB314" s="157"/>
    </row>
    <row r="315" spans="1:28" ht="22.5" x14ac:dyDescent="0.25">
      <c r="A315" s="87">
        <v>36721</v>
      </c>
      <c r="B315" s="38" t="s">
        <v>1414</v>
      </c>
      <c r="C315" s="144"/>
      <c r="D315" s="146">
        <f>SUM(E315:AA315)</f>
        <v>0</v>
      </c>
      <c r="E315" s="98">
        <v>0</v>
      </c>
      <c r="F315" s="45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98">
        <v>0</v>
      </c>
      <c r="M315" s="46">
        <v>0</v>
      </c>
      <c r="N315" s="46">
        <v>0</v>
      </c>
      <c r="O315" s="46">
        <v>0</v>
      </c>
      <c r="P315" s="45">
        <v>0</v>
      </c>
      <c r="Q315" s="45">
        <v>0</v>
      </c>
      <c r="R315" s="45">
        <v>0</v>
      </c>
      <c r="S315" s="104">
        <v>0</v>
      </c>
      <c r="T315" s="98">
        <v>0</v>
      </c>
      <c r="U315" s="45">
        <v>0</v>
      </c>
      <c r="V315" s="45">
        <v>0</v>
      </c>
      <c r="W315" s="47">
        <v>0</v>
      </c>
      <c r="X315" s="62">
        <v>0</v>
      </c>
      <c r="Y315" s="45">
        <v>0</v>
      </c>
      <c r="Z315" s="45">
        <v>0</v>
      </c>
      <c r="AA315" s="45">
        <v>0</v>
      </c>
      <c r="AB315" s="115"/>
    </row>
    <row r="316" spans="1:28" ht="22.5" customHeight="1" x14ac:dyDescent="0.25">
      <c r="A316" s="87">
        <v>3673</v>
      </c>
      <c r="B316" s="38" t="s">
        <v>1415</v>
      </c>
      <c r="C316" s="144"/>
      <c r="D316" s="234">
        <f t="shared" ref="D316:AA316" si="104">D317</f>
        <v>0</v>
      </c>
      <c r="E316" s="243">
        <f t="shared" si="104"/>
        <v>0</v>
      </c>
      <c r="F316" s="244">
        <f t="shared" si="104"/>
        <v>0</v>
      </c>
      <c r="G316" s="245">
        <f t="shared" si="104"/>
        <v>0</v>
      </c>
      <c r="H316" s="245">
        <f t="shared" si="104"/>
        <v>0</v>
      </c>
      <c r="I316" s="245">
        <f t="shared" si="104"/>
        <v>0</v>
      </c>
      <c r="J316" s="245">
        <f t="shared" si="104"/>
        <v>0</v>
      </c>
      <c r="K316" s="245">
        <f t="shared" si="104"/>
        <v>0</v>
      </c>
      <c r="L316" s="243">
        <f t="shared" si="104"/>
        <v>0</v>
      </c>
      <c r="M316" s="245">
        <f t="shared" si="104"/>
        <v>0</v>
      </c>
      <c r="N316" s="245">
        <f t="shared" si="104"/>
        <v>0</v>
      </c>
      <c r="O316" s="245">
        <f t="shared" si="104"/>
        <v>0</v>
      </c>
      <c r="P316" s="244">
        <f t="shared" si="104"/>
        <v>0</v>
      </c>
      <c r="Q316" s="244">
        <f t="shared" si="104"/>
        <v>0</v>
      </c>
      <c r="R316" s="244">
        <f t="shared" si="104"/>
        <v>0</v>
      </c>
      <c r="S316" s="246">
        <f t="shared" si="104"/>
        <v>0</v>
      </c>
      <c r="T316" s="243">
        <f t="shared" si="104"/>
        <v>0</v>
      </c>
      <c r="U316" s="244">
        <f t="shared" si="104"/>
        <v>0</v>
      </c>
      <c r="V316" s="244">
        <f t="shared" si="104"/>
        <v>0</v>
      </c>
      <c r="W316" s="247">
        <f t="shared" si="104"/>
        <v>0</v>
      </c>
      <c r="X316" s="248">
        <f t="shared" si="104"/>
        <v>0</v>
      </c>
      <c r="Y316" s="244">
        <f t="shared" si="104"/>
        <v>0</v>
      </c>
      <c r="Z316" s="244">
        <f t="shared" si="104"/>
        <v>0</v>
      </c>
      <c r="AA316" s="244">
        <f t="shared" si="104"/>
        <v>0</v>
      </c>
      <c r="AB316" s="249"/>
    </row>
    <row r="317" spans="1:28" ht="22.5" customHeight="1" x14ac:dyDescent="0.25">
      <c r="A317" s="87" t="s">
        <v>1417</v>
      </c>
      <c r="B317" s="38" t="s">
        <v>1415</v>
      </c>
      <c r="C317" s="144"/>
      <c r="D317" s="146">
        <f>SUM(E317:AA317)</f>
        <v>0</v>
      </c>
      <c r="E317" s="98">
        <v>0</v>
      </c>
      <c r="F317" s="45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98">
        <v>0</v>
      </c>
      <c r="M317" s="46">
        <v>0</v>
      </c>
      <c r="N317" s="46">
        <v>0</v>
      </c>
      <c r="O317" s="46">
        <v>0</v>
      </c>
      <c r="P317" s="45">
        <v>0</v>
      </c>
      <c r="Q317" s="45">
        <v>0</v>
      </c>
      <c r="R317" s="45">
        <v>0</v>
      </c>
      <c r="S317" s="104">
        <v>0</v>
      </c>
      <c r="T317" s="98">
        <v>0</v>
      </c>
      <c r="U317" s="45">
        <v>0</v>
      </c>
      <c r="V317" s="45">
        <v>0</v>
      </c>
      <c r="W317" s="47">
        <v>0</v>
      </c>
      <c r="X317" s="62">
        <v>0</v>
      </c>
      <c r="Y317" s="45">
        <v>0</v>
      </c>
      <c r="Z317" s="45">
        <v>0</v>
      </c>
      <c r="AA317" s="45">
        <v>0</v>
      </c>
      <c r="AB317" s="115"/>
    </row>
    <row r="318" spans="1:28" ht="22.5" customHeight="1" x14ac:dyDescent="0.25">
      <c r="A318" s="87">
        <v>3674</v>
      </c>
      <c r="B318" s="38" t="s">
        <v>1416</v>
      </c>
      <c r="C318" s="144"/>
      <c r="D318" s="234">
        <f t="shared" ref="D318:AA318" si="105">D319</f>
        <v>0</v>
      </c>
      <c r="E318" s="243">
        <f t="shared" si="105"/>
        <v>0</v>
      </c>
      <c r="F318" s="244">
        <f t="shared" si="105"/>
        <v>0</v>
      </c>
      <c r="G318" s="245">
        <f t="shared" si="105"/>
        <v>0</v>
      </c>
      <c r="H318" s="245">
        <f t="shared" si="105"/>
        <v>0</v>
      </c>
      <c r="I318" s="245">
        <f t="shared" si="105"/>
        <v>0</v>
      </c>
      <c r="J318" s="245">
        <f t="shared" si="105"/>
        <v>0</v>
      </c>
      <c r="K318" s="245">
        <f t="shared" si="105"/>
        <v>0</v>
      </c>
      <c r="L318" s="243">
        <f t="shared" si="105"/>
        <v>0</v>
      </c>
      <c r="M318" s="245">
        <f t="shared" si="105"/>
        <v>0</v>
      </c>
      <c r="N318" s="245">
        <f t="shared" si="105"/>
        <v>0</v>
      </c>
      <c r="O318" s="245">
        <f t="shared" si="105"/>
        <v>0</v>
      </c>
      <c r="P318" s="244">
        <f t="shared" si="105"/>
        <v>0</v>
      </c>
      <c r="Q318" s="244">
        <f t="shared" si="105"/>
        <v>0</v>
      </c>
      <c r="R318" s="244">
        <f t="shared" si="105"/>
        <v>0</v>
      </c>
      <c r="S318" s="246">
        <f t="shared" si="105"/>
        <v>0</v>
      </c>
      <c r="T318" s="243">
        <f t="shared" si="105"/>
        <v>0</v>
      </c>
      <c r="U318" s="244">
        <f t="shared" si="105"/>
        <v>0</v>
      </c>
      <c r="V318" s="244">
        <f t="shared" si="105"/>
        <v>0</v>
      </c>
      <c r="W318" s="247">
        <f t="shared" si="105"/>
        <v>0</v>
      </c>
      <c r="X318" s="248">
        <f t="shared" si="105"/>
        <v>0</v>
      </c>
      <c r="Y318" s="244">
        <f t="shared" si="105"/>
        <v>0</v>
      </c>
      <c r="Z318" s="244">
        <f t="shared" si="105"/>
        <v>0</v>
      </c>
      <c r="AA318" s="244">
        <f t="shared" si="105"/>
        <v>0</v>
      </c>
      <c r="AB318" s="249"/>
    </row>
    <row r="319" spans="1:28" ht="22.5" customHeight="1" x14ac:dyDescent="0.25">
      <c r="A319" s="87">
        <v>36741</v>
      </c>
      <c r="B319" s="38" t="s">
        <v>1416</v>
      </c>
      <c r="C319" s="144"/>
      <c r="D319" s="146">
        <f>SUM(E319:AA319)</f>
        <v>0</v>
      </c>
      <c r="E319" s="98">
        <v>0</v>
      </c>
      <c r="F319" s="45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98">
        <v>0</v>
      </c>
      <c r="M319" s="46">
        <v>0</v>
      </c>
      <c r="N319" s="46">
        <v>0</v>
      </c>
      <c r="O319" s="46">
        <v>0</v>
      </c>
      <c r="P319" s="45">
        <v>0</v>
      </c>
      <c r="Q319" s="45">
        <v>0</v>
      </c>
      <c r="R319" s="45">
        <v>0</v>
      </c>
      <c r="S319" s="104">
        <v>0</v>
      </c>
      <c r="T319" s="98">
        <v>0</v>
      </c>
      <c r="U319" s="45">
        <v>0</v>
      </c>
      <c r="V319" s="45">
        <v>0</v>
      </c>
      <c r="W319" s="47">
        <v>0</v>
      </c>
      <c r="X319" s="62">
        <v>0</v>
      </c>
      <c r="Y319" s="45">
        <v>0</v>
      </c>
      <c r="Z319" s="45">
        <v>0</v>
      </c>
      <c r="AA319" s="45">
        <v>0</v>
      </c>
      <c r="AB319" s="115"/>
    </row>
    <row r="320" spans="1:28" s="148" customFormat="1" ht="11.25" x14ac:dyDescent="0.2">
      <c r="A320" s="87" t="s">
        <v>869</v>
      </c>
      <c r="B320" s="38" t="s">
        <v>870</v>
      </c>
      <c r="C320" s="144">
        <v>236</v>
      </c>
      <c r="D320" s="39">
        <f>SUM(D321+D331)</f>
        <v>0</v>
      </c>
      <c r="E320" s="99">
        <f t="shared" ref="E320:AA320" si="106">SUM(E321+E331)</f>
        <v>0</v>
      </c>
      <c r="F320" s="48">
        <f t="shared" si="106"/>
        <v>0</v>
      </c>
      <c r="G320" s="49">
        <f t="shared" si="106"/>
        <v>0</v>
      </c>
      <c r="H320" s="49">
        <f t="shared" si="106"/>
        <v>0</v>
      </c>
      <c r="I320" s="49">
        <f t="shared" si="106"/>
        <v>0</v>
      </c>
      <c r="J320" s="49">
        <f t="shared" si="106"/>
        <v>0</v>
      </c>
      <c r="K320" s="49">
        <f t="shared" si="106"/>
        <v>0</v>
      </c>
      <c r="L320" s="99">
        <f t="shared" si="106"/>
        <v>0</v>
      </c>
      <c r="M320" s="49">
        <f t="shared" si="106"/>
        <v>0</v>
      </c>
      <c r="N320" s="49">
        <f t="shared" si="106"/>
        <v>0</v>
      </c>
      <c r="O320" s="49">
        <f t="shared" si="106"/>
        <v>0</v>
      </c>
      <c r="P320" s="48">
        <f t="shared" si="106"/>
        <v>0</v>
      </c>
      <c r="Q320" s="48">
        <f t="shared" si="106"/>
        <v>0</v>
      </c>
      <c r="R320" s="48">
        <f t="shared" si="106"/>
        <v>0</v>
      </c>
      <c r="S320" s="105">
        <f t="shared" si="106"/>
        <v>0</v>
      </c>
      <c r="T320" s="99">
        <f t="shared" si="106"/>
        <v>0</v>
      </c>
      <c r="U320" s="48">
        <f t="shared" si="106"/>
        <v>0</v>
      </c>
      <c r="V320" s="48">
        <f t="shared" si="106"/>
        <v>0</v>
      </c>
      <c r="W320" s="50">
        <f t="shared" si="106"/>
        <v>0</v>
      </c>
      <c r="X320" s="58">
        <f t="shared" si="106"/>
        <v>0</v>
      </c>
      <c r="Y320" s="48">
        <f t="shared" si="106"/>
        <v>0</v>
      </c>
      <c r="Z320" s="48">
        <f t="shared" si="106"/>
        <v>0</v>
      </c>
      <c r="AA320" s="48">
        <f t="shared" si="106"/>
        <v>0</v>
      </c>
      <c r="AB320" s="118"/>
    </row>
    <row r="321" spans="1:28" s="148" customFormat="1" ht="11.25" x14ac:dyDescent="0.2">
      <c r="A321" s="87" t="s">
        <v>871</v>
      </c>
      <c r="B321" s="38" t="s">
        <v>872</v>
      </c>
      <c r="C321" s="144">
        <v>237</v>
      </c>
      <c r="D321" s="145">
        <f>SUM(D322:D330)</f>
        <v>0</v>
      </c>
      <c r="E321" s="149">
        <f t="shared" ref="E321:AA321" si="107">SUM(E322:E330)</f>
        <v>0</v>
      </c>
      <c r="F321" s="150">
        <f t="shared" si="107"/>
        <v>0</v>
      </c>
      <c r="G321" s="151">
        <f t="shared" si="107"/>
        <v>0</v>
      </c>
      <c r="H321" s="151">
        <f t="shared" si="107"/>
        <v>0</v>
      </c>
      <c r="I321" s="151">
        <f t="shared" si="107"/>
        <v>0</v>
      </c>
      <c r="J321" s="151">
        <f t="shared" si="107"/>
        <v>0</v>
      </c>
      <c r="K321" s="151">
        <f t="shared" si="107"/>
        <v>0</v>
      </c>
      <c r="L321" s="149">
        <f t="shared" si="107"/>
        <v>0</v>
      </c>
      <c r="M321" s="151">
        <f t="shared" si="107"/>
        <v>0</v>
      </c>
      <c r="N321" s="151">
        <f t="shared" si="107"/>
        <v>0</v>
      </c>
      <c r="O321" s="151">
        <f t="shared" si="107"/>
        <v>0</v>
      </c>
      <c r="P321" s="150">
        <f t="shared" si="107"/>
        <v>0</v>
      </c>
      <c r="Q321" s="150">
        <f t="shared" si="107"/>
        <v>0</v>
      </c>
      <c r="R321" s="150">
        <f t="shared" si="107"/>
        <v>0</v>
      </c>
      <c r="S321" s="153">
        <f t="shared" si="107"/>
        <v>0</v>
      </c>
      <c r="T321" s="149">
        <f t="shared" si="107"/>
        <v>0</v>
      </c>
      <c r="U321" s="150">
        <f t="shared" si="107"/>
        <v>0</v>
      </c>
      <c r="V321" s="150">
        <f t="shared" si="107"/>
        <v>0</v>
      </c>
      <c r="W321" s="154">
        <f t="shared" si="107"/>
        <v>0</v>
      </c>
      <c r="X321" s="155">
        <f t="shared" si="107"/>
        <v>0</v>
      </c>
      <c r="Y321" s="150">
        <f t="shared" si="107"/>
        <v>0</v>
      </c>
      <c r="Z321" s="150">
        <f t="shared" si="107"/>
        <v>0</v>
      </c>
      <c r="AA321" s="150">
        <f t="shared" si="107"/>
        <v>0</v>
      </c>
      <c r="AB321" s="157"/>
    </row>
    <row r="322" spans="1:28" ht="22.5" customHeight="1" x14ac:dyDescent="0.25">
      <c r="A322" s="87" t="s">
        <v>873</v>
      </c>
      <c r="B322" s="38" t="s">
        <v>874</v>
      </c>
      <c r="C322" s="144"/>
      <c r="D322" s="146">
        <f t="shared" ref="D322:D330" si="108">SUM(E322:AA322)</f>
        <v>0</v>
      </c>
      <c r="E322" s="98">
        <v>0</v>
      </c>
      <c r="F322" s="45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98">
        <v>0</v>
      </c>
      <c r="M322" s="46">
        <v>0</v>
      </c>
      <c r="N322" s="46">
        <v>0</v>
      </c>
      <c r="O322" s="46">
        <v>0</v>
      </c>
      <c r="P322" s="45">
        <v>0</v>
      </c>
      <c r="Q322" s="45">
        <v>0</v>
      </c>
      <c r="R322" s="45">
        <v>0</v>
      </c>
      <c r="S322" s="104">
        <v>0</v>
      </c>
      <c r="T322" s="98">
        <v>0</v>
      </c>
      <c r="U322" s="45">
        <v>0</v>
      </c>
      <c r="V322" s="45">
        <v>0</v>
      </c>
      <c r="W322" s="47">
        <v>0</v>
      </c>
      <c r="X322" s="62">
        <v>0</v>
      </c>
      <c r="Y322" s="45">
        <v>0</v>
      </c>
      <c r="Z322" s="45">
        <v>0</v>
      </c>
      <c r="AA322" s="45">
        <v>0</v>
      </c>
      <c r="AB322" s="115"/>
    </row>
    <row r="323" spans="1:28" ht="22.5" customHeight="1" x14ac:dyDescent="0.25">
      <c r="A323" s="87" t="s">
        <v>875</v>
      </c>
      <c r="B323" s="38" t="s">
        <v>876</v>
      </c>
      <c r="C323" s="144"/>
      <c r="D323" s="146">
        <f t="shared" si="108"/>
        <v>0</v>
      </c>
      <c r="E323" s="98">
        <v>0</v>
      </c>
      <c r="F323" s="45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98">
        <v>0</v>
      </c>
      <c r="M323" s="46">
        <v>0</v>
      </c>
      <c r="N323" s="46">
        <v>0</v>
      </c>
      <c r="O323" s="46">
        <v>0</v>
      </c>
      <c r="P323" s="45">
        <v>0</v>
      </c>
      <c r="Q323" s="45">
        <v>0</v>
      </c>
      <c r="R323" s="45">
        <v>0</v>
      </c>
      <c r="S323" s="104">
        <v>0</v>
      </c>
      <c r="T323" s="98">
        <v>0</v>
      </c>
      <c r="U323" s="45">
        <v>0</v>
      </c>
      <c r="V323" s="45">
        <v>0</v>
      </c>
      <c r="W323" s="47">
        <v>0</v>
      </c>
      <c r="X323" s="62">
        <v>0</v>
      </c>
      <c r="Y323" s="45">
        <v>0</v>
      </c>
      <c r="Z323" s="45">
        <v>0</v>
      </c>
      <c r="AA323" s="45">
        <v>0</v>
      </c>
      <c r="AB323" s="115"/>
    </row>
    <row r="324" spans="1:28" ht="22.5" customHeight="1" x14ac:dyDescent="0.25">
      <c r="A324" s="87" t="s">
        <v>877</v>
      </c>
      <c r="B324" s="38" t="s">
        <v>878</v>
      </c>
      <c r="C324" s="144"/>
      <c r="D324" s="146">
        <f t="shared" si="108"/>
        <v>0</v>
      </c>
      <c r="E324" s="98">
        <v>0</v>
      </c>
      <c r="F324" s="45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98">
        <v>0</v>
      </c>
      <c r="M324" s="46">
        <v>0</v>
      </c>
      <c r="N324" s="46">
        <v>0</v>
      </c>
      <c r="O324" s="46">
        <v>0</v>
      </c>
      <c r="P324" s="45">
        <v>0</v>
      </c>
      <c r="Q324" s="45">
        <v>0</v>
      </c>
      <c r="R324" s="45">
        <v>0</v>
      </c>
      <c r="S324" s="104">
        <v>0</v>
      </c>
      <c r="T324" s="98">
        <v>0</v>
      </c>
      <c r="U324" s="45">
        <v>0</v>
      </c>
      <c r="V324" s="45">
        <v>0</v>
      </c>
      <c r="W324" s="47">
        <v>0</v>
      </c>
      <c r="X324" s="62">
        <v>0</v>
      </c>
      <c r="Y324" s="45">
        <v>0</v>
      </c>
      <c r="Z324" s="45">
        <v>0</v>
      </c>
      <c r="AA324" s="45">
        <v>0</v>
      </c>
      <c r="AB324" s="115"/>
    </row>
    <row r="325" spans="1:28" ht="22.5" customHeight="1" x14ac:dyDescent="0.25">
      <c r="A325" s="87" t="s">
        <v>879</v>
      </c>
      <c r="B325" s="38" t="s">
        <v>880</v>
      </c>
      <c r="C325" s="144"/>
      <c r="D325" s="146">
        <f t="shared" si="108"/>
        <v>0</v>
      </c>
      <c r="E325" s="98">
        <v>0</v>
      </c>
      <c r="F325" s="45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98">
        <v>0</v>
      </c>
      <c r="M325" s="46">
        <v>0</v>
      </c>
      <c r="N325" s="46">
        <v>0</v>
      </c>
      <c r="O325" s="46">
        <v>0</v>
      </c>
      <c r="P325" s="45">
        <v>0</v>
      </c>
      <c r="Q325" s="45">
        <v>0</v>
      </c>
      <c r="R325" s="45">
        <v>0</v>
      </c>
      <c r="S325" s="104">
        <v>0</v>
      </c>
      <c r="T325" s="98">
        <v>0</v>
      </c>
      <c r="U325" s="45">
        <v>0</v>
      </c>
      <c r="V325" s="45">
        <v>0</v>
      </c>
      <c r="W325" s="47">
        <v>0</v>
      </c>
      <c r="X325" s="62">
        <v>0</v>
      </c>
      <c r="Y325" s="45">
        <v>0</v>
      </c>
      <c r="Z325" s="45">
        <v>0</v>
      </c>
      <c r="AA325" s="45">
        <v>0</v>
      </c>
      <c r="AB325" s="115"/>
    </row>
    <row r="326" spans="1:28" ht="22.5" customHeight="1" x14ac:dyDescent="0.25">
      <c r="A326" s="87" t="s">
        <v>881</v>
      </c>
      <c r="B326" s="38" t="s">
        <v>882</v>
      </c>
      <c r="C326" s="144"/>
      <c r="D326" s="146">
        <f t="shared" si="108"/>
        <v>0</v>
      </c>
      <c r="E326" s="98">
        <v>0</v>
      </c>
      <c r="F326" s="45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98">
        <v>0</v>
      </c>
      <c r="M326" s="46">
        <v>0</v>
      </c>
      <c r="N326" s="46">
        <v>0</v>
      </c>
      <c r="O326" s="46">
        <v>0</v>
      </c>
      <c r="P326" s="45">
        <v>0</v>
      </c>
      <c r="Q326" s="45">
        <v>0</v>
      </c>
      <c r="R326" s="45">
        <v>0</v>
      </c>
      <c r="S326" s="104">
        <v>0</v>
      </c>
      <c r="T326" s="98">
        <v>0</v>
      </c>
      <c r="U326" s="45">
        <v>0</v>
      </c>
      <c r="V326" s="45">
        <v>0</v>
      </c>
      <c r="W326" s="47">
        <v>0</v>
      </c>
      <c r="X326" s="62">
        <v>0</v>
      </c>
      <c r="Y326" s="45">
        <v>0</v>
      </c>
      <c r="Z326" s="45">
        <v>0</v>
      </c>
      <c r="AA326" s="45">
        <v>0</v>
      </c>
      <c r="AB326" s="115"/>
    </row>
    <row r="327" spans="1:28" ht="22.5" customHeight="1" x14ac:dyDescent="0.25">
      <c r="A327" s="87" t="s">
        <v>883</v>
      </c>
      <c r="B327" s="38" t="s">
        <v>884</v>
      </c>
      <c r="C327" s="144"/>
      <c r="D327" s="146">
        <f t="shared" si="108"/>
        <v>0</v>
      </c>
      <c r="E327" s="98">
        <v>0</v>
      </c>
      <c r="F327" s="45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98">
        <v>0</v>
      </c>
      <c r="M327" s="46">
        <v>0</v>
      </c>
      <c r="N327" s="46">
        <v>0</v>
      </c>
      <c r="O327" s="46">
        <v>0</v>
      </c>
      <c r="P327" s="45">
        <v>0</v>
      </c>
      <c r="Q327" s="45">
        <v>0</v>
      </c>
      <c r="R327" s="45">
        <v>0</v>
      </c>
      <c r="S327" s="104">
        <v>0</v>
      </c>
      <c r="T327" s="98">
        <v>0</v>
      </c>
      <c r="U327" s="45">
        <v>0</v>
      </c>
      <c r="V327" s="45">
        <v>0</v>
      </c>
      <c r="W327" s="47">
        <v>0</v>
      </c>
      <c r="X327" s="62">
        <v>0</v>
      </c>
      <c r="Y327" s="45">
        <v>0</v>
      </c>
      <c r="Z327" s="45">
        <v>0</v>
      </c>
      <c r="AA327" s="45">
        <v>0</v>
      </c>
      <c r="AB327" s="115"/>
    </row>
    <row r="328" spans="1:28" ht="22.5" customHeight="1" x14ac:dyDescent="0.25">
      <c r="A328" s="87" t="s">
        <v>885</v>
      </c>
      <c r="B328" s="38" t="s">
        <v>886</v>
      </c>
      <c r="C328" s="144"/>
      <c r="D328" s="146">
        <f t="shared" si="108"/>
        <v>0</v>
      </c>
      <c r="E328" s="98">
        <v>0</v>
      </c>
      <c r="F328" s="45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98">
        <v>0</v>
      </c>
      <c r="M328" s="46">
        <v>0</v>
      </c>
      <c r="N328" s="46">
        <v>0</v>
      </c>
      <c r="O328" s="46">
        <v>0</v>
      </c>
      <c r="P328" s="45">
        <v>0</v>
      </c>
      <c r="Q328" s="45">
        <v>0</v>
      </c>
      <c r="R328" s="45">
        <v>0</v>
      </c>
      <c r="S328" s="104">
        <v>0</v>
      </c>
      <c r="T328" s="98">
        <v>0</v>
      </c>
      <c r="U328" s="45">
        <v>0</v>
      </c>
      <c r="V328" s="45">
        <v>0</v>
      </c>
      <c r="W328" s="47">
        <v>0</v>
      </c>
      <c r="X328" s="62">
        <v>0</v>
      </c>
      <c r="Y328" s="45">
        <v>0</v>
      </c>
      <c r="Z328" s="45">
        <v>0</v>
      </c>
      <c r="AA328" s="45">
        <v>0</v>
      </c>
      <c r="AB328" s="115"/>
    </row>
    <row r="329" spans="1:28" ht="22.5" customHeight="1" x14ac:dyDescent="0.25">
      <c r="A329" s="87" t="s">
        <v>887</v>
      </c>
      <c r="B329" s="38" t="s">
        <v>888</v>
      </c>
      <c r="C329" s="144"/>
      <c r="D329" s="146">
        <f t="shared" si="108"/>
        <v>0</v>
      </c>
      <c r="E329" s="98">
        <v>0</v>
      </c>
      <c r="F329" s="45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98">
        <v>0</v>
      </c>
      <c r="M329" s="46">
        <v>0</v>
      </c>
      <c r="N329" s="46">
        <v>0</v>
      </c>
      <c r="O329" s="46">
        <v>0</v>
      </c>
      <c r="P329" s="45">
        <v>0</v>
      </c>
      <c r="Q329" s="45">
        <v>0</v>
      </c>
      <c r="R329" s="45">
        <v>0</v>
      </c>
      <c r="S329" s="104">
        <v>0</v>
      </c>
      <c r="T329" s="98">
        <v>0</v>
      </c>
      <c r="U329" s="45">
        <v>0</v>
      </c>
      <c r="V329" s="45">
        <v>0</v>
      </c>
      <c r="W329" s="47">
        <v>0</v>
      </c>
      <c r="X329" s="62">
        <v>0</v>
      </c>
      <c r="Y329" s="45">
        <v>0</v>
      </c>
      <c r="Z329" s="45">
        <v>0</v>
      </c>
      <c r="AA329" s="45">
        <v>0</v>
      </c>
      <c r="AB329" s="115"/>
    </row>
    <row r="330" spans="1:28" ht="22.5" customHeight="1" x14ac:dyDescent="0.25">
      <c r="A330" s="87" t="s">
        <v>889</v>
      </c>
      <c r="B330" s="38" t="s">
        <v>890</v>
      </c>
      <c r="C330" s="144"/>
      <c r="D330" s="146">
        <f t="shared" si="108"/>
        <v>0</v>
      </c>
      <c r="E330" s="98">
        <v>0</v>
      </c>
      <c r="F330" s="45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98">
        <v>0</v>
      </c>
      <c r="M330" s="46">
        <v>0</v>
      </c>
      <c r="N330" s="46">
        <v>0</v>
      </c>
      <c r="O330" s="46">
        <v>0</v>
      </c>
      <c r="P330" s="45">
        <v>0</v>
      </c>
      <c r="Q330" s="45">
        <v>0</v>
      </c>
      <c r="R330" s="45">
        <v>0</v>
      </c>
      <c r="S330" s="104">
        <v>0</v>
      </c>
      <c r="T330" s="98">
        <v>0</v>
      </c>
      <c r="U330" s="45">
        <v>0</v>
      </c>
      <c r="V330" s="45">
        <v>0</v>
      </c>
      <c r="W330" s="47">
        <v>0</v>
      </c>
      <c r="X330" s="62">
        <v>0</v>
      </c>
      <c r="Y330" s="45">
        <v>0</v>
      </c>
      <c r="Z330" s="45">
        <v>0</v>
      </c>
      <c r="AA330" s="45">
        <v>0</v>
      </c>
      <c r="AB330" s="115"/>
    </row>
    <row r="331" spans="1:28" s="148" customFormat="1" ht="11.25" x14ac:dyDescent="0.2">
      <c r="A331" s="87" t="s">
        <v>891</v>
      </c>
      <c r="B331" s="38" t="s">
        <v>892</v>
      </c>
      <c r="C331" s="144">
        <v>238</v>
      </c>
      <c r="D331" s="145">
        <f>SUM(D332:D340)</f>
        <v>0</v>
      </c>
      <c r="E331" s="149">
        <f t="shared" ref="E331:AA331" si="109">SUM(E332:E340)</f>
        <v>0</v>
      </c>
      <c r="F331" s="150">
        <f t="shared" si="109"/>
        <v>0</v>
      </c>
      <c r="G331" s="151">
        <f t="shared" si="109"/>
        <v>0</v>
      </c>
      <c r="H331" s="151">
        <f t="shared" si="109"/>
        <v>0</v>
      </c>
      <c r="I331" s="151">
        <f t="shared" si="109"/>
        <v>0</v>
      </c>
      <c r="J331" s="151">
        <f t="shared" si="109"/>
        <v>0</v>
      </c>
      <c r="K331" s="151">
        <f t="shared" si="109"/>
        <v>0</v>
      </c>
      <c r="L331" s="149">
        <f t="shared" si="109"/>
        <v>0</v>
      </c>
      <c r="M331" s="151">
        <f t="shared" si="109"/>
        <v>0</v>
      </c>
      <c r="N331" s="151">
        <f t="shared" si="109"/>
        <v>0</v>
      </c>
      <c r="O331" s="151">
        <f t="shared" si="109"/>
        <v>0</v>
      </c>
      <c r="P331" s="150">
        <f t="shared" si="109"/>
        <v>0</v>
      </c>
      <c r="Q331" s="150">
        <f t="shared" si="109"/>
        <v>0</v>
      </c>
      <c r="R331" s="150">
        <f t="shared" si="109"/>
        <v>0</v>
      </c>
      <c r="S331" s="153">
        <f t="shared" si="109"/>
        <v>0</v>
      </c>
      <c r="T331" s="149">
        <f t="shared" si="109"/>
        <v>0</v>
      </c>
      <c r="U331" s="150">
        <f t="shared" si="109"/>
        <v>0</v>
      </c>
      <c r="V331" s="150">
        <f t="shared" si="109"/>
        <v>0</v>
      </c>
      <c r="W331" s="154">
        <f t="shared" si="109"/>
        <v>0</v>
      </c>
      <c r="X331" s="155">
        <f t="shared" si="109"/>
        <v>0</v>
      </c>
      <c r="Y331" s="150">
        <f t="shared" si="109"/>
        <v>0</v>
      </c>
      <c r="Z331" s="150">
        <f t="shared" si="109"/>
        <v>0</v>
      </c>
      <c r="AA331" s="150">
        <f t="shared" si="109"/>
        <v>0</v>
      </c>
      <c r="AB331" s="157"/>
    </row>
    <row r="332" spans="1:28" ht="22.5" customHeight="1" x14ac:dyDescent="0.25">
      <c r="A332" s="87" t="s">
        <v>893</v>
      </c>
      <c r="B332" s="38" t="s">
        <v>894</v>
      </c>
      <c r="C332" s="144"/>
      <c r="D332" s="146">
        <f t="shared" ref="D332:D339" si="110">SUM(E332:AA332)</f>
        <v>0</v>
      </c>
      <c r="E332" s="98">
        <v>0</v>
      </c>
      <c r="F332" s="45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98">
        <v>0</v>
      </c>
      <c r="M332" s="46">
        <v>0</v>
      </c>
      <c r="N332" s="46">
        <v>0</v>
      </c>
      <c r="O332" s="46">
        <v>0</v>
      </c>
      <c r="P332" s="45">
        <v>0</v>
      </c>
      <c r="Q332" s="45">
        <v>0</v>
      </c>
      <c r="R332" s="45">
        <v>0</v>
      </c>
      <c r="S332" s="104">
        <v>0</v>
      </c>
      <c r="T332" s="98">
        <v>0</v>
      </c>
      <c r="U332" s="45">
        <v>0</v>
      </c>
      <c r="V332" s="45">
        <v>0</v>
      </c>
      <c r="W332" s="47">
        <v>0</v>
      </c>
      <c r="X332" s="62">
        <v>0</v>
      </c>
      <c r="Y332" s="45">
        <v>0</v>
      </c>
      <c r="Z332" s="45">
        <v>0</v>
      </c>
      <c r="AA332" s="45">
        <v>0</v>
      </c>
      <c r="AB332" s="115"/>
    </row>
    <row r="333" spans="1:28" ht="22.5" customHeight="1" x14ac:dyDescent="0.25">
      <c r="A333" s="87" t="s">
        <v>895</v>
      </c>
      <c r="B333" s="38" t="s">
        <v>896</v>
      </c>
      <c r="C333" s="144"/>
      <c r="D333" s="146">
        <f t="shared" si="110"/>
        <v>0</v>
      </c>
      <c r="E333" s="98">
        <v>0</v>
      </c>
      <c r="F333" s="45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98">
        <v>0</v>
      </c>
      <c r="M333" s="46">
        <v>0</v>
      </c>
      <c r="N333" s="46">
        <v>0</v>
      </c>
      <c r="O333" s="46">
        <v>0</v>
      </c>
      <c r="P333" s="45">
        <v>0</v>
      </c>
      <c r="Q333" s="45">
        <v>0</v>
      </c>
      <c r="R333" s="45">
        <v>0</v>
      </c>
      <c r="S333" s="104">
        <v>0</v>
      </c>
      <c r="T333" s="98">
        <v>0</v>
      </c>
      <c r="U333" s="45">
        <v>0</v>
      </c>
      <c r="V333" s="45">
        <v>0</v>
      </c>
      <c r="W333" s="47">
        <v>0</v>
      </c>
      <c r="X333" s="62">
        <v>0</v>
      </c>
      <c r="Y333" s="45">
        <v>0</v>
      </c>
      <c r="Z333" s="45">
        <v>0</v>
      </c>
      <c r="AA333" s="45">
        <v>0</v>
      </c>
      <c r="AB333" s="115"/>
    </row>
    <row r="334" spans="1:28" ht="22.5" customHeight="1" x14ac:dyDescent="0.25">
      <c r="A334" s="87" t="s">
        <v>897</v>
      </c>
      <c r="B334" s="38" t="s">
        <v>898</v>
      </c>
      <c r="C334" s="144"/>
      <c r="D334" s="146">
        <f t="shared" si="110"/>
        <v>0</v>
      </c>
      <c r="E334" s="98">
        <v>0</v>
      </c>
      <c r="F334" s="45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98">
        <v>0</v>
      </c>
      <c r="M334" s="46">
        <v>0</v>
      </c>
      <c r="N334" s="46">
        <v>0</v>
      </c>
      <c r="O334" s="46">
        <v>0</v>
      </c>
      <c r="P334" s="45">
        <v>0</v>
      </c>
      <c r="Q334" s="45">
        <v>0</v>
      </c>
      <c r="R334" s="45">
        <v>0</v>
      </c>
      <c r="S334" s="104">
        <v>0</v>
      </c>
      <c r="T334" s="98">
        <v>0</v>
      </c>
      <c r="U334" s="45">
        <v>0</v>
      </c>
      <c r="V334" s="45">
        <v>0</v>
      </c>
      <c r="W334" s="47">
        <v>0</v>
      </c>
      <c r="X334" s="62">
        <v>0</v>
      </c>
      <c r="Y334" s="45">
        <v>0</v>
      </c>
      <c r="Z334" s="45">
        <v>0</v>
      </c>
      <c r="AA334" s="45">
        <v>0</v>
      </c>
      <c r="AB334" s="115"/>
    </row>
    <row r="335" spans="1:28" ht="22.5" customHeight="1" x14ac:dyDescent="0.25">
      <c r="A335" s="87" t="s">
        <v>899</v>
      </c>
      <c r="B335" s="38" t="s">
        <v>900</v>
      </c>
      <c r="C335" s="144"/>
      <c r="D335" s="146">
        <f t="shared" si="110"/>
        <v>0</v>
      </c>
      <c r="E335" s="98">
        <v>0</v>
      </c>
      <c r="F335" s="45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98">
        <v>0</v>
      </c>
      <c r="M335" s="46">
        <v>0</v>
      </c>
      <c r="N335" s="46">
        <v>0</v>
      </c>
      <c r="O335" s="46">
        <v>0</v>
      </c>
      <c r="P335" s="45">
        <v>0</v>
      </c>
      <c r="Q335" s="45">
        <v>0</v>
      </c>
      <c r="R335" s="45">
        <v>0</v>
      </c>
      <c r="S335" s="104">
        <v>0</v>
      </c>
      <c r="T335" s="98">
        <v>0</v>
      </c>
      <c r="U335" s="45">
        <v>0</v>
      </c>
      <c r="V335" s="45">
        <v>0</v>
      </c>
      <c r="W335" s="47">
        <v>0</v>
      </c>
      <c r="X335" s="62">
        <v>0</v>
      </c>
      <c r="Y335" s="45">
        <v>0</v>
      </c>
      <c r="Z335" s="45">
        <v>0</v>
      </c>
      <c r="AA335" s="45">
        <v>0</v>
      </c>
      <c r="AB335" s="115"/>
    </row>
    <row r="336" spans="1:28" ht="22.5" customHeight="1" x14ac:dyDescent="0.25">
      <c r="A336" s="87" t="s">
        <v>901</v>
      </c>
      <c r="B336" s="38" t="s">
        <v>902</v>
      </c>
      <c r="C336" s="144"/>
      <c r="D336" s="146">
        <f t="shared" si="110"/>
        <v>0</v>
      </c>
      <c r="E336" s="98">
        <v>0</v>
      </c>
      <c r="F336" s="45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98">
        <v>0</v>
      </c>
      <c r="M336" s="46">
        <v>0</v>
      </c>
      <c r="N336" s="46">
        <v>0</v>
      </c>
      <c r="O336" s="46">
        <v>0</v>
      </c>
      <c r="P336" s="45">
        <v>0</v>
      </c>
      <c r="Q336" s="45">
        <v>0</v>
      </c>
      <c r="R336" s="45">
        <v>0</v>
      </c>
      <c r="S336" s="104">
        <v>0</v>
      </c>
      <c r="T336" s="98">
        <v>0</v>
      </c>
      <c r="U336" s="45">
        <v>0</v>
      </c>
      <c r="V336" s="45">
        <v>0</v>
      </c>
      <c r="W336" s="47">
        <v>0</v>
      </c>
      <c r="X336" s="62">
        <v>0</v>
      </c>
      <c r="Y336" s="45">
        <v>0</v>
      </c>
      <c r="Z336" s="45">
        <v>0</v>
      </c>
      <c r="AA336" s="45">
        <v>0</v>
      </c>
      <c r="AB336" s="115"/>
    </row>
    <row r="337" spans="1:28" ht="22.5" customHeight="1" x14ac:dyDescent="0.25">
      <c r="A337" s="87" t="s">
        <v>903</v>
      </c>
      <c r="B337" s="38" t="s">
        <v>904</v>
      </c>
      <c r="C337" s="144"/>
      <c r="D337" s="146">
        <f t="shared" si="110"/>
        <v>0</v>
      </c>
      <c r="E337" s="98">
        <v>0</v>
      </c>
      <c r="F337" s="45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98">
        <v>0</v>
      </c>
      <c r="M337" s="46">
        <v>0</v>
      </c>
      <c r="N337" s="46">
        <v>0</v>
      </c>
      <c r="O337" s="46">
        <v>0</v>
      </c>
      <c r="P337" s="45">
        <v>0</v>
      </c>
      <c r="Q337" s="45">
        <v>0</v>
      </c>
      <c r="R337" s="45">
        <v>0</v>
      </c>
      <c r="S337" s="104">
        <v>0</v>
      </c>
      <c r="T337" s="98">
        <v>0</v>
      </c>
      <c r="U337" s="45">
        <v>0</v>
      </c>
      <c r="V337" s="45">
        <v>0</v>
      </c>
      <c r="W337" s="47">
        <v>0</v>
      </c>
      <c r="X337" s="62">
        <v>0</v>
      </c>
      <c r="Y337" s="45">
        <v>0</v>
      </c>
      <c r="Z337" s="45">
        <v>0</v>
      </c>
      <c r="AA337" s="45">
        <v>0</v>
      </c>
      <c r="AB337" s="115"/>
    </row>
    <row r="338" spans="1:28" ht="22.5" customHeight="1" x14ac:dyDescent="0.25">
      <c r="A338" s="87" t="s">
        <v>905</v>
      </c>
      <c r="B338" s="38" t="s">
        <v>906</v>
      </c>
      <c r="C338" s="144"/>
      <c r="D338" s="146">
        <f t="shared" si="110"/>
        <v>0</v>
      </c>
      <c r="E338" s="98">
        <v>0</v>
      </c>
      <c r="F338" s="45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98">
        <v>0</v>
      </c>
      <c r="M338" s="46">
        <v>0</v>
      </c>
      <c r="N338" s="46">
        <v>0</v>
      </c>
      <c r="O338" s="46">
        <v>0</v>
      </c>
      <c r="P338" s="45">
        <v>0</v>
      </c>
      <c r="Q338" s="45">
        <v>0</v>
      </c>
      <c r="R338" s="45">
        <v>0</v>
      </c>
      <c r="S338" s="104">
        <v>0</v>
      </c>
      <c r="T338" s="98">
        <v>0</v>
      </c>
      <c r="U338" s="45">
        <v>0</v>
      </c>
      <c r="V338" s="45">
        <v>0</v>
      </c>
      <c r="W338" s="47">
        <v>0</v>
      </c>
      <c r="X338" s="62">
        <v>0</v>
      </c>
      <c r="Y338" s="45">
        <v>0</v>
      </c>
      <c r="Z338" s="45">
        <v>0</v>
      </c>
      <c r="AA338" s="45">
        <v>0</v>
      </c>
      <c r="AB338" s="115"/>
    </row>
    <row r="339" spans="1:28" ht="22.5" customHeight="1" x14ac:dyDescent="0.25">
      <c r="A339" s="87" t="s">
        <v>907</v>
      </c>
      <c r="B339" s="38" t="s">
        <v>908</v>
      </c>
      <c r="C339" s="144"/>
      <c r="D339" s="146">
        <f t="shared" si="110"/>
        <v>0</v>
      </c>
      <c r="E339" s="98">
        <v>0</v>
      </c>
      <c r="F339" s="45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98">
        <v>0</v>
      </c>
      <c r="M339" s="46">
        <v>0</v>
      </c>
      <c r="N339" s="46">
        <v>0</v>
      </c>
      <c r="O339" s="46">
        <v>0</v>
      </c>
      <c r="P339" s="45">
        <v>0</v>
      </c>
      <c r="Q339" s="45">
        <v>0</v>
      </c>
      <c r="R339" s="45">
        <v>0</v>
      </c>
      <c r="S339" s="104">
        <v>0</v>
      </c>
      <c r="T339" s="98">
        <v>0</v>
      </c>
      <c r="U339" s="45">
        <v>0</v>
      </c>
      <c r="V339" s="45">
        <v>0</v>
      </c>
      <c r="W339" s="47">
        <v>0</v>
      </c>
      <c r="X339" s="62">
        <v>0</v>
      </c>
      <c r="Y339" s="45">
        <v>0</v>
      </c>
      <c r="Z339" s="45">
        <v>0</v>
      </c>
      <c r="AA339" s="45">
        <v>0</v>
      </c>
      <c r="AB339" s="115"/>
    </row>
    <row r="340" spans="1:28" ht="22.5" customHeight="1" x14ac:dyDescent="0.25">
      <c r="A340" s="87" t="s">
        <v>909</v>
      </c>
      <c r="B340" s="38" t="s">
        <v>910</v>
      </c>
      <c r="C340" s="144"/>
      <c r="D340" s="146">
        <f>SUM(E340:AA340)</f>
        <v>0</v>
      </c>
      <c r="E340" s="98">
        <v>0</v>
      </c>
      <c r="F340" s="45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98">
        <v>0</v>
      </c>
      <c r="M340" s="46">
        <v>0</v>
      </c>
      <c r="N340" s="46">
        <v>0</v>
      </c>
      <c r="O340" s="46">
        <v>0</v>
      </c>
      <c r="P340" s="45">
        <v>0</v>
      </c>
      <c r="Q340" s="45">
        <v>0</v>
      </c>
      <c r="R340" s="45">
        <v>0</v>
      </c>
      <c r="S340" s="104">
        <v>0</v>
      </c>
      <c r="T340" s="98">
        <v>0</v>
      </c>
      <c r="U340" s="45">
        <v>0</v>
      </c>
      <c r="V340" s="45">
        <v>0</v>
      </c>
      <c r="W340" s="47">
        <v>0</v>
      </c>
      <c r="X340" s="62">
        <v>0</v>
      </c>
      <c r="Y340" s="45">
        <v>0</v>
      </c>
      <c r="Z340" s="45">
        <v>0</v>
      </c>
      <c r="AA340" s="45">
        <v>0</v>
      </c>
      <c r="AB340" s="115"/>
    </row>
    <row r="341" spans="1:28" ht="22.5" customHeight="1" x14ac:dyDescent="0.25">
      <c r="A341" s="87">
        <v>369</v>
      </c>
      <c r="B341" s="38" t="s">
        <v>1403</v>
      </c>
      <c r="C341" s="144"/>
      <c r="D341" s="235">
        <f t="shared" ref="D341:AA341" si="111">D342+D344+D346+D348</f>
        <v>0</v>
      </c>
      <c r="E341" s="251">
        <f t="shared" si="111"/>
        <v>0</v>
      </c>
      <c r="F341" s="252">
        <f t="shared" si="111"/>
        <v>0</v>
      </c>
      <c r="G341" s="253">
        <f t="shared" si="111"/>
        <v>0</v>
      </c>
      <c r="H341" s="253">
        <f t="shared" si="111"/>
        <v>0</v>
      </c>
      <c r="I341" s="253">
        <f t="shared" si="111"/>
        <v>0</v>
      </c>
      <c r="J341" s="253">
        <f t="shared" si="111"/>
        <v>0</v>
      </c>
      <c r="K341" s="253">
        <f t="shared" si="111"/>
        <v>0</v>
      </c>
      <c r="L341" s="251">
        <f t="shared" si="111"/>
        <v>0</v>
      </c>
      <c r="M341" s="253">
        <f t="shared" si="111"/>
        <v>0</v>
      </c>
      <c r="N341" s="253">
        <f t="shared" si="111"/>
        <v>0</v>
      </c>
      <c r="O341" s="253">
        <f t="shared" si="111"/>
        <v>0</v>
      </c>
      <c r="P341" s="252">
        <f t="shared" si="111"/>
        <v>0</v>
      </c>
      <c r="Q341" s="252">
        <f t="shared" si="111"/>
        <v>0</v>
      </c>
      <c r="R341" s="252">
        <f t="shared" si="111"/>
        <v>0</v>
      </c>
      <c r="S341" s="254">
        <f t="shared" si="111"/>
        <v>0</v>
      </c>
      <c r="T341" s="251">
        <f t="shared" si="111"/>
        <v>0</v>
      </c>
      <c r="U341" s="252">
        <f t="shared" si="111"/>
        <v>0</v>
      </c>
      <c r="V341" s="252">
        <f t="shared" si="111"/>
        <v>0</v>
      </c>
      <c r="W341" s="255">
        <f t="shared" si="111"/>
        <v>0</v>
      </c>
      <c r="X341" s="256">
        <f t="shared" si="111"/>
        <v>0</v>
      </c>
      <c r="Y341" s="252">
        <f t="shared" si="111"/>
        <v>0</v>
      </c>
      <c r="Z341" s="252">
        <f t="shared" si="111"/>
        <v>0</v>
      </c>
      <c r="AA341" s="252">
        <f t="shared" si="111"/>
        <v>0</v>
      </c>
      <c r="AB341" s="257"/>
    </row>
    <row r="342" spans="1:28" ht="22.5" customHeight="1" x14ac:dyDescent="0.25">
      <c r="A342" s="87">
        <v>3691</v>
      </c>
      <c r="B342" s="38" t="s">
        <v>1404</v>
      </c>
      <c r="C342" s="144"/>
      <c r="D342" s="250">
        <f t="shared" ref="D342:AA342" si="112">D343</f>
        <v>0</v>
      </c>
      <c r="E342" s="243">
        <f t="shared" si="112"/>
        <v>0</v>
      </c>
      <c r="F342" s="244">
        <f t="shared" si="112"/>
        <v>0</v>
      </c>
      <c r="G342" s="245">
        <f t="shared" si="112"/>
        <v>0</v>
      </c>
      <c r="H342" s="245">
        <f t="shared" si="112"/>
        <v>0</v>
      </c>
      <c r="I342" s="245">
        <f t="shared" si="112"/>
        <v>0</v>
      </c>
      <c r="J342" s="245">
        <f t="shared" si="112"/>
        <v>0</v>
      </c>
      <c r="K342" s="245">
        <f t="shared" si="112"/>
        <v>0</v>
      </c>
      <c r="L342" s="243">
        <f t="shared" si="112"/>
        <v>0</v>
      </c>
      <c r="M342" s="245">
        <f t="shared" si="112"/>
        <v>0</v>
      </c>
      <c r="N342" s="245">
        <f t="shared" si="112"/>
        <v>0</v>
      </c>
      <c r="O342" s="245">
        <f t="shared" si="112"/>
        <v>0</v>
      </c>
      <c r="P342" s="244">
        <f t="shared" si="112"/>
        <v>0</v>
      </c>
      <c r="Q342" s="244">
        <f t="shared" si="112"/>
        <v>0</v>
      </c>
      <c r="R342" s="244">
        <f t="shared" si="112"/>
        <v>0</v>
      </c>
      <c r="S342" s="246">
        <f t="shared" si="112"/>
        <v>0</v>
      </c>
      <c r="T342" s="243">
        <f t="shared" si="112"/>
        <v>0</v>
      </c>
      <c r="U342" s="244">
        <f t="shared" si="112"/>
        <v>0</v>
      </c>
      <c r="V342" s="244">
        <f t="shared" si="112"/>
        <v>0</v>
      </c>
      <c r="W342" s="247">
        <f t="shared" si="112"/>
        <v>0</v>
      </c>
      <c r="X342" s="248">
        <f t="shared" si="112"/>
        <v>0</v>
      </c>
      <c r="Y342" s="244">
        <f t="shared" si="112"/>
        <v>0</v>
      </c>
      <c r="Z342" s="244">
        <f t="shared" si="112"/>
        <v>0</v>
      </c>
      <c r="AA342" s="244">
        <f t="shared" si="112"/>
        <v>0</v>
      </c>
      <c r="AB342" s="249"/>
    </row>
    <row r="343" spans="1:28" ht="22.5" customHeight="1" x14ac:dyDescent="0.25">
      <c r="A343" s="87">
        <v>36911</v>
      </c>
      <c r="B343" s="38" t="s">
        <v>1404</v>
      </c>
      <c r="C343" s="144"/>
      <c r="D343" s="146">
        <f>SUM(E343:AB343)</f>
        <v>0</v>
      </c>
      <c r="E343" s="98">
        <v>0</v>
      </c>
      <c r="F343" s="45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98">
        <v>0</v>
      </c>
      <c r="M343" s="46">
        <v>0</v>
      </c>
      <c r="N343" s="46">
        <v>0</v>
      </c>
      <c r="O343" s="46">
        <v>0</v>
      </c>
      <c r="P343" s="45">
        <v>0</v>
      </c>
      <c r="Q343" s="45">
        <v>0</v>
      </c>
      <c r="R343" s="45">
        <v>0</v>
      </c>
      <c r="S343" s="104">
        <v>0</v>
      </c>
      <c r="T343" s="98">
        <v>0</v>
      </c>
      <c r="U343" s="45">
        <v>0</v>
      </c>
      <c r="V343" s="45">
        <v>0</v>
      </c>
      <c r="W343" s="47">
        <v>0</v>
      </c>
      <c r="X343" s="62">
        <v>0</v>
      </c>
      <c r="Y343" s="45">
        <v>0</v>
      </c>
      <c r="Z343" s="45">
        <v>0</v>
      </c>
      <c r="AA343" s="45">
        <v>0</v>
      </c>
      <c r="AB343" s="115"/>
    </row>
    <row r="344" spans="1:28" ht="22.5" customHeight="1" x14ac:dyDescent="0.25">
      <c r="A344" s="87">
        <v>3692</v>
      </c>
      <c r="B344" s="38" t="s">
        <v>1405</v>
      </c>
      <c r="C344" s="144"/>
      <c r="D344" s="250">
        <f t="shared" ref="D344:AA344" si="113">D345</f>
        <v>0</v>
      </c>
      <c r="E344" s="243">
        <f t="shared" si="113"/>
        <v>0</v>
      </c>
      <c r="F344" s="244">
        <f t="shared" si="113"/>
        <v>0</v>
      </c>
      <c r="G344" s="245">
        <f t="shared" si="113"/>
        <v>0</v>
      </c>
      <c r="H344" s="245">
        <f t="shared" si="113"/>
        <v>0</v>
      </c>
      <c r="I344" s="245">
        <f t="shared" si="113"/>
        <v>0</v>
      </c>
      <c r="J344" s="245">
        <f t="shared" si="113"/>
        <v>0</v>
      </c>
      <c r="K344" s="245">
        <f t="shared" si="113"/>
        <v>0</v>
      </c>
      <c r="L344" s="243">
        <f t="shared" si="113"/>
        <v>0</v>
      </c>
      <c r="M344" s="245">
        <f t="shared" si="113"/>
        <v>0</v>
      </c>
      <c r="N344" s="245">
        <f t="shared" si="113"/>
        <v>0</v>
      </c>
      <c r="O344" s="245">
        <f t="shared" si="113"/>
        <v>0</v>
      </c>
      <c r="P344" s="244">
        <f t="shared" si="113"/>
        <v>0</v>
      </c>
      <c r="Q344" s="244">
        <f t="shared" si="113"/>
        <v>0</v>
      </c>
      <c r="R344" s="244">
        <f t="shared" si="113"/>
        <v>0</v>
      </c>
      <c r="S344" s="246">
        <f t="shared" si="113"/>
        <v>0</v>
      </c>
      <c r="T344" s="243">
        <f t="shared" si="113"/>
        <v>0</v>
      </c>
      <c r="U344" s="244">
        <f t="shared" si="113"/>
        <v>0</v>
      </c>
      <c r="V344" s="244">
        <f t="shared" si="113"/>
        <v>0</v>
      </c>
      <c r="W344" s="247">
        <f t="shared" si="113"/>
        <v>0</v>
      </c>
      <c r="X344" s="248">
        <f t="shared" si="113"/>
        <v>0</v>
      </c>
      <c r="Y344" s="244">
        <f t="shared" si="113"/>
        <v>0</v>
      </c>
      <c r="Z344" s="244">
        <f t="shared" si="113"/>
        <v>0</v>
      </c>
      <c r="AA344" s="244">
        <f t="shared" si="113"/>
        <v>0</v>
      </c>
      <c r="AB344" s="249"/>
    </row>
    <row r="345" spans="1:28" ht="22.5" customHeight="1" x14ac:dyDescent="0.25">
      <c r="A345" s="87">
        <v>36921</v>
      </c>
      <c r="B345" s="38" t="s">
        <v>1405</v>
      </c>
      <c r="C345" s="144"/>
      <c r="D345" s="146">
        <f>SUM(E345:AA345)</f>
        <v>0</v>
      </c>
      <c r="E345" s="98">
        <v>0</v>
      </c>
      <c r="F345" s="45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98">
        <v>0</v>
      </c>
      <c r="M345" s="46">
        <v>0</v>
      </c>
      <c r="N345" s="46">
        <v>0</v>
      </c>
      <c r="O345" s="46">
        <v>0</v>
      </c>
      <c r="P345" s="45">
        <v>0</v>
      </c>
      <c r="Q345" s="45">
        <v>0</v>
      </c>
      <c r="R345" s="45">
        <v>0</v>
      </c>
      <c r="S345" s="104">
        <v>0</v>
      </c>
      <c r="T345" s="98">
        <v>0</v>
      </c>
      <c r="U345" s="45">
        <v>0</v>
      </c>
      <c r="V345" s="45">
        <v>0</v>
      </c>
      <c r="W345" s="47">
        <v>0</v>
      </c>
      <c r="X345" s="62">
        <v>0</v>
      </c>
      <c r="Y345" s="45">
        <v>0</v>
      </c>
      <c r="Z345" s="45">
        <v>0</v>
      </c>
      <c r="AA345" s="45">
        <v>0</v>
      </c>
      <c r="AB345" s="115"/>
    </row>
    <row r="346" spans="1:28" ht="22.5" customHeight="1" x14ac:dyDescent="0.25">
      <c r="A346" s="87">
        <v>3693</v>
      </c>
      <c r="B346" s="38" t="s">
        <v>1406</v>
      </c>
      <c r="C346" s="144"/>
      <c r="D346" s="250">
        <f t="shared" ref="D346:AA346" si="114">D347</f>
        <v>0</v>
      </c>
      <c r="E346" s="243">
        <f t="shared" si="114"/>
        <v>0</v>
      </c>
      <c r="F346" s="244">
        <f t="shared" si="114"/>
        <v>0</v>
      </c>
      <c r="G346" s="245">
        <f t="shared" si="114"/>
        <v>0</v>
      </c>
      <c r="H346" s="245">
        <f t="shared" si="114"/>
        <v>0</v>
      </c>
      <c r="I346" s="245">
        <f t="shared" si="114"/>
        <v>0</v>
      </c>
      <c r="J346" s="245">
        <f t="shared" si="114"/>
        <v>0</v>
      </c>
      <c r="K346" s="245">
        <f t="shared" si="114"/>
        <v>0</v>
      </c>
      <c r="L346" s="243">
        <f t="shared" si="114"/>
        <v>0</v>
      </c>
      <c r="M346" s="245">
        <f t="shared" si="114"/>
        <v>0</v>
      </c>
      <c r="N346" s="245">
        <f t="shared" si="114"/>
        <v>0</v>
      </c>
      <c r="O346" s="245">
        <f t="shared" si="114"/>
        <v>0</v>
      </c>
      <c r="P346" s="244">
        <f t="shared" si="114"/>
        <v>0</v>
      </c>
      <c r="Q346" s="244">
        <f t="shared" si="114"/>
        <v>0</v>
      </c>
      <c r="R346" s="244">
        <f t="shared" si="114"/>
        <v>0</v>
      </c>
      <c r="S346" s="246">
        <f t="shared" si="114"/>
        <v>0</v>
      </c>
      <c r="T346" s="243">
        <f t="shared" si="114"/>
        <v>0</v>
      </c>
      <c r="U346" s="244">
        <f t="shared" si="114"/>
        <v>0</v>
      </c>
      <c r="V346" s="244">
        <f t="shared" si="114"/>
        <v>0</v>
      </c>
      <c r="W346" s="247">
        <f t="shared" si="114"/>
        <v>0</v>
      </c>
      <c r="X346" s="248">
        <f t="shared" si="114"/>
        <v>0</v>
      </c>
      <c r="Y346" s="244">
        <f t="shared" si="114"/>
        <v>0</v>
      </c>
      <c r="Z346" s="244">
        <f t="shared" si="114"/>
        <v>0</v>
      </c>
      <c r="AA346" s="244">
        <f t="shared" si="114"/>
        <v>0</v>
      </c>
      <c r="AB346" s="249"/>
    </row>
    <row r="347" spans="1:28" ht="22.5" customHeight="1" x14ac:dyDescent="0.25">
      <c r="A347" s="87">
        <v>36931</v>
      </c>
      <c r="B347" s="38" t="s">
        <v>1406</v>
      </c>
      <c r="C347" s="144"/>
      <c r="D347" s="146">
        <f>SUM(E347:AA347)</f>
        <v>0</v>
      </c>
      <c r="E347" s="98">
        <v>0</v>
      </c>
      <c r="F347" s="45">
        <v>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98">
        <v>0</v>
      </c>
      <c r="M347" s="46">
        <v>0</v>
      </c>
      <c r="N347" s="46">
        <v>0</v>
      </c>
      <c r="O347" s="46">
        <v>0</v>
      </c>
      <c r="P347" s="45">
        <v>0</v>
      </c>
      <c r="Q347" s="45">
        <v>0</v>
      </c>
      <c r="R347" s="45">
        <v>0</v>
      </c>
      <c r="S347" s="104">
        <v>0</v>
      </c>
      <c r="T347" s="98">
        <v>0</v>
      </c>
      <c r="U347" s="45">
        <v>0</v>
      </c>
      <c r="V347" s="45">
        <v>0</v>
      </c>
      <c r="W347" s="47">
        <v>0</v>
      </c>
      <c r="X347" s="62">
        <v>0</v>
      </c>
      <c r="Y347" s="45">
        <v>0</v>
      </c>
      <c r="Z347" s="45">
        <v>0</v>
      </c>
      <c r="AA347" s="45">
        <v>0</v>
      </c>
      <c r="AB347" s="115"/>
    </row>
    <row r="348" spans="1:28" ht="22.5" customHeight="1" x14ac:dyDescent="0.25">
      <c r="A348" s="87">
        <v>3694</v>
      </c>
      <c r="B348" s="38" t="s">
        <v>1407</v>
      </c>
      <c r="C348" s="144"/>
      <c r="D348" s="250">
        <f t="shared" ref="D348:AA348" si="115">D349</f>
        <v>0</v>
      </c>
      <c r="E348" s="243">
        <f t="shared" si="115"/>
        <v>0</v>
      </c>
      <c r="F348" s="244">
        <f t="shared" si="115"/>
        <v>0</v>
      </c>
      <c r="G348" s="245">
        <f t="shared" si="115"/>
        <v>0</v>
      </c>
      <c r="H348" s="245">
        <f t="shared" si="115"/>
        <v>0</v>
      </c>
      <c r="I348" s="245">
        <f t="shared" si="115"/>
        <v>0</v>
      </c>
      <c r="J348" s="245">
        <f t="shared" si="115"/>
        <v>0</v>
      </c>
      <c r="K348" s="245">
        <f t="shared" si="115"/>
        <v>0</v>
      </c>
      <c r="L348" s="243">
        <f t="shared" si="115"/>
        <v>0</v>
      </c>
      <c r="M348" s="245">
        <f t="shared" si="115"/>
        <v>0</v>
      </c>
      <c r="N348" s="245">
        <f t="shared" si="115"/>
        <v>0</v>
      </c>
      <c r="O348" s="245">
        <f t="shared" si="115"/>
        <v>0</v>
      </c>
      <c r="P348" s="244">
        <f t="shared" si="115"/>
        <v>0</v>
      </c>
      <c r="Q348" s="244">
        <f t="shared" si="115"/>
        <v>0</v>
      </c>
      <c r="R348" s="244">
        <f t="shared" si="115"/>
        <v>0</v>
      </c>
      <c r="S348" s="246">
        <f t="shared" si="115"/>
        <v>0</v>
      </c>
      <c r="T348" s="243">
        <f t="shared" si="115"/>
        <v>0</v>
      </c>
      <c r="U348" s="244">
        <f t="shared" si="115"/>
        <v>0</v>
      </c>
      <c r="V348" s="244">
        <f t="shared" si="115"/>
        <v>0</v>
      </c>
      <c r="W348" s="247">
        <f t="shared" si="115"/>
        <v>0</v>
      </c>
      <c r="X348" s="248">
        <f t="shared" si="115"/>
        <v>0</v>
      </c>
      <c r="Y348" s="244">
        <f t="shared" si="115"/>
        <v>0</v>
      </c>
      <c r="Z348" s="244">
        <f t="shared" si="115"/>
        <v>0</v>
      </c>
      <c r="AA348" s="244">
        <f t="shared" si="115"/>
        <v>0</v>
      </c>
      <c r="AB348" s="249"/>
    </row>
    <row r="349" spans="1:28" ht="22.5" customHeight="1" x14ac:dyDescent="0.25">
      <c r="A349" s="87">
        <v>36941</v>
      </c>
      <c r="B349" s="38" t="s">
        <v>1407</v>
      </c>
      <c r="C349" s="144"/>
      <c r="D349" s="146">
        <f>SUM(E349:AA349)</f>
        <v>0</v>
      </c>
      <c r="E349" s="98">
        <v>0</v>
      </c>
      <c r="F349" s="45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98">
        <v>0</v>
      </c>
      <c r="M349" s="46">
        <v>0</v>
      </c>
      <c r="N349" s="46">
        <v>0</v>
      </c>
      <c r="O349" s="46">
        <v>0</v>
      </c>
      <c r="P349" s="45">
        <v>0</v>
      </c>
      <c r="Q349" s="45">
        <v>0</v>
      </c>
      <c r="R349" s="45">
        <v>0</v>
      </c>
      <c r="S349" s="104">
        <v>0</v>
      </c>
      <c r="T349" s="98">
        <v>0</v>
      </c>
      <c r="U349" s="45">
        <v>0</v>
      </c>
      <c r="V349" s="45">
        <v>0</v>
      </c>
      <c r="W349" s="47">
        <v>0</v>
      </c>
      <c r="X349" s="62">
        <v>0</v>
      </c>
      <c r="Y349" s="45">
        <v>0</v>
      </c>
      <c r="Z349" s="45">
        <v>0</v>
      </c>
      <c r="AA349" s="45">
        <v>0</v>
      </c>
      <c r="AB349" s="115"/>
    </row>
    <row r="350" spans="1:28" s="148" customFormat="1" ht="22.5" customHeight="1" x14ac:dyDescent="0.2">
      <c r="A350" s="87">
        <v>37</v>
      </c>
      <c r="B350" s="38" t="s">
        <v>911</v>
      </c>
      <c r="C350" s="144">
        <v>239</v>
      </c>
      <c r="D350" s="39">
        <f>D351+D378</f>
        <v>0</v>
      </c>
      <c r="E350" s="99">
        <f t="shared" ref="E350:AA350" si="116">E351+E378</f>
        <v>0</v>
      </c>
      <c r="F350" s="48">
        <f t="shared" si="116"/>
        <v>0</v>
      </c>
      <c r="G350" s="49">
        <f t="shared" si="116"/>
        <v>0</v>
      </c>
      <c r="H350" s="49">
        <f t="shared" si="116"/>
        <v>0</v>
      </c>
      <c r="I350" s="49">
        <f t="shared" si="116"/>
        <v>0</v>
      </c>
      <c r="J350" s="49">
        <f t="shared" si="116"/>
        <v>0</v>
      </c>
      <c r="K350" s="49">
        <f t="shared" si="116"/>
        <v>0</v>
      </c>
      <c r="L350" s="99">
        <f t="shared" si="116"/>
        <v>0</v>
      </c>
      <c r="M350" s="49">
        <f t="shared" si="116"/>
        <v>0</v>
      </c>
      <c r="N350" s="49">
        <f t="shared" si="116"/>
        <v>0</v>
      </c>
      <c r="O350" s="49">
        <f t="shared" si="116"/>
        <v>0</v>
      </c>
      <c r="P350" s="48">
        <f t="shared" si="116"/>
        <v>0</v>
      </c>
      <c r="Q350" s="48">
        <f t="shared" si="116"/>
        <v>0</v>
      </c>
      <c r="R350" s="48">
        <f t="shared" si="116"/>
        <v>0</v>
      </c>
      <c r="S350" s="105">
        <f t="shared" si="116"/>
        <v>0</v>
      </c>
      <c r="T350" s="99">
        <f t="shared" si="116"/>
        <v>0</v>
      </c>
      <c r="U350" s="48">
        <f t="shared" si="116"/>
        <v>0</v>
      </c>
      <c r="V350" s="48">
        <f t="shared" si="116"/>
        <v>0</v>
      </c>
      <c r="W350" s="50">
        <f t="shared" si="116"/>
        <v>0</v>
      </c>
      <c r="X350" s="58">
        <f t="shared" si="116"/>
        <v>0</v>
      </c>
      <c r="Y350" s="48">
        <f t="shared" si="116"/>
        <v>0</v>
      </c>
      <c r="Z350" s="48">
        <f t="shared" si="116"/>
        <v>0</v>
      </c>
      <c r="AA350" s="48">
        <f t="shared" si="116"/>
        <v>0</v>
      </c>
      <c r="AB350" s="118"/>
    </row>
    <row r="351" spans="1:28" s="148" customFormat="1" ht="22.5" customHeight="1" x14ac:dyDescent="0.2">
      <c r="A351" s="87">
        <v>371</v>
      </c>
      <c r="B351" s="38" t="s">
        <v>912</v>
      </c>
      <c r="C351" s="144">
        <v>240</v>
      </c>
      <c r="D351" s="39">
        <f t="shared" ref="D351:AA351" si="117">SUM(D352+D361+D367+D371+D376)</f>
        <v>0</v>
      </c>
      <c r="E351" s="99">
        <f t="shared" si="117"/>
        <v>0</v>
      </c>
      <c r="F351" s="48">
        <f t="shared" si="117"/>
        <v>0</v>
      </c>
      <c r="G351" s="49">
        <f t="shared" si="117"/>
        <v>0</v>
      </c>
      <c r="H351" s="49">
        <f t="shared" si="117"/>
        <v>0</v>
      </c>
      <c r="I351" s="49">
        <f t="shared" si="117"/>
        <v>0</v>
      </c>
      <c r="J351" s="49">
        <f t="shared" si="117"/>
        <v>0</v>
      </c>
      <c r="K351" s="49">
        <f t="shared" si="117"/>
        <v>0</v>
      </c>
      <c r="L351" s="99">
        <f t="shared" si="117"/>
        <v>0</v>
      </c>
      <c r="M351" s="49">
        <f t="shared" si="117"/>
        <v>0</v>
      </c>
      <c r="N351" s="49">
        <f t="shared" si="117"/>
        <v>0</v>
      </c>
      <c r="O351" s="49">
        <f t="shared" si="117"/>
        <v>0</v>
      </c>
      <c r="P351" s="48">
        <f t="shared" si="117"/>
        <v>0</v>
      </c>
      <c r="Q351" s="48">
        <f t="shared" si="117"/>
        <v>0</v>
      </c>
      <c r="R351" s="48">
        <f t="shared" si="117"/>
        <v>0</v>
      </c>
      <c r="S351" s="105">
        <f t="shared" si="117"/>
        <v>0</v>
      </c>
      <c r="T351" s="99">
        <f t="shared" si="117"/>
        <v>0</v>
      </c>
      <c r="U351" s="48">
        <f t="shared" si="117"/>
        <v>0</v>
      </c>
      <c r="V351" s="48">
        <f t="shared" si="117"/>
        <v>0</v>
      </c>
      <c r="W351" s="50">
        <f t="shared" si="117"/>
        <v>0</v>
      </c>
      <c r="X351" s="58">
        <f t="shared" si="117"/>
        <v>0</v>
      </c>
      <c r="Y351" s="48">
        <f t="shared" si="117"/>
        <v>0</v>
      </c>
      <c r="Z351" s="48">
        <f t="shared" si="117"/>
        <v>0</v>
      </c>
      <c r="AA351" s="48">
        <f t="shared" si="117"/>
        <v>0</v>
      </c>
      <c r="AB351" s="118"/>
    </row>
    <row r="352" spans="1:28" s="148" customFormat="1" ht="22.5" customHeight="1" x14ac:dyDescent="0.2">
      <c r="A352" s="87">
        <v>3711</v>
      </c>
      <c r="B352" s="38" t="s">
        <v>913</v>
      </c>
      <c r="C352" s="144">
        <v>241</v>
      </c>
      <c r="D352" s="145">
        <f>SUM(D353:D360)</f>
        <v>0</v>
      </c>
      <c r="E352" s="149">
        <f t="shared" ref="E352:AA352" si="118">SUM(E353:E360)</f>
        <v>0</v>
      </c>
      <c r="F352" s="150">
        <f t="shared" si="118"/>
        <v>0</v>
      </c>
      <c r="G352" s="151">
        <f t="shared" si="118"/>
        <v>0</v>
      </c>
      <c r="H352" s="151">
        <f t="shared" si="118"/>
        <v>0</v>
      </c>
      <c r="I352" s="151">
        <f t="shared" si="118"/>
        <v>0</v>
      </c>
      <c r="J352" s="151">
        <f t="shared" si="118"/>
        <v>0</v>
      </c>
      <c r="K352" s="151">
        <f t="shared" si="118"/>
        <v>0</v>
      </c>
      <c r="L352" s="149">
        <f t="shared" si="118"/>
        <v>0</v>
      </c>
      <c r="M352" s="151">
        <f t="shared" si="118"/>
        <v>0</v>
      </c>
      <c r="N352" s="151">
        <f t="shared" si="118"/>
        <v>0</v>
      </c>
      <c r="O352" s="151">
        <f t="shared" si="118"/>
        <v>0</v>
      </c>
      <c r="P352" s="150">
        <f t="shared" si="118"/>
        <v>0</v>
      </c>
      <c r="Q352" s="150">
        <f t="shared" si="118"/>
        <v>0</v>
      </c>
      <c r="R352" s="150">
        <f t="shared" si="118"/>
        <v>0</v>
      </c>
      <c r="S352" s="153">
        <f t="shared" si="118"/>
        <v>0</v>
      </c>
      <c r="T352" s="149">
        <f t="shared" si="118"/>
        <v>0</v>
      </c>
      <c r="U352" s="150">
        <f t="shared" si="118"/>
        <v>0</v>
      </c>
      <c r="V352" s="150">
        <f t="shared" si="118"/>
        <v>0</v>
      </c>
      <c r="W352" s="154">
        <f t="shared" si="118"/>
        <v>0</v>
      </c>
      <c r="X352" s="155">
        <f t="shared" si="118"/>
        <v>0</v>
      </c>
      <c r="Y352" s="150">
        <f t="shared" si="118"/>
        <v>0</v>
      </c>
      <c r="Z352" s="150">
        <f t="shared" si="118"/>
        <v>0</v>
      </c>
      <c r="AA352" s="150">
        <f t="shared" si="118"/>
        <v>0</v>
      </c>
      <c r="AB352" s="157"/>
    </row>
    <row r="353" spans="1:28" x14ac:dyDescent="0.25">
      <c r="A353" s="87" t="s">
        <v>914</v>
      </c>
      <c r="B353" s="38" t="s">
        <v>915</v>
      </c>
      <c r="C353" s="144"/>
      <c r="D353" s="146">
        <f t="shared" ref="D353:D360" si="119">SUM(E353:AA353)</f>
        <v>0</v>
      </c>
      <c r="E353" s="98">
        <v>0</v>
      </c>
      <c r="F353" s="45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98">
        <v>0</v>
      </c>
      <c r="M353" s="46">
        <v>0</v>
      </c>
      <c r="N353" s="46">
        <v>0</v>
      </c>
      <c r="O353" s="46">
        <v>0</v>
      </c>
      <c r="P353" s="45">
        <v>0</v>
      </c>
      <c r="Q353" s="45">
        <v>0</v>
      </c>
      <c r="R353" s="45">
        <v>0</v>
      </c>
      <c r="S353" s="104">
        <v>0</v>
      </c>
      <c r="T353" s="98">
        <v>0</v>
      </c>
      <c r="U353" s="45">
        <v>0</v>
      </c>
      <c r="V353" s="45">
        <v>0</v>
      </c>
      <c r="W353" s="47">
        <v>0</v>
      </c>
      <c r="X353" s="62">
        <v>0</v>
      </c>
      <c r="Y353" s="45">
        <v>0</v>
      </c>
      <c r="Z353" s="45">
        <v>0</v>
      </c>
      <c r="AA353" s="45">
        <v>0</v>
      </c>
      <c r="AB353" s="115"/>
    </row>
    <row r="354" spans="1:28" x14ac:dyDescent="0.25">
      <c r="A354" s="87" t="s">
        <v>916</v>
      </c>
      <c r="B354" s="38" t="s">
        <v>917</v>
      </c>
      <c r="C354" s="144"/>
      <c r="D354" s="146">
        <f t="shared" si="119"/>
        <v>0</v>
      </c>
      <c r="E354" s="98">
        <v>0</v>
      </c>
      <c r="F354" s="45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98">
        <v>0</v>
      </c>
      <c r="M354" s="46">
        <v>0</v>
      </c>
      <c r="N354" s="46">
        <v>0</v>
      </c>
      <c r="O354" s="46">
        <v>0</v>
      </c>
      <c r="P354" s="45">
        <v>0</v>
      </c>
      <c r="Q354" s="45">
        <v>0</v>
      </c>
      <c r="R354" s="45">
        <v>0</v>
      </c>
      <c r="S354" s="104">
        <v>0</v>
      </c>
      <c r="T354" s="98">
        <v>0</v>
      </c>
      <c r="U354" s="45">
        <v>0</v>
      </c>
      <c r="V354" s="45">
        <v>0</v>
      </c>
      <c r="W354" s="47">
        <v>0</v>
      </c>
      <c r="X354" s="62">
        <v>0</v>
      </c>
      <c r="Y354" s="45">
        <v>0</v>
      </c>
      <c r="Z354" s="45">
        <v>0</v>
      </c>
      <c r="AA354" s="45">
        <v>0</v>
      </c>
      <c r="AB354" s="115"/>
    </row>
    <row r="355" spans="1:28" x14ac:dyDescent="0.25">
      <c r="A355" s="87" t="s">
        <v>918</v>
      </c>
      <c r="B355" s="38" t="s">
        <v>919</v>
      </c>
      <c r="C355" s="144"/>
      <c r="D355" s="146">
        <f t="shared" si="119"/>
        <v>0</v>
      </c>
      <c r="E355" s="98">
        <v>0</v>
      </c>
      <c r="F355" s="45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98">
        <v>0</v>
      </c>
      <c r="M355" s="46">
        <v>0</v>
      </c>
      <c r="N355" s="46">
        <v>0</v>
      </c>
      <c r="O355" s="46">
        <v>0</v>
      </c>
      <c r="P355" s="45">
        <v>0</v>
      </c>
      <c r="Q355" s="45">
        <v>0</v>
      </c>
      <c r="R355" s="45">
        <v>0</v>
      </c>
      <c r="S355" s="104">
        <v>0</v>
      </c>
      <c r="T355" s="98">
        <v>0</v>
      </c>
      <c r="U355" s="45">
        <v>0</v>
      </c>
      <c r="V355" s="45">
        <v>0</v>
      </c>
      <c r="W355" s="47">
        <v>0</v>
      </c>
      <c r="X355" s="62">
        <v>0</v>
      </c>
      <c r="Y355" s="45">
        <v>0</v>
      </c>
      <c r="Z355" s="45">
        <v>0</v>
      </c>
      <c r="AA355" s="45">
        <v>0</v>
      </c>
      <c r="AB355" s="115"/>
    </row>
    <row r="356" spans="1:28" x14ac:dyDescent="0.25">
      <c r="A356" s="87" t="s">
        <v>920</v>
      </c>
      <c r="B356" s="38" t="s">
        <v>921</v>
      </c>
      <c r="C356" s="144"/>
      <c r="D356" s="146">
        <f t="shared" si="119"/>
        <v>0</v>
      </c>
      <c r="E356" s="98">
        <v>0</v>
      </c>
      <c r="F356" s="45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98">
        <v>0</v>
      </c>
      <c r="M356" s="46">
        <v>0</v>
      </c>
      <c r="N356" s="46">
        <v>0</v>
      </c>
      <c r="O356" s="46">
        <v>0</v>
      </c>
      <c r="P356" s="45">
        <v>0</v>
      </c>
      <c r="Q356" s="45">
        <v>0</v>
      </c>
      <c r="R356" s="45">
        <v>0</v>
      </c>
      <c r="S356" s="104">
        <v>0</v>
      </c>
      <c r="T356" s="98">
        <v>0</v>
      </c>
      <c r="U356" s="45">
        <v>0</v>
      </c>
      <c r="V356" s="45">
        <v>0</v>
      </c>
      <c r="W356" s="47">
        <v>0</v>
      </c>
      <c r="X356" s="62">
        <v>0</v>
      </c>
      <c r="Y356" s="45">
        <v>0</v>
      </c>
      <c r="Z356" s="45">
        <v>0</v>
      </c>
      <c r="AA356" s="45">
        <v>0</v>
      </c>
      <c r="AB356" s="115"/>
    </row>
    <row r="357" spans="1:28" x14ac:dyDescent="0.25">
      <c r="A357" s="87" t="s">
        <v>922</v>
      </c>
      <c r="B357" s="38" t="s">
        <v>923</v>
      </c>
      <c r="C357" s="144"/>
      <c r="D357" s="146">
        <f t="shared" si="119"/>
        <v>0</v>
      </c>
      <c r="E357" s="98">
        <v>0</v>
      </c>
      <c r="F357" s="45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98">
        <v>0</v>
      </c>
      <c r="M357" s="46">
        <v>0</v>
      </c>
      <c r="N357" s="46">
        <v>0</v>
      </c>
      <c r="O357" s="46">
        <v>0</v>
      </c>
      <c r="P357" s="45">
        <v>0</v>
      </c>
      <c r="Q357" s="45">
        <v>0</v>
      </c>
      <c r="R357" s="45">
        <v>0</v>
      </c>
      <c r="S357" s="104">
        <v>0</v>
      </c>
      <c r="T357" s="98">
        <v>0</v>
      </c>
      <c r="U357" s="45">
        <v>0</v>
      </c>
      <c r="V357" s="45">
        <v>0</v>
      </c>
      <c r="W357" s="47">
        <v>0</v>
      </c>
      <c r="X357" s="62">
        <v>0</v>
      </c>
      <c r="Y357" s="45">
        <v>0</v>
      </c>
      <c r="Z357" s="45">
        <v>0</v>
      </c>
      <c r="AA357" s="45">
        <v>0</v>
      </c>
      <c r="AB357" s="115"/>
    </row>
    <row r="358" spans="1:28" x14ac:dyDescent="0.25">
      <c r="A358" s="87" t="s">
        <v>924</v>
      </c>
      <c r="B358" s="38" t="s">
        <v>925</v>
      </c>
      <c r="C358" s="144"/>
      <c r="D358" s="146">
        <f t="shared" si="119"/>
        <v>0</v>
      </c>
      <c r="E358" s="98">
        <v>0</v>
      </c>
      <c r="F358" s="45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98">
        <v>0</v>
      </c>
      <c r="M358" s="46">
        <v>0</v>
      </c>
      <c r="N358" s="46">
        <v>0</v>
      </c>
      <c r="O358" s="46">
        <v>0</v>
      </c>
      <c r="P358" s="45">
        <v>0</v>
      </c>
      <c r="Q358" s="45">
        <v>0</v>
      </c>
      <c r="R358" s="45">
        <v>0</v>
      </c>
      <c r="S358" s="104">
        <v>0</v>
      </c>
      <c r="T358" s="98">
        <v>0</v>
      </c>
      <c r="U358" s="45">
        <v>0</v>
      </c>
      <c r="V358" s="45">
        <v>0</v>
      </c>
      <c r="W358" s="47">
        <v>0</v>
      </c>
      <c r="X358" s="62">
        <v>0</v>
      </c>
      <c r="Y358" s="45">
        <v>0</v>
      </c>
      <c r="Z358" s="45">
        <v>0</v>
      </c>
      <c r="AA358" s="45">
        <v>0</v>
      </c>
      <c r="AB358" s="115"/>
    </row>
    <row r="359" spans="1:28" x14ac:dyDescent="0.25">
      <c r="A359" s="87">
        <v>37118</v>
      </c>
      <c r="B359" s="38" t="s">
        <v>926</v>
      </c>
      <c r="C359" s="144"/>
      <c r="D359" s="146">
        <f t="shared" si="119"/>
        <v>0</v>
      </c>
      <c r="E359" s="98">
        <v>0</v>
      </c>
      <c r="F359" s="45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98">
        <v>0</v>
      </c>
      <c r="M359" s="46">
        <v>0</v>
      </c>
      <c r="N359" s="46">
        <v>0</v>
      </c>
      <c r="O359" s="46">
        <v>0</v>
      </c>
      <c r="P359" s="45">
        <v>0</v>
      </c>
      <c r="Q359" s="45">
        <v>0</v>
      </c>
      <c r="R359" s="45">
        <v>0</v>
      </c>
      <c r="S359" s="104">
        <v>0</v>
      </c>
      <c r="T359" s="98">
        <v>0</v>
      </c>
      <c r="U359" s="45">
        <v>0</v>
      </c>
      <c r="V359" s="45">
        <v>0</v>
      </c>
      <c r="W359" s="47">
        <v>0</v>
      </c>
      <c r="X359" s="62">
        <v>0</v>
      </c>
      <c r="Y359" s="45">
        <v>0</v>
      </c>
      <c r="Z359" s="45">
        <v>0</v>
      </c>
      <c r="AA359" s="45">
        <v>0</v>
      </c>
      <c r="AB359" s="115"/>
    </row>
    <row r="360" spans="1:28" x14ac:dyDescent="0.25">
      <c r="A360" s="87" t="s">
        <v>927</v>
      </c>
      <c r="B360" s="38" t="s">
        <v>928</v>
      </c>
      <c r="C360" s="144"/>
      <c r="D360" s="146">
        <f t="shared" si="119"/>
        <v>0</v>
      </c>
      <c r="E360" s="98">
        <v>0</v>
      </c>
      <c r="F360" s="45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98">
        <v>0</v>
      </c>
      <c r="M360" s="46">
        <v>0</v>
      </c>
      <c r="N360" s="46">
        <v>0</v>
      </c>
      <c r="O360" s="46">
        <v>0</v>
      </c>
      <c r="P360" s="45">
        <v>0</v>
      </c>
      <c r="Q360" s="45">
        <v>0</v>
      </c>
      <c r="R360" s="45">
        <v>0</v>
      </c>
      <c r="S360" s="104">
        <v>0</v>
      </c>
      <c r="T360" s="98">
        <v>0</v>
      </c>
      <c r="U360" s="45">
        <v>0</v>
      </c>
      <c r="V360" s="45">
        <v>0</v>
      </c>
      <c r="W360" s="47">
        <v>0</v>
      </c>
      <c r="X360" s="62">
        <v>0</v>
      </c>
      <c r="Y360" s="45">
        <v>0</v>
      </c>
      <c r="Z360" s="45">
        <v>0</v>
      </c>
      <c r="AA360" s="45">
        <v>0</v>
      </c>
      <c r="AB360" s="115"/>
    </row>
    <row r="361" spans="1:28" s="148" customFormat="1" ht="22.5" customHeight="1" x14ac:dyDescent="0.2">
      <c r="A361" s="87">
        <v>3712</v>
      </c>
      <c r="B361" s="38" t="s">
        <v>929</v>
      </c>
      <c r="C361" s="144">
        <v>242</v>
      </c>
      <c r="D361" s="145">
        <f>SUM(D362:D366)</f>
        <v>0</v>
      </c>
      <c r="E361" s="149">
        <f t="shared" ref="E361:AA361" si="120">SUM(E362:E366)</f>
        <v>0</v>
      </c>
      <c r="F361" s="150">
        <f t="shared" si="120"/>
        <v>0</v>
      </c>
      <c r="G361" s="151">
        <f t="shared" si="120"/>
        <v>0</v>
      </c>
      <c r="H361" s="151">
        <f t="shared" si="120"/>
        <v>0</v>
      </c>
      <c r="I361" s="151">
        <f t="shared" si="120"/>
        <v>0</v>
      </c>
      <c r="J361" s="151">
        <f t="shared" si="120"/>
        <v>0</v>
      </c>
      <c r="K361" s="151">
        <f t="shared" si="120"/>
        <v>0</v>
      </c>
      <c r="L361" s="149">
        <f t="shared" si="120"/>
        <v>0</v>
      </c>
      <c r="M361" s="151">
        <f t="shared" si="120"/>
        <v>0</v>
      </c>
      <c r="N361" s="151">
        <f t="shared" si="120"/>
        <v>0</v>
      </c>
      <c r="O361" s="151">
        <f t="shared" si="120"/>
        <v>0</v>
      </c>
      <c r="P361" s="150">
        <f t="shared" si="120"/>
        <v>0</v>
      </c>
      <c r="Q361" s="150">
        <f t="shared" si="120"/>
        <v>0</v>
      </c>
      <c r="R361" s="150">
        <f t="shared" si="120"/>
        <v>0</v>
      </c>
      <c r="S361" s="153">
        <f t="shared" si="120"/>
        <v>0</v>
      </c>
      <c r="T361" s="149">
        <f t="shared" si="120"/>
        <v>0</v>
      </c>
      <c r="U361" s="150">
        <f t="shared" si="120"/>
        <v>0</v>
      </c>
      <c r="V361" s="150">
        <f t="shared" si="120"/>
        <v>0</v>
      </c>
      <c r="W361" s="154">
        <f t="shared" si="120"/>
        <v>0</v>
      </c>
      <c r="X361" s="155">
        <f t="shared" si="120"/>
        <v>0</v>
      </c>
      <c r="Y361" s="150">
        <f t="shared" si="120"/>
        <v>0</v>
      </c>
      <c r="Z361" s="150">
        <f t="shared" si="120"/>
        <v>0</v>
      </c>
      <c r="AA361" s="150">
        <f t="shared" si="120"/>
        <v>0</v>
      </c>
      <c r="AB361" s="157"/>
    </row>
    <row r="362" spans="1:28" x14ac:dyDescent="0.25">
      <c r="A362" s="87" t="s">
        <v>930</v>
      </c>
      <c r="B362" s="38" t="s">
        <v>931</v>
      </c>
      <c r="C362" s="144"/>
      <c r="D362" s="146">
        <f>SUM(E362:AA362)</f>
        <v>0</v>
      </c>
      <c r="E362" s="98">
        <v>0</v>
      </c>
      <c r="F362" s="45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98">
        <v>0</v>
      </c>
      <c r="M362" s="46">
        <v>0</v>
      </c>
      <c r="N362" s="46">
        <v>0</v>
      </c>
      <c r="O362" s="46">
        <v>0</v>
      </c>
      <c r="P362" s="45">
        <v>0</v>
      </c>
      <c r="Q362" s="45">
        <v>0</v>
      </c>
      <c r="R362" s="45">
        <v>0</v>
      </c>
      <c r="S362" s="104">
        <v>0</v>
      </c>
      <c r="T362" s="98">
        <v>0</v>
      </c>
      <c r="U362" s="45">
        <v>0</v>
      </c>
      <c r="V362" s="45">
        <v>0</v>
      </c>
      <c r="W362" s="47">
        <v>0</v>
      </c>
      <c r="X362" s="62">
        <v>0</v>
      </c>
      <c r="Y362" s="45">
        <v>0</v>
      </c>
      <c r="Z362" s="45">
        <v>0</v>
      </c>
      <c r="AA362" s="45">
        <v>0</v>
      </c>
      <c r="AB362" s="115"/>
    </row>
    <row r="363" spans="1:28" x14ac:dyDescent="0.25">
      <c r="A363" s="87" t="s">
        <v>932</v>
      </c>
      <c r="B363" s="38" t="s">
        <v>933</v>
      </c>
      <c r="C363" s="144"/>
      <c r="D363" s="146">
        <f>SUM(E363:AA363)</f>
        <v>0</v>
      </c>
      <c r="E363" s="98">
        <v>0</v>
      </c>
      <c r="F363" s="45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98">
        <v>0</v>
      </c>
      <c r="M363" s="46">
        <v>0</v>
      </c>
      <c r="N363" s="46">
        <v>0</v>
      </c>
      <c r="O363" s="46">
        <v>0</v>
      </c>
      <c r="P363" s="45">
        <v>0</v>
      </c>
      <c r="Q363" s="45">
        <v>0</v>
      </c>
      <c r="R363" s="45">
        <v>0</v>
      </c>
      <c r="S363" s="104">
        <v>0</v>
      </c>
      <c r="T363" s="98">
        <v>0</v>
      </c>
      <c r="U363" s="45">
        <v>0</v>
      </c>
      <c r="V363" s="45">
        <v>0</v>
      </c>
      <c r="W363" s="47">
        <v>0</v>
      </c>
      <c r="X363" s="62">
        <v>0</v>
      </c>
      <c r="Y363" s="45">
        <v>0</v>
      </c>
      <c r="Z363" s="45">
        <v>0</v>
      </c>
      <c r="AA363" s="45">
        <v>0</v>
      </c>
      <c r="AB363" s="115"/>
    </row>
    <row r="364" spans="1:28" x14ac:dyDescent="0.25">
      <c r="A364" s="87" t="s">
        <v>934</v>
      </c>
      <c r="B364" s="38" t="s">
        <v>935</v>
      </c>
      <c r="C364" s="144"/>
      <c r="D364" s="146">
        <f>SUM(E364:AA364)</f>
        <v>0</v>
      </c>
      <c r="E364" s="98">
        <v>0</v>
      </c>
      <c r="F364" s="45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98">
        <v>0</v>
      </c>
      <c r="M364" s="46">
        <v>0</v>
      </c>
      <c r="N364" s="46">
        <v>0</v>
      </c>
      <c r="O364" s="46">
        <v>0</v>
      </c>
      <c r="P364" s="45">
        <v>0</v>
      </c>
      <c r="Q364" s="45">
        <v>0</v>
      </c>
      <c r="R364" s="45">
        <v>0</v>
      </c>
      <c r="S364" s="104">
        <v>0</v>
      </c>
      <c r="T364" s="98">
        <v>0</v>
      </c>
      <c r="U364" s="45">
        <v>0</v>
      </c>
      <c r="V364" s="45">
        <v>0</v>
      </c>
      <c r="W364" s="47">
        <v>0</v>
      </c>
      <c r="X364" s="62">
        <v>0</v>
      </c>
      <c r="Y364" s="45">
        <v>0</v>
      </c>
      <c r="Z364" s="45">
        <v>0</v>
      </c>
      <c r="AA364" s="45">
        <v>0</v>
      </c>
      <c r="AB364" s="115"/>
    </row>
    <row r="365" spans="1:28" x14ac:dyDescent="0.25">
      <c r="A365" s="87" t="s">
        <v>936</v>
      </c>
      <c r="B365" s="38" t="s">
        <v>937</v>
      </c>
      <c r="C365" s="144"/>
      <c r="D365" s="146">
        <f>SUM(E365:AA365)</f>
        <v>0</v>
      </c>
      <c r="E365" s="98">
        <v>0</v>
      </c>
      <c r="F365" s="45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98">
        <v>0</v>
      </c>
      <c r="M365" s="46">
        <v>0</v>
      </c>
      <c r="N365" s="46">
        <v>0</v>
      </c>
      <c r="O365" s="46">
        <v>0</v>
      </c>
      <c r="P365" s="45">
        <v>0</v>
      </c>
      <c r="Q365" s="45">
        <v>0</v>
      </c>
      <c r="R365" s="45">
        <v>0</v>
      </c>
      <c r="S365" s="104">
        <v>0</v>
      </c>
      <c r="T365" s="98">
        <v>0</v>
      </c>
      <c r="U365" s="45">
        <v>0</v>
      </c>
      <c r="V365" s="45">
        <v>0</v>
      </c>
      <c r="W365" s="47">
        <v>0</v>
      </c>
      <c r="X365" s="62">
        <v>0</v>
      </c>
      <c r="Y365" s="45">
        <v>0</v>
      </c>
      <c r="Z365" s="45">
        <v>0</v>
      </c>
      <c r="AA365" s="45">
        <v>0</v>
      </c>
      <c r="AB365" s="115"/>
    </row>
    <row r="366" spans="1:28" x14ac:dyDescent="0.25">
      <c r="A366" s="87" t="s">
        <v>938</v>
      </c>
      <c r="B366" s="38" t="s">
        <v>939</v>
      </c>
      <c r="C366" s="144"/>
      <c r="D366" s="146">
        <f>SUM(E366:AA366)</f>
        <v>0</v>
      </c>
      <c r="E366" s="98">
        <v>0</v>
      </c>
      <c r="F366" s="45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98">
        <v>0</v>
      </c>
      <c r="M366" s="46">
        <v>0</v>
      </c>
      <c r="N366" s="46">
        <v>0</v>
      </c>
      <c r="O366" s="46">
        <v>0</v>
      </c>
      <c r="P366" s="45">
        <v>0</v>
      </c>
      <c r="Q366" s="45">
        <v>0</v>
      </c>
      <c r="R366" s="45">
        <v>0</v>
      </c>
      <c r="S366" s="104">
        <v>0</v>
      </c>
      <c r="T366" s="98">
        <v>0</v>
      </c>
      <c r="U366" s="45">
        <v>0</v>
      </c>
      <c r="V366" s="45">
        <v>0</v>
      </c>
      <c r="W366" s="47">
        <v>0</v>
      </c>
      <c r="X366" s="62">
        <v>0</v>
      </c>
      <c r="Y366" s="45">
        <v>0</v>
      </c>
      <c r="Z366" s="45">
        <v>0</v>
      </c>
      <c r="AA366" s="45">
        <v>0</v>
      </c>
      <c r="AB366" s="115"/>
    </row>
    <row r="367" spans="1:28" s="219" customFormat="1" ht="22.5" customHeight="1" x14ac:dyDescent="0.2">
      <c r="A367" s="87" t="s">
        <v>940</v>
      </c>
      <c r="B367" s="38" t="s">
        <v>941</v>
      </c>
      <c r="C367" s="144">
        <v>243</v>
      </c>
      <c r="D367" s="145">
        <f>SUM(D368:D370)</f>
        <v>0</v>
      </c>
      <c r="E367" s="149">
        <f t="shared" ref="E367:AA367" si="121">SUM(E368:E370)</f>
        <v>0</v>
      </c>
      <c r="F367" s="150">
        <f t="shared" si="121"/>
        <v>0</v>
      </c>
      <c r="G367" s="151">
        <f t="shared" si="121"/>
        <v>0</v>
      </c>
      <c r="H367" s="151">
        <f t="shared" si="121"/>
        <v>0</v>
      </c>
      <c r="I367" s="151">
        <f t="shared" si="121"/>
        <v>0</v>
      </c>
      <c r="J367" s="151">
        <f t="shared" si="121"/>
        <v>0</v>
      </c>
      <c r="K367" s="151">
        <f t="shared" si="121"/>
        <v>0</v>
      </c>
      <c r="L367" s="149">
        <f t="shared" si="121"/>
        <v>0</v>
      </c>
      <c r="M367" s="151">
        <f t="shared" si="121"/>
        <v>0</v>
      </c>
      <c r="N367" s="151">
        <f t="shared" si="121"/>
        <v>0</v>
      </c>
      <c r="O367" s="151">
        <f t="shared" si="121"/>
        <v>0</v>
      </c>
      <c r="P367" s="150">
        <f t="shared" si="121"/>
        <v>0</v>
      </c>
      <c r="Q367" s="150">
        <f t="shared" si="121"/>
        <v>0</v>
      </c>
      <c r="R367" s="150">
        <f t="shared" si="121"/>
        <v>0</v>
      </c>
      <c r="S367" s="153">
        <f t="shared" si="121"/>
        <v>0</v>
      </c>
      <c r="T367" s="149">
        <f t="shared" si="121"/>
        <v>0</v>
      </c>
      <c r="U367" s="150">
        <f t="shared" si="121"/>
        <v>0</v>
      </c>
      <c r="V367" s="150">
        <f t="shared" si="121"/>
        <v>0</v>
      </c>
      <c r="W367" s="154">
        <f t="shared" si="121"/>
        <v>0</v>
      </c>
      <c r="X367" s="155">
        <f t="shared" si="121"/>
        <v>0</v>
      </c>
      <c r="Y367" s="150">
        <f t="shared" si="121"/>
        <v>0</v>
      </c>
      <c r="Z367" s="150">
        <f t="shared" si="121"/>
        <v>0</v>
      </c>
      <c r="AA367" s="150">
        <f t="shared" si="121"/>
        <v>0</v>
      </c>
      <c r="AB367" s="157"/>
    </row>
    <row r="368" spans="1:28" s="4" customFormat="1" ht="11.25" x14ac:dyDescent="0.2">
      <c r="A368" s="87" t="s">
        <v>942</v>
      </c>
      <c r="B368" s="38" t="s">
        <v>915</v>
      </c>
      <c r="C368" s="144"/>
      <c r="D368" s="146">
        <f>SUM(E368:AA368)</f>
        <v>0</v>
      </c>
      <c r="E368" s="98">
        <v>0</v>
      </c>
      <c r="F368" s="45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98">
        <v>0</v>
      </c>
      <c r="M368" s="46">
        <v>0</v>
      </c>
      <c r="N368" s="46">
        <v>0</v>
      </c>
      <c r="O368" s="46">
        <v>0</v>
      </c>
      <c r="P368" s="45">
        <v>0</v>
      </c>
      <c r="Q368" s="45">
        <v>0</v>
      </c>
      <c r="R368" s="45">
        <v>0</v>
      </c>
      <c r="S368" s="104">
        <v>0</v>
      </c>
      <c r="T368" s="98">
        <v>0</v>
      </c>
      <c r="U368" s="45">
        <v>0</v>
      </c>
      <c r="V368" s="45">
        <v>0</v>
      </c>
      <c r="W368" s="47">
        <v>0</v>
      </c>
      <c r="X368" s="62">
        <v>0</v>
      </c>
      <c r="Y368" s="45">
        <v>0</v>
      </c>
      <c r="Z368" s="45">
        <v>0</v>
      </c>
      <c r="AA368" s="45">
        <v>0</v>
      </c>
      <c r="AB368" s="115"/>
    </row>
    <row r="369" spans="1:28" s="4" customFormat="1" ht="11.25" x14ac:dyDescent="0.2">
      <c r="A369" s="87" t="s">
        <v>943</v>
      </c>
      <c r="B369" s="38" t="s">
        <v>917</v>
      </c>
      <c r="C369" s="144"/>
      <c r="D369" s="146">
        <f>SUM(E369:AA369)</f>
        <v>0</v>
      </c>
      <c r="E369" s="98">
        <v>0</v>
      </c>
      <c r="F369" s="45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98">
        <v>0</v>
      </c>
      <c r="M369" s="46">
        <v>0</v>
      </c>
      <c r="N369" s="46">
        <v>0</v>
      </c>
      <c r="O369" s="46">
        <v>0</v>
      </c>
      <c r="P369" s="45">
        <v>0</v>
      </c>
      <c r="Q369" s="45">
        <v>0</v>
      </c>
      <c r="R369" s="45">
        <v>0</v>
      </c>
      <c r="S369" s="104">
        <v>0</v>
      </c>
      <c r="T369" s="98">
        <v>0</v>
      </c>
      <c r="U369" s="45">
        <v>0</v>
      </c>
      <c r="V369" s="45">
        <v>0</v>
      </c>
      <c r="W369" s="47">
        <v>0</v>
      </c>
      <c r="X369" s="62">
        <v>0</v>
      </c>
      <c r="Y369" s="45">
        <v>0</v>
      </c>
      <c r="Z369" s="45">
        <v>0</v>
      </c>
      <c r="AA369" s="45">
        <v>0</v>
      </c>
      <c r="AB369" s="115"/>
    </row>
    <row r="370" spans="1:28" s="4" customFormat="1" ht="11.25" x14ac:dyDescent="0.2">
      <c r="A370" s="87" t="s">
        <v>944</v>
      </c>
      <c r="B370" s="38" t="s">
        <v>928</v>
      </c>
      <c r="C370" s="144"/>
      <c r="D370" s="146">
        <f>SUM(E370:AA370)</f>
        <v>0</v>
      </c>
      <c r="E370" s="98">
        <v>0</v>
      </c>
      <c r="F370" s="45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98">
        <v>0</v>
      </c>
      <c r="M370" s="46">
        <v>0</v>
      </c>
      <c r="N370" s="46">
        <v>0</v>
      </c>
      <c r="O370" s="46">
        <v>0</v>
      </c>
      <c r="P370" s="45">
        <v>0</v>
      </c>
      <c r="Q370" s="45">
        <v>0</v>
      </c>
      <c r="R370" s="45">
        <v>0</v>
      </c>
      <c r="S370" s="104">
        <v>0</v>
      </c>
      <c r="T370" s="98">
        <v>0</v>
      </c>
      <c r="U370" s="45">
        <v>0</v>
      </c>
      <c r="V370" s="45">
        <v>0</v>
      </c>
      <c r="W370" s="47">
        <v>0</v>
      </c>
      <c r="X370" s="62">
        <v>0</v>
      </c>
      <c r="Y370" s="45">
        <v>0</v>
      </c>
      <c r="Z370" s="45">
        <v>0</v>
      </c>
      <c r="AA370" s="45">
        <v>0</v>
      </c>
      <c r="AB370" s="115"/>
    </row>
    <row r="371" spans="1:28" s="219" customFormat="1" ht="22.5" customHeight="1" x14ac:dyDescent="0.2">
      <c r="A371" s="87" t="s">
        <v>945</v>
      </c>
      <c r="B371" s="38" t="s">
        <v>946</v>
      </c>
      <c r="C371" s="144">
        <v>244</v>
      </c>
      <c r="D371" s="145">
        <f>SUM(D372:D375)</f>
        <v>0</v>
      </c>
      <c r="E371" s="149">
        <f t="shared" ref="E371:AA371" si="122">SUM(E372:E375)</f>
        <v>0</v>
      </c>
      <c r="F371" s="150">
        <f t="shared" si="122"/>
        <v>0</v>
      </c>
      <c r="G371" s="151">
        <f t="shared" si="122"/>
        <v>0</v>
      </c>
      <c r="H371" s="151">
        <f t="shared" si="122"/>
        <v>0</v>
      </c>
      <c r="I371" s="151">
        <f t="shared" si="122"/>
        <v>0</v>
      </c>
      <c r="J371" s="151">
        <f t="shared" si="122"/>
        <v>0</v>
      </c>
      <c r="K371" s="151">
        <f t="shared" si="122"/>
        <v>0</v>
      </c>
      <c r="L371" s="149">
        <f t="shared" si="122"/>
        <v>0</v>
      </c>
      <c r="M371" s="151">
        <f t="shared" si="122"/>
        <v>0</v>
      </c>
      <c r="N371" s="151">
        <f t="shared" si="122"/>
        <v>0</v>
      </c>
      <c r="O371" s="151">
        <f t="shared" si="122"/>
        <v>0</v>
      </c>
      <c r="P371" s="150">
        <f t="shared" si="122"/>
        <v>0</v>
      </c>
      <c r="Q371" s="150">
        <f t="shared" si="122"/>
        <v>0</v>
      </c>
      <c r="R371" s="150">
        <f t="shared" si="122"/>
        <v>0</v>
      </c>
      <c r="S371" s="153">
        <f t="shared" si="122"/>
        <v>0</v>
      </c>
      <c r="T371" s="149">
        <f t="shared" si="122"/>
        <v>0</v>
      </c>
      <c r="U371" s="150">
        <f t="shared" si="122"/>
        <v>0</v>
      </c>
      <c r="V371" s="150">
        <f t="shared" si="122"/>
        <v>0</v>
      </c>
      <c r="W371" s="154">
        <f t="shared" si="122"/>
        <v>0</v>
      </c>
      <c r="X371" s="155">
        <f t="shared" si="122"/>
        <v>0</v>
      </c>
      <c r="Y371" s="150">
        <f t="shared" si="122"/>
        <v>0</v>
      </c>
      <c r="Z371" s="150">
        <f t="shared" si="122"/>
        <v>0</v>
      </c>
      <c r="AA371" s="150">
        <f t="shared" si="122"/>
        <v>0</v>
      </c>
      <c r="AB371" s="157"/>
    </row>
    <row r="372" spans="1:28" s="4" customFormat="1" ht="11.25" x14ac:dyDescent="0.2">
      <c r="A372" s="87" t="s">
        <v>947</v>
      </c>
      <c r="B372" s="38" t="s">
        <v>931</v>
      </c>
      <c r="C372" s="144"/>
      <c r="D372" s="146">
        <f>SUM(E372:AA372)</f>
        <v>0</v>
      </c>
      <c r="E372" s="98">
        <v>0</v>
      </c>
      <c r="F372" s="45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98">
        <v>0</v>
      </c>
      <c r="M372" s="46">
        <v>0</v>
      </c>
      <c r="N372" s="46">
        <v>0</v>
      </c>
      <c r="O372" s="46">
        <v>0</v>
      </c>
      <c r="P372" s="45">
        <v>0</v>
      </c>
      <c r="Q372" s="45">
        <v>0</v>
      </c>
      <c r="R372" s="45">
        <v>0</v>
      </c>
      <c r="S372" s="104">
        <v>0</v>
      </c>
      <c r="T372" s="98">
        <v>0</v>
      </c>
      <c r="U372" s="45">
        <v>0</v>
      </c>
      <c r="V372" s="45">
        <v>0</v>
      </c>
      <c r="W372" s="47">
        <v>0</v>
      </c>
      <c r="X372" s="62">
        <v>0</v>
      </c>
      <c r="Y372" s="45">
        <v>0</v>
      </c>
      <c r="Z372" s="45">
        <v>0</v>
      </c>
      <c r="AA372" s="45">
        <v>0</v>
      </c>
      <c r="AB372" s="115"/>
    </row>
    <row r="373" spans="1:28" s="4" customFormat="1" ht="11.25" x14ac:dyDescent="0.2">
      <c r="A373" s="87" t="s">
        <v>948</v>
      </c>
      <c r="B373" s="38" t="s">
        <v>935</v>
      </c>
      <c r="C373" s="144"/>
      <c r="D373" s="146">
        <f>SUM(E373:AA373)</f>
        <v>0</v>
      </c>
      <c r="E373" s="98">
        <v>0</v>
      </c>
      <c r="F373" s="45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98">
        <v>0</v>
      </c>
      <c r="M373" s="46">
        <v>0</v>
      </c>
      <c r="N373" s="46">
        <v>0</v>
      </c>
      <c r="O373" s="46">
        <v>0</v>
      </c>
      <c r="P373" s="45">
        <v>0</v>
      </c>
      <c r="Q373" s="45">
        <v>0</v>
      </c>
      <c r="R373" s="45">
        <v>0</v>
      </c>
      <c r="S373" s="104">
        <v>0</v>
      </c>
      <c r="T373" s="98">
        <v>0</v>
      </c>
      <c r="U373" s="45">
        <v>0</v>
      </c>
      <c r="V373" s="45">
        <v>0</v>
      </c>
      <c r="W373" s="47">
        <v>0</v>
      </c>
      <c r="X373" s="62">
        <v>0</v>
      </c>
      <c r="Y373" s="45">
        <v>0</v>
      </c>
      <c r="Z373" s="45">
        <v>0</v>
      </c>
      <c r="AA373" s="45">
        <v>0</v>
      </c>
      <c r="AB373" s="115"/>
    </row>
    <row r="374" spans="1:28" s="4" customFormat="1" ht="11.25" x14ac:dyDescent="0.2">
      <c r="A374" s="87" t="s">
        <v>949</v>
      </c>
      <c r="B374" s="38" t="s">
        <v>937</v>
      </c>
      <c r="C374" s="144"/>
      <c r="D374" s="146">
        <f>SUM(E374:AA374)</f>
        <v>0</v>
      </c>
      <c r="E374" s="98">
        <v>0</v>
      </c>
      <c r="F374" s="45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98">
        <v>0</v>
      </c>
      <c r="M374" s="46">
        <v>0</v>
      </c>
      <c r="N374" s="46">
        <v>0</v>
      </c>
      <c r="O374" s="46">
        <v>0</v>
      </c>
      <c r="P374" s="45">
        <v>0</v>
      </c>
      <c r="Q374" s="45">
        <v>0</v>
      </c>
      <c r="R374" s="45">
        <v>0</v>
      </c>
      <c r="S374" s="104">
        <v>0</v>
      </c>
      <c r="T374" s="98">
        <v>0</v>
      </c>
      <c r="U374" s="45">
        <v>0</v>
      </c>
      <c r="V374" s="45">
        <v>0</v>
      </c>
      <c r="W374" s="47">
        <v>0</v>
      </c>
      <c r="X374" s="62">
        <v>0</v>
      </c>
      <c r="Y374" s="45">
        <v>0</v>
      </c>
      <c r="Z374" s="45">
        <v>0</v>
      </c>
      <c r="AA374" s="45">
        <v>0</v>
      </c>
      <c r="AB374" s="115"/>
    </row>
    <row r="375" spans="1:28" s="4" customFormat="1" ht="11.25" x14ac:dyDescent="0.2">
      <c r="A375" s="87" t="s">
        <v>950</v>
      </c>
      <c r="B375" s="38" t="s">
        <v>939</v>
      </c>
      <c r="C375" s="144"/>
      <c r="D375" s="146">
        <f>SUM(E375:AA375)</f>
        <v>0</v>
      </c>
      <c r="E375" s="98">
        <v>0</v>
      </c>
      <c r="F375" s="45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98">
        <v>0</v>
      </c>
      <c r="M375" s="46">
        <v>0</v>
      </c>
      <c r="N375" s="46">
        <v>0</v>
      </c>
      <c r="O375" s="46">
        <v>0</v>
      </c>
      <c r="P375" s="45">
        <v>0</v>
      </c>
      <c r="Q375" s="45">
        <v>0</v>
      </c>
      <c r="R375" s="45">
        <v>0</v>
      </c>
      <c r="S375" s="104">
        <v>0</v>
      </c>
      <c r="T375" s="98">
        <v>0</v>
      </c>
      <c r="U375" s="45">
        <v>0</v>
      </c>
      <c r="V375" s="45">
        <v>0</v>
      </c>
      <c r="W375" s="47">
        <v>0</v>
      </c>
      <c r="X375" s="62">
        <v>0</v>
      </c>
      <c r="Y375" s="45">
        <v>0</v>
      </c>
      <c r="Z375" s="45">
        <v>0</v>
      </c>
      <c r="AA375" s="45">
        <v>0</v>
      </c>
      <c r="AB375" s="115"/>
    </row>
    <row r="376" spans="1:28" s="4" customFormat="1" ht="22.5" x14ac:dyDescent="0.2">
      <c r="A376" s="87" t="s">
        <v>1419</v>
      </c>
      <c r="B376" s="38" t="s">
        <v>1418</v>
      </c>
      <c r="C376" s="144"/>
      <c r="D376" s="250">
        <f t="shared" ref="D376:AA376" si="123">D377</f>
        <v>0</v>
      </c>
      <c r="E376" s="243">
        <f t="shared" si="123"/>
        <v>0</v>
      </c>
      <c r="F376" s="244">
        <f t="shared" si="123"/>
        <v>0</v>
      </c>
      <c r="G376" s="245">
        <f t="shared" si="123"/>
        <v>0</v>
      </c>
      <c r="H376" s="245">
        <f t="shared" si="123"/>
        <v>0</v>
      </c>
      <c r="I376" s="245">
        <f t="shared" si="123"/>
        <v>0</v>
      </c>
      <c r="J376" s="245">
        <f t="shared" si="123"/>
        <v>0</v>
      </c>
      <c r="K376" s="245">
        <f t="shared" si="123"/>
        <v>0</v>
      </c>
      <c r="L376" s="243">
        <f t="shared" si="123"/>
        <v>0</v>
      </c>
      <c r="M376" s="245">
        <f t="shared" si="123"/>
        <v>0</v>
      </c>
      <c r="N376" s="245">
        <f t="shared" si="123"/>
        <v>0</v>
      </c>
      <c r="O376" s="245">
        <f t="shared" si="123"/>
        <v>0</v>
      </c>
      <c r="P376" s="244">
        <f t="shared" si="123"/>
        <v>0</v>
      </c>
      <c r="Q376" s="244">
        <f t="shared" si="123"/>
        <v>0</v>
      </c>
      <c r="R376" s="244">
        <f t="shared" si="123"/>
        <v>0</v>
      </c>
      <c r="S376" s="246">
        <f t="shared" si="123"/>
        <v>0</v>
      </c>
      <c r="T376" s="243">
        <f t="shared" si="123"/>
        <v>0</v>
      </c>
      <c r="U376" s="244">
        <f t="shared" si="123"/>
        <v>0</v>
      </c>
      <c r="V376" s="244">
        <f t="shared" si="123"/>
        <v>0</v>
      </c>
      <c r="W376" s="247">
        <f t="shared" si="123"/>
        <v>0</v>
      </c>
      <c r="X376" s="248">
        <f t="shared" si="123"/>
        <v>0</v>
      </c>
      <c r="Y376" s="244">
        <f t="shared" si="123"/>
        <v>0</v>
      </c>
      <c r="Z376" s="244">
        <f t="shared" si="123"/>
        <v>0</v>
      </c>
      <c r="AA376" s="244">
        <f t="shared" si="123"/>
        <v>0</v>
      </c>
      <c r="AB376" s="249"/>
    </row>
    <row r="377" spans="1:28" s="4" customFormat="1" ht="22.5" x14ac:dyDescent="0.2">
      <c r="A377" s="87" t="s">
        <v>1420</v>
      </c>
      <c r="B377" s="38" t="s">
        <v>1418</v>
      </c>
      <c r="C377" s="144"/>
      <c r="D377" s="146">
        <f>SUM(E377:AA377)</f>
        <v>0</v>
      </c>
      <c r="E377" s="98">
        <v>0</v>
      </c>
      <c r="F377" s="45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98">
        <v>0</v>
      </c>
      <c r="M377" s="46">
        <v>0</v>
      </c>
      <c r="N377" s="46">
        <v>0</v>
      </c>
      <c r="O377" s="46">
        <v>0</v>
      </c>
      <c r="P377" s="45">
        <v>0</v>
      </c>
      <c r="Q377" s="45">
        <v>0</v>
      </c>
      <c r="R377" s="45">
        <v>0</v>
      </c>
      <c r="S377" s="104">
        <v>0</v>
      </c>
      <c r="T377" s="98">
        <v>0</v>
      </c>
      <c r="U377" s="45">
        <v>0</v>
      </c>
      <c r="V377" s="45">
        <v>0</v>
      </c>
      <c r="W377" s="47">
        <v>0</v>
      </c>
      <c r="X377" s="62">
        <v>0</v>
      </c>
      <c r="Y377" s="45">
        <v>0</v>
      </c>
      <c r="Z377" s="45">
        <v>0</v>
      </c>
      <c r="AA377" s="45">
        <v>0</v>
      </c>
      <c r="AB377" s="115"/>
    </row>
    <row r="378" spans="1:28" s="148" customFormat="1" ht="22.5" customHeight="1" x14ac:dyDescent="0.2">
      <c r="A378" s="87">
        <v>372</v>
      </c>
      <c r="B378" s="38" t="s">
        <v>951</v>
      </c>
      <c r="C378" s="144">
        <v>245</v>
      </c>
      <c r="D378" s="39">
        <f t="shared" ref="D378:AA378" si="124">SUM(D379+D389+D395)</f>
        <v>0</v>
      </c>
      <c r="E378" s="99">
        <f t="shared" si="124"/>
        <v>0</v>
      </c>
      <c r="F378" s="48">
        <f t="shared" si="124"/>
        <v>0</v>
      </c>
      <c r="G378" s="49">
        <f t="shared" si="124"/>
        <v>0</v>
      </c>
      <c r="H378" s="49">
        <f t="shared" si="124"/>
        <v>0</v>
      </c>
      <c r="I378" s="49">
        <f t="shared" si="124"/>
        <v>0</v>
      </c>
      <c r="J378" s="49">
        <f t="shared" si="124"/>
        <v>0</v>
      </c>
      <c r="K378" s="49">
        <f t="shared" si="124"/>
        <v>0</v>
      </c>
      <c r="L378" s="99">
        <f t="shared" si="124"/>
        <v>0</v>
      </c>
      <c r="M378" s="49">
        <f t="shared" si="124"/>
        <v>0</v>
      </c>
      <c r="N378" s="49">
        <f t="shared" si="124"/>
        <v>0</v>
      </c>
      <c r="O378" s="49">
        <f t="shared" si="124"/>
        <v>0</v>
      </c>
      <c r="P378" s="48">
        <f t="shared" si="124"/>
        <v>0</v>
      </c>
      <c r="Q378" s="48">
        <f t="shared" si="124"/>
        <v>0</v>
      </c>
      <c r="R378" s="48">
        <f t="shared" si="124"/>
        <v>0</v>
      </c>
      <c r="S378" s="105">
        <f t="shared" si="124"/>
        <v>0</v>
      </c>
      <c r="T378" s="99">
        <f t="shared" si="124"/>
        <v>0</v>
      </c>
      <c r="U378" s="48">
        <f t="shared" si="124"/>
        <v>0</v>
      </c>
      <c r="V378" s="48">
        <f t="shared" si="124"/>
        <v>0</v>
      </c>
      <c r="W378" s="50">
        <f t="shared" si="124"/>
        <v>0</v>
      </c>
      <c r="X378" s="58">
        <f t="shared" si="124"/>
        <v>0</v>
      </c>
      <c r="Y378" s="48">
        <f t="shared" si="124"/>
        <v>0</v>
      </c>
      <c r="Z378" s="48">
        <f t="shared" si="124"/>
        <v>0</v>
      </c>
      <c r="AA378" s="48">
        <f t="shared" si="124"/>
        <v>0</v>
      </c>
      <c r="AB378" s="118"/>
    </row>
    <row r="379" spans="1:28" s="148" customFormat="1" ht="11.25" x14ac:dyDescent="0.2">
      <c r="A379" s="87">
        <v>3721</v>
      </c>
      <c r="B379" s="38" t="s">
        <v>952</v>
      </c>
      <c r="C379" s="144">
        <v>246</v>
      </c>
      <c r="D379" s="145">
        <f>SUM(D380:D388)</f>
        <v>0</v>
      </c>
      <c r="E379" s="149">
        <f t="shared" ref="E379:AA379" si="125">SUM(E380:E388)</f>
        <v>0</v>
      </c>
      <c r="F379" s="150">
        <f t="shared" si="125"/>
        <v>0</v>
      </c>
      <c r="G379" s="151">
        <f t="shared" si="125"/>
        <v>0</v>
      </c>
      <c r="H379" s="151">
        <f t="shared" si="125"/>
        <v>0</v>
      </c>
      <c r="I379" s="151">
        <f t="shared" si="125"/>
        <v>0</v>
      </c>
      <c r="J379" s="151">
        <f t="shared" si="125"/>
        <v>0</v>
      </c>
      <c r="K379" s="151">
        <f t="shared" si="125"/>
        <v>0</v>
      </c>
      <c r="L379" s="149">
        <f t="shared" si="125"/>
        <v>0</v>
      </c>
      <c r="M379" s="151">
        <f t="shared" si="125"/>
        <v>0</v>
      </c>
      <c r="N379" s="151">
        <f t="shared" si="125"/>
        <v>0</v>
      </c>
      <c r="O379" s="151">
        <f t="shared" si="125"/>
        <v>0</v>
      </c>
      <c r="P379" s="150">
        <f t="shared" si="125"/>
        <v>0</v>
      </c>
      <c r="Q379" s="150">
        <f t="shared" si="125"/>
        <v>0</v>
      </c>
      <c r="R379" s="150">
        <f t="shared" si="125"/>
        <v>0</v>
      </c>
      <c r="S379" s="153">
        <f t="shared" si="125"/>
        <v>0</v>
      </c>
      <c r="T379" s="149">
        <f t="shared" si="125"/>
        <v>0</v>
      </c>
      <c r="U379" s="150">
        <f t="shared" si="125"/>
        <v>0</v>
      </c>
      <c r="V379" s="150">
        <f t="shared" si="125"/>
        <v>0</v>
      </c>
      <c r="W379" s="154">
        <f t="shared" si="125"/>
        <v>0</v>
      </c>
      <c r="X379" s="155">
        <f t="shared" si="125"/>
        <v>0</v>
      </c>
      <c r="Y379" s="150">
        <f t="shared" si="125"/>
        <v>0</v>
      </c>
      <c r="Z379" s="150">
        <f t="shared" si="125"/>
        <v>0</v>
      </c>
      <c r="AA379" s="150">
        <f t="shared" si="125"/>
        <v>0</v>
      </c>
      <c r="AB379" s="157"/>
    </row>
    <row r="380" spans="1:28" x14ac:dyDescent="0.25">
      <c r="A380" s="87" t="s">
        <v>953</v>
      </c>
      <c r="B380" s="38" t="s">
        <v>954</v>
      </c>
      <c r="C380" s="144"/>
      <c r="D380" s="146">
        <f t="shared" ref="D380:D388" si="126">SUM(E380:AA380)</f>
        <v>0</v>
      </c>
      <c r="E380" s="98">
        <v>0</v>
      </c>
      <c r="F380" s="45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98">
        <v>0</v>
      </c>
      <c r="M380" s="46">
        <v>0</v>
      </c>
      <c r="N380" s="46">
        <v>0</v>
      </c>
      <c r="O380" s="46">
        <v>0</v>
      </c>
      <c r="P380" s="45">
        <v>0</v>
      </c>
      <c r="Q380" s="45">
        <v>0</v>
      </c>
      <c r="R380" s="45">
        <v>0</v>
      </c>
      <c r="S380" s="104">
        <v>0</v>
      </c>
      <c r="T380" s="98">
        <v>0</v>
      </c>
      <c r="U380" s="45">
        <v>0</v>
      </c>
      <c r="V380" s="45">
        <v>0</v>
      </c>
      <c r="W380" s="47">
        <v>0</v>
      </c>
      <c r="X380" s="62">
        <v>0</v>
      </c>
      <c r="Y380" s="45">
        <v>0</v>
      </c>
      <c r="Z380" s="45">
        <v>0</v>
      </c>
      <c r="AA380" s="45">
        <v>0</v>
      </c>
      <c r="AB380" s="115"/>
    </row>
    <row r="381" spans="1:28" x14ac:dyDescent="0.25">
      <c r="A381" s="87" t="s">
        <v>955</v>
      </c>
      <c r="B381" s="38" t="s">
        <v>956</v>
      </c>
      <c r="C381" s="144"/>
      <c r="D381" s="146">
        <f t="shared" si="126"/>
        <v>0</v>
      </c>
      <c r="E381" s="98">
        <v>0</v>
      </c>
      <c r="F381" s="45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98">
        <v>0</v>
      </c>
      <c r="M381" s="46">
        <v>0</v>
      </c>
      <c r="N381" s="46">
        <v>0</v>
      </c>
      <c r="O381" s="46">
        <v>0</v>
      </c>
      <c r="P381" s="45">
        <v>0</v>
      </c>
      <c r="Q381" s="45">
        <v>0</v>
      </c>
      <c r="R381" s="45">
        <v>0</v>
      </c>
      <c r="S381" s="104">
        <v>0</v>
      </c>
      <c r="T381" s="98">
        <v>0</v>
      </c>
      <c r="U381" s="45">
        <v>0</v>
      </c>
      <c r="V381" s="45">
        <v>0</v>
      </c>
      <c r="W381" s="47">
        <v>0</v>
      </c>
      <c r="X381" s="62">
        <v>0</v>
      </c>
      <c r="Y381" s="45">
        <v>0</v>
      </c>
      <c r="Z381" s="45">
        <v>0</v>
      </c>
      <c r="AA381" s="45">
        <v>0</v>
      </c>
      <c r="AB381" s="115"/>
    </row>
    <row r="382" spans="1:28" x14ac:dyDescent="0.25">
      <c r="A382" s="87" t="s">
        <v>957</v>
      </c>
      <c r="B382" s="38" t="s">
        <v>958</v>
      </c>
      <c r="C382" s="144"/>
      <c r="D382" s="146">
        <f t="shared" si="126"/>
        <v>0</v>
      </c>
      <c r="E382" s="98">
        <v>0</v>
      </c>
      <c r="F382" s="45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98">
        <v>0</v>
      </c>
      <c r="M382" s="46">
        <v>0</v>
      </c>
      <c r="N382" s="46">
        <v>0</v>
      </c>
      <c r="O382" s="46">
        <v>0</v>
      </c>
      <c r="P382" s="45">
        <v>0</v>
      </c>
      <c r="Q382" s="45">
        <v>0</v>
      </c>
      <c r="R382" s="45">
        <v>0</v>
      </c>
      <c r="S382" s="104">
        <v>0</v>
      </c>
      <c r="T382" s="98">
        <v>0</v>
      </c>
      <c r="U382" s="45">
        <v>0</v>
      </c>
      <c r="V382" s="45">
        <v>0</v>
      </c>
      <c r="W382" s="47">
        <v>0</v>
      </c>
      <c r="X382" s="62">
        <v>0</v>
      </c>
      <c r="Y382" s="45">
        <v>0</v>
      </c>
      <c r="Z382" s="45">
        <v>0</v>
      </c>
      <c r="AA382" s="45">
        <v>0</v>
      </c>
      <c r="AB382" s="115"/>
    </row>
    <row r="383" spans="1:28" x14ac:dyDescent="0.25">
      <c r="A383" s="87" t="s">
        <v>959</v>
      </c>
      <c r="B383" s="38" t="s">
        <v>960</v>
      </c>
      <c r="C383" s="144"/>
      <c r="D383" s="146">
        <f t="shared" si="126"/>
        <v>0</v>
      </c>
      <c r="E383" s="98">
        <v>0</v>
      </c>
      <c r="F383" s="45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98">
        <v>0</v>
      </c>
      <c r="M383" s="46">
        <v>0</v>
      </c>
      <c r="N383" s="46">
        <v>0</v>
      </c>
      <c r="O383" s="46">
        <v>0</v>
      </c>
      <c r="P383" s="45">
        <v>0</v>
      </c>
      <c r="Q383" s="45">
        <v>0</v>
      </c>
      <c r="R383" s="45">
        <v>0</v>
      </c>
      <c r="S383" s="104">
        <v>0</v>
      </c>
      <c r="T383" s="98">
        <v>0</v>
      </c>
      <c r="U383" s="45">
        <v>0</v>
      </c>
      <c r="V383" s="45">
        <v>0</v>
      </c>
      <c r="W383" s="47">
        <v>0</v>
      </c>
      <c r="X383" s="62">
        <v>0</v>
      </c>
      <c r="Y383" s="45">
        <v>0</v>
      </c>
      <c r="Z383" s="45">
        <v>0</v>
      </c>
      <c r="AA383" s="45">
        <v>0</v>
      </c>
      <c r="AB383" s="115"/>
    </row>
    <row r="384" spans="1:28" x14ac:dyDescent="0.25">
      <c r="A384" s="87" t="s">
        <v>961</v>
      </c>
      <c r="B384" s="38" t="s">
        <v>962</v>
      </c>
      <c r="C384" s="144"/>
      <c r="D384" s="146">
        <f t="shared" si="126"/>
        <v>0</v>
      </c>
      <c r="E384" s="98">
        <v>0</v>
      </c>
      <c r="F384" s="45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98">
        <v>0</v>
      </c>
      <c r="M384" s="46">
        <v>0</v>
      </c>
      <c r="N384" s="46">
        <v>0</v>
      </c>
      <c r="O384" s="46">
        <v>0</v>
      </c>
      <c r="P384" s="45">
        <v>0</v>
      </c>
      <c r="Q384" s="45">
        <v>0</v>
      </c>
      <c r="R384" s="45">
        <v>0</v>
      </c>
      <c r="S384" s="104">
        <v>0</v>
      </c>
      <c r="T384" s="98">
        <v>0</v>
      </c>
      <c r="U384" s="45">
        <v>0</v>
      </c>
      <c r="V384" s="45">
        <v>0</v>
      </c>
      <c r="W384" s="47">
        <v>0</v>
      </c>
      <c r="X384" s="62">
        <v>0</v>
      </c>
      <c r="Y384" s="45">
        <v>0</v>
      </c>
      <c r="Z384" s="45">
        <v>0</v>
      </c>
      <c r="AA384" s="45">
        <v>0</v>
      </c>
      <c r="AB384" s="115"/>
    </row>
    <row r="385" spans="1:28" ht="22.5" customHeight="1" x14ac:dyDescent="0.25">
      <c r="A385" s="87" t="s">
        <v>963</v>
      </c>
      <c r="B385" s="38" t="s">
        <v>964</v>
      </c>
      <c r="C385" s="144"/>
      <c r="D385" s="146">
        <f t="shared" si="126"/>
        <v>0</v>
      </c>
      <c r="E385" s="98">
        <v>0</v>
      </c>
      <c r="F385" s="45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98">
        <v>0</v>
      </c>
      <c r="M385" s="46">
        <v>0</v>
      </c>
      <c r="N385" s="46">
        <v>0</v>
      </c>
      <c r="O385" s="46">
        <v>0</v>
      </c>
      <c r="P385" s="45">
        <v>0</v>
      </c>
      <c r="Q385" s="45">
        <v>0</v>
      </c>
      <c r="R385" s="45">
        <v>0</v>
      </c>
      <c r="S385" s="104">
        <v>0</v>
      </c>
      <c r="T385" s="98">
        <v>0</v>
      </c>
      <c r="U385" s="45">
        <v>0</v>
      </c>
      <c r="V385" s="45">
        <v>0</v>
      </c>
      <c r="W385" s="47">
        <v>0</v>
      </c>
      <c r="X385" s="62">
        <v>0</v>
      </c>
      <c r="Y385" s="45">
        <v>0</v>
      </c>
      <c r="Z385" s="45">
        <v>0</v>
      </c>
      <c r="AA385" s="45">
        <v>0</v>
      </c>
      <c r="AB385" s="115"/>
    </row>
    <row r="386" spans="1:28" x14ac:dyDescent="0.25">
      <c r="A386" s="87" t="s">
        <v>965</v>
      </c>
      <c r="B386" s="38" t="s">
        <v>966</v>
      </c>
      <c r="C386" s="144"/>
      <c r="D386" s="146">
        <f t="shared" si="126"/>
        <v>0</v>
      </c>
      <c r="E386" s="98">
        <v>0</v>
      </c>
      <c r="F386" s="45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98">
        <v>0</v>
      </c>
      <c r="M386" s="46">
        <v>0</v>
      </c>
      <c r="N386" s="46">
        <v>0</v>
      </c>
      <c r="O386" s="46">
        <v>0</v>
      </c>
      <c r="P386" s="45">
        <v>0</v>
      </c>
      <c r="Q386" s="45">
        <v>0</v>
      </c>
      <c r="R386" s="45">
        <v>0</v>
      </c>
      <c r="S386" s="104">
        <v>0</v>
      </c>
      <c r="T386" s="98">
        <v>0</v>
      </c>
      <c r="U386" s="45">
        <v>0</v>
      </c>
      <c r="V386" s="45">
        <v>0</v>
      </c>
      <c r="W386" s="47">
        <v>0</v>
      </c>
      <c r="X386" s="62">
        <v>0</v>
      </c>
      <c r="Y386" s="45">
        <v>0</v>
      </c>
      <c r="Z386" s="45">
        <v>0</v>
      </c>
      <c r="AA386" s="45">
        <v>0</v>
      </c>
      <c r="AB386" s="115"/>
    </row>
    <row r="387" spans="1:28" x14ac:dyDescent="0.25">
      <c r="A387" s="87" t="s">
        <v>967</v>
      </c>
      <c r="B387" s="38" t="s">
        <v>968</v>
      </c>
      <c r="C387" s="144"/>
      <c r="D387" s="146">
        <f t="shared" si="126"/>
        <v>0</v>
      </c>
      <c r="E387" s="98">
        <v>0</v>
      </c>
      <c r="F387" s="45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98">
        <v>0</v>
      </c>
      <c r="M387" s="46">
        <v>0</v>
      </c>
      <c r="N387" s="46">
        <v>0</v>
      </c>
      <c r="O387" s="46">
        <v>0</v>
      </c>
      <c r="P387" s="45">
        <v>0</v>
      </c>
      <c r="Q387" s="45">
        <v>0</v>
      </c>
      <c r="R387" s="45">
        <v>0</v>
      </c>
      <c r="S387" s="104">
        <v>0</v>
      </c>
      <c r="T387" s="98">
        <v>0</v>
      </c>
      <c r="U387" s="45">
        <v>0</v>
      </c>
      <c r="V387" s="45">
        <v>0</v>
      </c>
      <c r="W387" s="47">
        <v>0</v>
      </c>
      <c r="X387" s="62">
        <v>0</v>
      </c>
      <c r="Y387" s="45">
        <v>0</v>
      </c>
      <c r="Z387" s="45">
        <v>0</v>
      </c>
      <c r="AA387" s="45">
        <v>0</v>
      </c>
      <c r="AB387" s="115"/>
    </row>
    <row r="388" spans="1:28" x14ac:dyDescent="0.25">
      <c r="A388" s="87" t="s">
        <v>969</v>
      </c>
      <c r="B388" s="38" t="s">
        <v>970</v>
      </c>
      <c r="C388" s="144"/>
      <c r="D388" s="146">
        <f t="shared" si="126"/>
        <v>0</v>
      </c>
      <c r="E388" s="98">
        <v>0</v>
      </c>
      <c r="F388" s="45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98">
        <v>0</v>
      </c>
      <c r="M388" s="46">
        <v>0</v>
      </c>
      <c r="N388" s="46">
        <v>0</v>
      </c>
      <c r="O388" s="46">
        <v>0</v>
      </c>
      <c r="P388" s="45">
        <v>0</v>
      </c>
      <c r="Q388" s="45">
        <v>0</v>
      </c>
      <c r="R388" s="45">
        <v>0</v>
      </c>
      <c r="S388" s="104">
        <v>0</v>
      </c>
      <c r="T388" s="98">
        <v>0</v>
      </c>
      <c r="U388" s="45">
        <v>0</v>
      </c>
      <c r="V388" s="45">
        <v>0</v>
      </c>
      <c r="W388" s="47">
        <v>0</v>
      </c>
      <c r="X388" s="62">
        <v>0</v>
      </c>
      <c r="Y388" s="45">
        <v>0</v>
      </c>
      <c r="Z388" s="45">
        <v>0</v>
      </c>
      <c r="AA388" s="45">
        <v>0</v>
      </c>
      <c r="AB388" s="115"/>
    </row>
    <row r="389" spans="1:28" s="148" customFormat="1" ht="11.25" x14ac:dyDescent="0.2">
      <c r="A389" s="87">
        <v>3722</v>
      </c>
      <c r="B389" s="38" t="s">
        <v>971</v>
      </c>
      <c r="C389" s="144">
        <v>247</v>
      </c>
      <c r="D389" s="145">
        <f t="shared" ref="D389:AA389" si="127">SUM(D390:D394)</f>
        <v>0</v>
      </c>
      <c r="E389" s="149">
        <f t="shared" si="127"/>
        <v>0</v>
      </c>
      <c r="F389" s="150">
        <f t="shared" si="127"/>
        <v>0</v>
      </c>
      <c r="G389" s="151">
        <f t="shared" si="127"/>
        <v>0</v>
      </c>
      <c r="H389" s="151">
        <f t="shared" si="127"/>
        <v>0</v>
      </c>
      <c r="I389" s="151">
        <f t="shared" si="127"/>
        <v>0</v>
      </c>
      <c r="J389" s="151">
        <f t="shared" si="127"/>
        <v>0</v>
      </c>
      <c r="K389" s="151">
        <f t="shared" si="127"/>
        <v>0</v>
      </c>
      <c r="L389" s="149">
        <f t="shared" si="127"/>
        <v>0</v>
      </c>
      <c r="M389" s="151">
        <f t="shared" si="127"/>
        <v>0</v>
      </c>
      <c r="N389" s="151">
        <f t="shared" si="127"/>
        <v>0</v>
      </c>
      <c r="O389" s="151">
        <f t="shared" si="127"/>
        <v>0</v>
      </c>
      <c r="P389" s="150">
        <f t="shared" si="127"/>
        <v>0</v>
      </c>
      <c r="Q389" s="150">
        <f t="shared" si="127"/>
        <v>0</v>
      </c>
      <c r="R389" s="150">
        <f t="shared" si="127"/>
        <v>0</v>
      </c>
      <c r="S389" s="153">
        <f t="shared" si="127"/>
        <v>0</v>
      </c>
      <c r="T389" s="149">
        <f t="shared" si="127"/>
        <v>0</v>
      </c>
      <c r="U389" s="150">
        <f t="shared" si="127"/>
        <v>0</v>
      </c>
      <c r="V389" s="150">
        <f t="shared" si="127"/>
        <v>0</v>
      </c>
      <c r="W389" s="154">
        <f t="shared" si="127"/>
        <v>0</v>
      </c>
      <c r="X389" s="155">
        <f t="shared" si="127"/>
        <v>0</v>
      </c>
      <c r="Y389" s="150">
        <f t="shared" si="127"/>
        <v>0</v>
      </c>
      <c r="Z389" s="150">
        <f t="shared" si="127"/>
        <v>0</v>
      </c>
      <c r="AA389" s="150">
        <f t="shared" si="127"/>
        <v>0</v>
      </c>
      <c r="AB389" s="157"/>
    </row>
    <row r="390" spans="1:28" x14ac:dyDescent="0.25">
      <c r="A390" s="87" t="s">
        <v>972</v>
      </c>
      <c r="B390" s="38" t="s">
        <v>973</v>
      </c>
      <c r="C390" s="144"/>
      <c r="D390" s="146">
        <f>SUM(E390:AA390)</f>
        <v>0</v>
      </c>
      <c r="E390" s="98">
        <v>0</v>
      </c>
      <c r="F390" s="45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98">
        <v>0</v>
      </c>
      <c r="M390" s="46">
        <v>0</v>
      </c>
      <c r="N390" s="46">
        <v>0</v>
      </c>
      <c r="O390" s="46">
        <v>0</v>
      </c>
      <c r="P390" s="45">
        <v>0</v>
      </c>
      <c r="Q390" s="45">
        <v>0</v>
      </c>
      <c r="R390" s="45">
        <v>0</v>
      </c>
      <c r="S390" s="104">
        <v>0</v>
      </c>
      <c r="T390" s="98">
        <v>0</v>
      </c>
      <c r="U390" s="45">
        <v>0</v>
      </c>
      <c r="V390" s="45">
        <v>0</v>
      </c>
      <c r="W390" s="47">
        <v>0</v>
      </c>
      <c r="X390" s="62">
        <v>0</v>
      </c>
      <c r="Y390" s="45">
        <v>0</v>
      </c>
      <c r="Z390" s="45">
        <v>0</v>
      </c>
      <c r="AA390" s="45">
        <v>0</v>
      </c>
      <c r="AB390" s="115"/>
    </row>
    <row r="391" spans="1:28" x14ac:dyDescent="0.25">
      <c r="A391" s="87" t="s">
        <v>974</v>
      </c>
      <c r="B391" s="38" t="s">
        <v>937</v>
      </c>
      <c r="C391" s="144"/>
      <c r="D391" s="146">
        <f>SUM(E391:AA391)</f>
        <v>0</v>
      </c>
      <c r="E391" s="98">
        <v>0</v>
      </c>
      <c r="F391" s="45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98">
        <v>0</v>
      </c>
      <c r="M391" s="46">
        <v>0</v>
      </c>
      <c r="N391" s="46">
        <v>0</v>
      </c>
      <c r="O391" s="46">
        <v>0</v>
      </c>
      <c r="P391" s="45">
        <v>0</v>
      </c>
      <c r="Q391" s="45">
        <v>0</v>
      </c>
      <c r="R391" s="45">
        <v>0</v>
      </c>
      <c r="S391" s="104">
        <v>0</v>
      </c>
      <c r="T391" s="98">
        <v>0</v>
      </c>
      <c r="U391" s="45">
        <v>0</v>
      </c>
      <c r="V391" s="45">
        <v>0</v>
      </c>
      <c r="W391" s="47">
        <v>0</v>
      </c>
      <c r="X391" s="62">
        <v>0</v>
      </c>
      <c r="Y391" s="45">
        <v>0</v>
      </c>
      <c r="Z391" s="45">
        <v>0</v>
      </c>
      <c r="AA391" s="45">
        <v>0</v>
      </c>
      <c r="AB391" s="115"/>
    </row>
    <row r="392" spans="1:28" x14ac:dyDescent="0.25">
      <c r="A392" s="87" t="s">
        <v>975</v>
      </c>
      <c r="B392" s="38" t="s">
        <v>976</v>
      </c>
      <c r="C392" s="144"/>
      <c r="D392" s="146">
        <f>SUM(E392:AA392)</f>
        <v>0</v>
      </c>
      <c r="E392" s="98">
        <v>0</v>
      </c>
      <c r="F392" s="45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98">
        <v>0</v>
      </c>
      <c r="M392" s="46">
        <v>0</v>
      </c>
      <c r="N392" s="46">
        <v>0</v>
      </c>
      <c r="O392" s="46">
        <v>0</v>
      </c>
      <c r="P392" s="45">
        <v>0</v>
      </c>
      <c r="Q392" s="45">
        <v>0</v>
      </c>
      <c r="R392" s="45">
        <v>0</v>
      </c>
      <c r="S392" s="104">
        <v>0</v>
      </c>
      <c r="T392" s="98">
        <v>0</v>
      </c>
      <c r="U392" s="45">
        <v>0</v>
      </c>
      <c r="V392" s="45">
        <v>0</v>
      </c>
      <c r="W392" s="47">
        <v>0</v>
      </c>
      <c r="X392" s="62">
        <v>0</v>
      </c>
      <c r="Y392" s="45">
        <v>0</v>
      </c>
      <c r="Z392" s="45">
        <v>0</v>
      </c>
      <c r="AA392" s="45">
        <v>0</v>
      </c>
      <c r="AB392" s="115"/>
    </row>
    <row r="393" spans="1:28" x14ac:dyDescent="0.25">
      <c r="A393" s="87" t="s">
        <v>977</v>
      </c>
      <c r="B393" s="38" t="s">
        <v>978</v>
      </c>
      <c r="C393" s="144"/>
      <c r="D393" s="146">
        <f>SUM(E393:AA393)</f>
        <v>0</v>
      </c>
      <c r="E393" s="98">
        <v>0</v>
      </c>
      <c r="F393" s="45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98">
        <v>0</v>
      </c>
      <c r="M393" s="46">
        <v>0</v>
      </c>
      <c r="N393" s="46">
        <v>0</v>
      </c>
      <c r="O393" s="46">
        <v>0</v>
      </c>
      <c r="P393" s="45">
        <v>0</v>
      </c>
      <c r="Q393" s="45">
        <v>0</v>
      </c>
      <c r="R393" s="45">
        <v>0</v>
      </c>
      <c r="S393" s="104">
        <v>0</v>
      </c>
      <c r="T393" s="98">
        <v>0</v>
      </c>
      <c r="U393" s="45">
        <v>0</v>
      </c>
      <c r="V393" s="45">
        <v>0</v>
      </c>
      <c r="W393" s="47">
        <v>0</v>
      </c>
      <c r="X393" s="62">
        <v>0</v>
      </c>
      <c r="Y393" s="45">
        <v>0</v>
      </c>
      <c r="Z393" s="45">
        <v>0</v>
      </c>
      <c r="AA393" s="45">
        <v>0</v>
      </c>
      <c r="AB393" s="115"/>
    </row>
    <row r="394" spans="1:28" x14ac:dyDescent="0.25">
      <c r="A394" s="87" t="s">
        <v>979</v>
      </c>
      <c r="B394" s="38" t="s">
        <v>980</v>
      </c>
      <c r="C394" s="144"/>
      <c r="D394" s="146">
        <f>SUM(E394:AA394)</f>
        <v>0</v>
      </c>
      <c r="E394" s="98">
        <v>0</v>
      </c>
      <c r="F394" s="45">
        <v>0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98">
        <v>0</v>
      </c>
      <c r="M394" s="46">
        <v>0</v>
      </c>
      <c r="N394" s="46">
        <v>0</v>
      </c>
      <c r="O394" s="46">
        <v>0</v>
      </c>
      <c r="P394" s="45">
        <v>0</v>
      </c>
      <c r="Q394" s="45">
        <v>0</v>
      </c>
      <c r="R394" s="45">
        <v>0</v>
      </c>
      <c r="S394" s="104">
        <v>0</v>
      </c>
      <c r="T394" s="98">
        <v>0</v>
      </c>
      <c r="U394" s="45">
        <v>0</v>
      </c>
      <c r="V394" s="45">
        <v>0</v>
      </c>
      <c r="W394" s="47">
        <v>0</v>
      </c>
      <c r="X394" s="62">
        <v>0</v>
      </c>
      <c r="Y394" s="45">
        <v>0</v>
      </c>
      <c r="Z394" s="45">
        <v>0</v>
      </c>
      <c r="AA394" s="45">
        <v>0</v>
      </c>
      <c r="AB394" s="115"/>
    </row>
    <row r="395" spans="1:28" x14ac:dyDescent="0.25">
      <c r="A395" s="87">
        <v>3723</v>
      </c>
      <c r="B395" s="38" t="s">
        <v>1421</v>
      </c>
      <c r="C395" s="144"/>
      <c r="D395" s="234">
        <f t="shared" ref="D395:AA395" si="128">D396</f>
        <v>0</v>
      </c>
      <c r="E395" s="243">
        <f t="shared" si="128"/>
        <v>0</v>
      </c>
      <c r="F395" s="244">
        <f t="shared" si="128"/>
        <v>0</v>
      </c>
      <c r="G395" s="245">
        <f t="shared" si="128"/>
        <v>0</v>
      </c>
      <c r="H395" s="245">
        <f t="shared" si="128"/>
        <v>0</v>
      </c>
      <c r="I395" s="245">
        <f t="shared" si="128"/>
        <v>0</v>
      </c>
      <c r="J395" s="245">
        <f t="shared" si="128"/>
        <v>0</v>
      </c>
      <c r="K395" s="245">
        <f t="shared" si="128"/>
        <v>0</v>
      </c>
      <c r="L395" s="243">
        <f t="shared" si="128"/>
        <v>0</v>
      </c>
      <c r="M395" s="245">
        <f t="shared" si="128"/>
        <v>0</v>
      </c>
      <c r="N395" s="245">
        <f t="shared" si="128"/>
        <v>0</v>
      </c>
      <c r="O395" s="245">
        <f t="shared" si="128"/>
        <v>0</v>
      </c>
      <c r="P395" s="244">
        <f t="shared" si="128"/>
        <v>0</v>
      </c>
      <c r="Q395" s="244">
        <f t="shared" si="128"/>
        <v>0</v>
      </c>
      <c r="R395" s="244">
        <f t="shared" si="128"/>
        <v>0</v>
      </c>
      <c r="S395" s="246">
        <f t="shared" si="128"/>
        <v>0</v>
      </c>
      <c r="T395" s="243">
        <f t="shared" si="128"/>
        <v>0</v>
      </c>
      <c r="U395" s="244">
        <f t="shared" si="128"/>
        <v>0</v>
      </c>
      <c r="V395" s="244">
        <f t="shared" si="128"/>
        <v>0</v>
      </c>
      <c r="W395" s="247">
        <f t="shared" si="128"/>
        <v>0</v>
      </c>
      <c r="X395" s="248">
        <f t="shared" si="128"/>
        <v>0</v>
      </c>
      <c r="Y395" s="244">
        <f t="shared" si="128"/>
        <v>0</v>
      </c>
      <c r="Z395" s="244">
        <f t="shared" si="128"/>
        <v>0</v>
      </c>
      <c r="AA395" s="244">
        <f t="shared" si="128"/>
        <v>0</v>
      </c>
      <c r="AB395" s="249"/>
    </row>
    <row r="396" spans="1:28" x14ac:dyDescent="0.25">
      <c r="A396" s="87" t="s">
        <v>1422</v>
      </c>
      <c r="B396" s="38" t="s">
        <v>1421</v>
      </c>
      <c r="C396" s="144"/>
      <c r="D396" s="146">
        <f>SUM(E396:AA396)</f>
        <v>0</v>
      </c>
      <c r="E396" s="98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98">
        <v>0</v>
      </c>
      <c r="M396" s="46">
        <v>0</v>
      </c>
      <c r="N396" s="46">
        <v>0</v>
      </c>
      <c r="O396" s="46">
        <v>0</v>
      </c>
      <c r="P396" s="46">
        <v>0</v>
      </c>
      <c r="Q396" s="45">
        <v>0</v>
      </c>
      <c r="R396" s="45">
        <v>0</v>
      </c>
      <c r="S396" s="104">
        <v>0</v>
      </c>
      <c r="T396" s="98">
        <v>0</v>
      </c>
      <c r="U396" s="45">
        <v>0</v>
      </c>
      <c r="V396" s="45">
        <v>0</v>
      </c>
      <c r="W396" s="47">
        <v>0</v>
      </c>
      <c r="X396" s="62">
        <v>0</v>
      </c>
      <c r="Y396" s="45">
        <v>0</v>
      </c>
      <c r="Z396" s="45">
        <v>0</v>
      </c>
      <c r="AA396" s="45">
        <v>0</v>
      </c>
      <c r="AB396" s="115"/>
    </row>
    <row r="397" spans="1:28" s="148" customFormat="1" ht="11.25" x14ac:dyDescent="0.2">
      <c r="A397" s="87">
        <v>38</v>
      </c>
      <c r="B397" s="38" t="s">
        <v>981</v>
      </c>
      <c r="C397" s="271">
        <v>248</v>
      </c>
      <c r="D397" s="49">
        <f t="shared" ref="D397:AA397" si="129">D398+D414+D428+D440</f>
        <v>0</v>
      </c>
      <c r="E397" s="99">
        <f>E398+E414+E428+E440</f>
        <v>0</v>
      </c>
      <c r="F397" s="49">
        <f t="shared" si="129"/>
        <v>0</v>
      </c>
      <c r="G397" s="49">
        <f t="shared" si="129"/>
        <v>0</v>
      </c>
      <c r="H397" s="49">
        <f t="shared" si="129"/>
        <v>0</v>
      </c>
      <c r="I397" s="49">
        <f t="shared" si="129"/>
        <v>0</v>
      </c>
      <c r="J397" s="49">
        <f t="shared" si="129"/>
        <v>0</v>
      </c>
      <c r="K397" s="49">
        <f t="shared" si="129"/>
        <v>0</v>
      </c>
      <c r="L397" s="99">
        <f t="shared" si="129"/>
        <v>0</v>
      </c>
      <c r="M397" s="49">
        <f t="shared" si="129"/>
        <v>0</v>
      </c>
      <c r="N397" s="49">
        <f t="shared" si="129"/>
        <v>0</v>
      </c>
      <c r="O397" s="49">
        <f t="shared" si="129"/>
        <v>0</v>
      </c>
      <c r="P397" s="49">
        <f t="shared" si="129"/>
        <v>0</v>
      </c>
      <c r="Q397" s="49">
        <f t="shared" si="129"/>
        <v>0</v>
      </c>
      <c r="R397" s="49">
        <f t="shared" si="129"/>
        <v>0</v>
      </c>
      <c r="S397" s="49">
        <f t="shared" si="129"/>
        <v>0</v>
      </c>
      <c r="T397" s="99">
        <f t="shared" si="129"/>
        <v>0</v>
      </c>
      <c r="U397" s="49">
        <f t="shared" si="129"/>
        <v>0</v>
      </c>
      <c r="V397" s="49">
        <f t="shared" si="129"/>
        <v>0</v>
      </c>
      <c r="W397" s="49">
        <f t="shared" si="129"/>
        <v>0</v>
      </c>
      <c r="X397" s="49">
        <f t="shared" si="129"/>
        <v>0</v>
      </c>
      <c r="Y397" s="49">
        <f t="shared" si="129"/>
        <v>0</v>
      </c>
      <c r="Z397" s="49">
        <f t="shared" si="129"/>
        <v>0</v>
      </c>
      <c r="AA397" s="48">
        <f t="shared" si="129"/>
        <v>0</v>
      </c>
      <c r="AB397" s="118"/>
    </row>
    <row r="398" spans="1:28" s="148" customFormat="1" ht="11.25" x14ac:dyDescent="0.2">
      <c r="A398" s="87">
        <v>381</v>
      </c>
      <c r="B398" s="38" t="s">
        <v>982</v>
      </c>
      <c r="C398" s="271">
        <v>249</v>
      </c>
      <c r="D398" s="49">
        <f>SUM(D399+D409+D412)</f>
        <v>0</v>
      </c>
      <c r="E398" s="99">
        <f>SUM(E399+E409+E412)</f>
        <v>0</v>
      </c>
      <c r="F398" s="49">
        <f t="shared" ref="F398:AA398" si="130">SUM(F399+F409+F412)</f>
        <v>0</v>
      </c>
      <c r="G398" s="49">
        <f t="shared" si="130"/>
        <v>0</v>
      </c>
      <c r="H398" s="49">
        <f t="shared" si="130"/>
        <v>0</v>
      </c>
      <c r="I398" s="49">
        <f t="shared" si="130"/>
        <v>0</v>
      </c>
      <c r="J398" s="49">
        <f t="shared" si="130"/>
        <v>0</v>
      </c>
      <c r="K398" s="49">
        <f t="shared" si="130"/>
        <v>0</v>
      </c>
      <c r="L398" s="99">
        <f t="shared" si="130"/>
        <v>0</v>
      </c>
      <c r="M398" s="49">
        <f t="shared" si="130"/>
        <v>0</v>
      </c>
      <c r="N398" s="49">
        <f t="shared" si="130"/>
        <v>0</v>
      </c>
      <c r="O398" s="49">
        <f t="shared" si="130"/>
        <v>0</v>
      </c>
      <c r="P398" s="49">
        <f t="shared" si="130"/>
        <v>0</v>
      </c>
      <c r="Q398" s="49">
        <f t="shared" si="130"/>
        <v>0</v>
      </c>
      <c r="R398" s="49">
        <f t="shared" si="130"/>
        <v>0</v>
      </c>
      <c r="S398" s="49">
        <f t="shared" si="130"/>
        <v>0</v>
      </c>
      <c r="T398" s="99">
        <f t="shared" si="130"/>
        <v>0</v>
      </c>
      <c r="U398" s="49">
        <f t="shared" si="130"/>
        <v>0</v>
      </c>
      <c r="V398" s="49">
        <f t="shared" si="130"/>
        <v>0</v>
      </c>
      <c r="W398" s="49">
        <f t="shared" si="130"/>
        <v>0</v>
      </c>
      <c r="X398" s="49">
        <f t="shared" si="130"/>
        <v>0</v>
      </c>
      <c r="Y398" s="49">
        <f t="shared" si="130"/>
        <v>0</v>
      </c>
      <c r="Z398" s="49">
        <f t="shared" si="130"/>
        <v>0</v>
      </c>
      <c r="AA398" s="48">
        <f t="shared" si="130"/>
        <v>0</v>
      </c>
      <c r="AB398" s="118"/>
    </row>
    <row r="399" spans="1:28" s="148" customFormat="1" ht="11.25" x14ac:dyDescent="0.2">
      <c r="A399" s="87">
        <v>3811</v>
      </c>
      <c r="B399" s="38" t="s">
        <v>983</v>
      </c>
      <c r="C399" s="271">
        <v>250</v>
      </c>
      <c r="D399" s="270">
        <f>SUM(D400:D408)</f>
        <v>0</v>
      </c>
      <c r="E399" s="149">
        <f t="shared" ref="E399:AA399" si="131">SUM(E400:E408)</f>
        <v>0</v>
      </c>
      <c r="F399" s="151">
        <f t="shared" si="131"/>
        <v>0</v>
      </c>
      <c r="G399" s="151">
        <f t="shared" si="131"/>
        <v>0</v>
      </c>
      <c r="H399" s="151">
        <f t="shared" si="131"/>
        <v>0</v>
      </c>
      <c r="I399" s="151">
        <f t="shared" si="131"/>
        <v>0</v>
      </c>
      <c r="J399" s="151">
        <f t="shared" si="131"/>
        <v>0</v>
      </c>
      <c r="K399" s="151">
        <f t="shared" si="131"/>
        <v>0</v>
      </c>
      <c r="L399" s="149">
        <f t="shared" si="131"/>
        <v>0</v>
      </c>
      <c r="M399" s="151">
        <f t="shared" si="131"/>
        <v>0</v>
      </c>
      <c r="N399" s="151">
        <f t="shared" si="131"/>
        <v>0</v>
      </c>
      <c r="O399" s="151">
        <f t="shared" si="131"/>
        <v>0</v>
      </c>
      <c r="P399" s="151">
        <f t="shared" si="131"/>
        <v>0</v>
      </c>
      <c r="Q399" s="151">
        <f t="shared" si="131"/>
        <v>0</v>
      </c>
      <c r="R399" s="151">
        <f t="shared" si="131"/>
        <v>0</v>
      </c>
      <c r="S399" s="153">
        <f t="shared" si="131"/>
        <v>0</v>
      </c>
      <c r="T399" s="149">
        <f t="shared" si="131"/>
        <v>0</v>
      </c>
      <c r="U399" s="151">
        <f t="shared" si="131"/>
        <v>0</v>
      </c>
      <c r="V399" s="150">
        <f t="shared" si="131"/>
        <v>0</v>
      </c>
      <c r="W399" s="151">
        <f t="shared" si="131"/>
        <v>0</v>
      </c>
      <c r="X399" s="269">
        <f t="shared" si="131"/>
        <v>0</v>
      </c>
      <c r="Y399" s="150">
        <f t="shared" si="131"/>
        <v>0</v>
      </c>
      <c r="Z399" s="151">
        <f t="shared" si="131"/>
        <v>0</v>
      </c>
      <c r="AA399" s="151">
        <f t="shared" si="131"/>
        <v>0</v>
      </c>
      <c r="AB399" s="157"/>
    </row>
    <row r="400" spans="1:28" x14ac:dyDescent="0.25">
      <c r="A400" s="87" t="s">
        <v>984</v>
      </c>
      <c r="B400" s="38" t="s">
        <v>985</v>
      </c>
      <c r="C400" s="144"/>
      <c r="D400" s="146">
        <f t="shared" ref="D400:D408" si="132">SUM(E400:AA400)</f>
        <v>0</v>
      </c>
      <c r="E400" s="98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98">
        <v>0</v>
      </c>
      <c r="M400" s="46">
        <v>0</v>
      </c>
      <c r="N400" s="46">
        <v>0</v>
      </c>
      <c r="O400" s="46">
        <v>0</v>
      </c>
      <c r="P400" s="45">
        <v>0</v>
      </c>
      <c r="Q400" s="45">
        <v>0</v>
      </c>
      <c r="R400" s="45">
        <v>0</v>
      </c>
      <c r="S400" s="104">
        <v>0</v>
      </c>
      <c r="T400" s="98">
        <v>0</v>
      </c>
      <c r="U400" s="45">
        <v>0</v>
      </c>
      <c r="V400" s="45">
        <v>0</v>
      </c>
      <c r="W400" s="47">
        <v>0</v>
      </c>
      <c r="X400" s="62">
        <v>0</v>
      </c>
      <c r="Y400" s="45">
        <v>0</v>
      </c>
      <c r="Z400" s="46">
        <v>0</v>
      </c>
      <c r="AA400" s="45">
        <v>0</v>
      </c>
      <c r="AB400" s="115"/>
    </row>
    <row r="401" spans="1:28" x14ac:dyDescent="0.25">
      <c r="A401" s="87" t="s">
        <v>986</v>
      </c>
      <c r="B401" s="38" t="s">
        <v>987</v>
      </c>
      <c r="C401" s="144"/>
      <c r="D401" s="146">
        <f t="shared" si="132"/>
        <v>0</v>
      </c>
      <c r="E401" s="98">
        <v>0</v>
      </c>
      <c r="F401" s="45">
        <v>0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98">
        <v>0</v>
      </c>
      <c r="M401" s="46">
        <v>0</v>
      </c>
      <c r="N401" s="46">
        <v>0</v>
      </c>
      <c r="O401" s="46">
        <v>0</v>
      </c>
      <c r="P401" s="45">
        <v>0</v>
      </c>
      <c r="Q401" s="45">
        <v>0</v>
      </c>
      <c r="R401" s="45">
        <v>0</v>
      </c>
      <c r="S401" s="104">
        <v>0</v>
      </c>
      <c r="T401" s="98">
        <v>0</v>
      </c>
      <c r="U401" s="45">
        <v>0</v>
      </c>
      <c r="V401" s="45">
        <v>0</v>
      </c>
      <c r="W401" s="47">
        <v>0</v>
      </c>
      <c r="X401" s="62">
        <v>0</v>
      </c>
      <c r="Y401" s="45">
        <v>0</v>
      </c>
      <c r="Z401" s="45">
        <v>0</v>
      </c>
      <c r="AA401" s="45">
        <v>0</v>
      </c>
      <c r="AB401" s="115"/>
    </row>
    <row r="402" spans="1:28" x14ac:dyDescent="0.25">
      <c r="A402" s="87" t="s">
        <v>988</v>
      </c>
      <c r="B402" s="38" t="s">
        <v>989</v>
      </c>
      <c r="C402" s="144"/>
      <c r="D402" s="146">
        <f t="shared" si="132"/>
        <v>0</v>
      </c>
      <c r="E402" s="98">
        <v>0</v>
      </c>
      <c r="F402" s="45">
        <v>0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98">
        <v>0</v>
      </c>
      <c r="M402" s="46">
        <v>0</v>
      </c>
      <c r="N402" s="46">
        <v>0</v>
      </c>
      <c r="O402" s="46">
        <v>0</v>
      </c>
      <c r="P402" s="45">
        <v>0</v>
      </c>
      <c r="Q402" s="45">
        <v>0</v>
      </c>
      <c r="R402" s="45">
        <v>0</v>
      </c>
      <c r="S402" s="104">
        <v>0</v>
      </c>
      <c r="T402" s="98">
        <v>0</v>
      </c>
      <c r="U402" s="45">
        <v>0</v>
      </c>
      <c r="V402" s="45">
        <v>0</v>
      </c>
      <c r="W402" s="47">
        <v>0</v>
      </c>
      <c r="X402" s="62">
        <v>0</v>
      </c>
      <c r="Y402" s="45">
        <v>0</v>
      </c>
      <c r="Z402" s="45">
        <v>0</v>
      </c>
      <c r="AA402" s="45">
        <v>0</v>
      </c>
      <c r="AB402" s="115"/>
    </row>
    <row r="403" spans="1:28" x14ac:dyDescent="0.25">
      <c r="A403" s="87" t="s">
        <v>990</v>
      </c>
      <c r="B403" s="38" t="s">
        <v>991</v>
      </c>
      <c r="C403" s="144"/>
      <c r="D403" s="146">
        <f t="shared" si="132"/>
        <v>0</v>
      </c>
      <c r="E403" s="98">
        <v>0</v>
      </c>
      <c r="F403" s="45">
        <v>0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98">
        <v>0</v>
      </c>
      <c r="M403" s="46">
        <v>0</v>
      </c>
      <c r="N403" s="46">
        <v>0</v>
      </c>
      <c r="O403" s="46">
        <v>0</v>
      </c>
      <c r="P403" s="45">
        <v>0</v>
      </c>
      <c r="Q403" s="45">
        <v>0</v>
      </c>
      <c r="R403" s="45">
        <v>0</v>
      </c>
      <c r="S403" s="104">
        <v>0</v>
      </c>
      <c r="T403" s="98">
        <v>0</v>
      </c>
      <c r="U403" s="45">
        <v>0</v>
      </c>
      <c r="V403" s="45">
        <v>0</v>
      </c>
      <c r="W403" s="47">
        <v>0</v>
      </c>
      <c r="X403" s="62">
        <v>0</v>
      </c>
      <c r="Y403" s="45">
        <v>0</v>
      </c>
      <c r="Z403" s="45">
        <v>0</v>
      </c>
      <c r="AA403" s="45">
        <v>0</v>
      </c>
      <c r="AB403" s="115"/>
    </row>
    <row r="404" spans="1:28" x14ac:dyDescent="0.25">
      <c r="A404" s="87" t="s">
        <v>992</v>
      </c>
      <c r="B404" s="38" t="s">
        <v>993</v>
      </c>
      <c r="C404" s="144"/>
      <c r="D404" s="146">
        <f t="shared" si="132"/>
        <v>0</v>
      </c>
      <c r="E404" s="98">
        <v>0</v>
      </c>
      <c r="F404" s="45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98">
        <v>0</v>
      </c>
      <c r="M404" s="46">
        <v>0</v>
      </c>
      <c r="N404" s="46">
        <v>0</v>
      </c>
      <c r="O404" s="46">
        <v>0</v>
      </c>
      <c r="P404" s="45">
        <v>0</v>
      </c>
      <c r="Q404" s="45">
        <v>0</v>
      </c>
      <c r="R404" s="45">
        <v>0</v>
      </c>
      <c r="S404" s="104">
        <v>0</v>
      </c>
      <c r="T404" s="98">
        <v>0</v>
      </c>
      <c r="U404" s="45">
        <v>0</v>
      </c>
      <c r="V404" s="45">
        <v>0</v>
      </c>
      <c r="W404" s="47">
        <v>0</v>
      </c>
      <c r="X404" s="62">
        <v>0</v>
      </c>
      <c r="Y404" s="45">
        <v>0</v>
      </c>
      <c r="Z404" s="45">
        <v>0</v>
      </c>
      <c r="AA404" s="45">
        <v>0</v>
      </c>
      <c r="AB404" s="115"/>
    </row>
    <row r="405" spans="1:28" x14ac:dyDescent="0.25">
      <c r="A405" s="87" t="s">
        <v>994</v>
      </c>
      <c r="B405" s="38" t="s">
        <v>995</v>
      </c>
      <c r="C405" s="144"/>
      <c r="D405" s="146">
        <f t="shared" si="132"/>
        <v>0</v>
      </c>
      <c r="E405" s="98">
        <v>0</v>
      </c>
      <c r="F405" s="45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98">
        <v>0</v>
      </c>
      <c r="M405" s="46">
        <v>0</v>
      </c>
      <c r="N405" s="46">
        <v>0</v>
      </c>
      <c r="O405" s="46">
        <v>0</v>
      </c>
      <c r="P405" s="45">
        <v>0</v>
      </c>
      <c r="Q405" s="45">
        <v>0</v>
      </c>
      <c r="R405" s="45">
        <v>0</v>
      </c>
      <c r="S405" s="104">
        <v>0</v>
      </c>
      <c r="T405" s="98">
        <v>0</v>
      </c>
      <c r="U405" s="45">
        <v>0</v>
      </c>
      <c r="V405" s="45">
        <v>0</v>
      </c>
      <c r="W405" s="47">
        <v>0</v>
      </c>
      <c r="X405" s="62">
        <v>0</v>
      </c>
      <c r="Y405" s="45">
        <v>0</v>
      </c>
      <c r="Z405" s="45">
        <v>0</v>
      </c>
      <c r="AA405" s="45">
        <v>0</v>
      </c>
      <c r="AB405" s="115"/>
    </row>
    <row r="406" spans="1:28" x14ac:dyDescent="0.25">
      <c r="A406" s="87" t="s">
        <v>996</v>
      </c>
      <c r="B406" s="38" t="s">
        <v>997</v>
      </c>
      <c r="C406" s="144"/>
      <c r="D406" s="146">
        <f t="shared" si="132"/>
        <v>0</v>
      </c>
      <c r="E406" s="98">
        <v>0</v>
      </c>
      <c r="F406" s="45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98">
        <v>0</v>
      </c>
      <c r="M406" s="46">
        <v>0</v>
      </c>
      <c r="N406" s="46">
        <v>0</v>
      </c>
      <c r="O406" s="46">
        <v>0</v>
      </c>
      <c r="P406" s="45">
        <v>0</v>
      </c>
      <c r="Q406" s="45">
        <v>0</v>
      </c>
      <c r="R406" s="45">
        <v>0</v>
      </c>
      <c r="S406" s="104">
        <v>0</v>
      </c>
      <c r="T406" s="98">
        <v>0</v>
      </c>
      <c r="U406" s="45">
        <v>0</v>
      </c>
      <c r="V406" s="45">
        <v>0</v>
      </c>
      <c r="W406" s="47">
        <v>0</v>
      </c>
      <c r="X406" s="62">
        <v>0</v>
      </c>
      <c r="Y406" s="45">
        <v>0</v>
      </c>
      <c r="Z406" s="45">
        <v>0</v>
      </c>
      <c r="AA406" s="45">
        <v>0</v>
      </c>
      <c r="AB406" s="115"/>
    </row>
    <row r="407" spans="1:28" x14ac:dyDescent="0.25">
      <c r="A407" s="87" t="s">
        <v>998</v>
      </c>
      <c r="B407" s="38" t="s">
        <v>999</v>
      </c>
      <c r="C407" s="144"/>
      <c r="D407" s="146">
        <f t="shared" si="132"/>
        <v>0</v>
      </c>
      <c r="E407" s="98">
        <v>0</v>
      </c>
      <c r="F407" s="45">
        <v>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98">
        <v>0</v>
      </c>
      <c r="M407" s="46">
        <v>0</v>
      </c>
      <c r="N407" s="46">
        <v>0</v>
      </c>
      <c r="O407" s="46">
        <v>0</v>
      </c>
      <c r="P407" s="45">
        <v>0</v>
      </c>
      <c r="Q407" s="45">
        <v>0</v>
      </c>
      <c r="R407" s="45">
        <v>0</v>
      </c>
      <c r="S407" s="104">
        <v>0</v>
      </c>
      <c r="T407" s="98">
        <v>0</v>
      </c>
      <c r="U407" s="45">
        <v>0</v>
      </c>
      <c r="V407" s="45">
        <v>0</v>
      </c>
      <c r="W407" s="47">
        <v>0</v>
      </c>
      <c r="X407" s="62">
        <v>0</v>
      </c>
      <c r="Y407" s="45">
        <v>0</v>
      </c>
      <c r="Z407" s="45">
        <v>0</v>
      </c>
      <c r="AA407" s="45">
        <v>0</v>
      </c>
      <c r="AB407" s="115"/>
    </row>
    <row r="408" spans="1:28" x14ac:dyDescent="0.25">
      <c r="A408" s="87" t="s">
        <v>1000</v>
      </c>
      <c r="B408" s="38" t="s">
        <v>1001</v>
      </c>
      <c r="C408" s="144"/>
      <c r="D408" s="146">
        <f t="shared" si="132"/>
        <v>0</v>
      </c>
      <c r="E408" s="98">
        <v>0</v>
      </c>
      <c r="F408" s="45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98">
        <v>0</v>
      </c>
      <c r="M408" s="46">
        <v>0</v>
      </c>
      <c r="N408" s="46">
        <v>0</v>
      </c>
      <c r="O408" s="46">
        <v>0</v>
      </c>
      <c r="P408" s="45">
        <v>0</v>
      </c>
      <c r="Q408" s="45">
        <v>0</v>
      </c>
      <c r="R408" s="45">
        <v>0</v>
      </c>
      <c r="S408" s="104">
        <v>0</v>
      </c>
      <c r="T408" s="98">
        <v>0</v>
      </c>
      <c r="U408" s="45">
        <v>0</v>
      </c>
      <c r="V408" s="45">
        <v>0</v>
      </c>
      <c r="W408" s="47">
        <v>0</v>
      </c>
      <c r="X408" s="62">
        <v>0</v>
      </c>
      <c r="Y408" s="45">
        <v>0</v>
      </c>
      <c r="Z408" s="45">
        <v>0</v>
      </c>
      <c r="AA408" s="45">
        <v>0</v>
      </c>
      <c r="AB408" s="115"/>
    </row>
    <row r="409" spans="1:28" s="148" customFormat="1" ht="11.25" x14ac:dyDescent="0.2">
      <c r="A409" s="87">
        <v>3812</v>
      </c>
      <c r="B409" s="38" t="s">
        <v>1002</v>
      </c>
      <c r="C409" s="144">
        <v>251</v>
      </c>
      <c r="D409" s="145">
        <f t="shared" ref="D409:AA409" si="133">D410+D411</f>
        <v>0</v>
      </c>
      <c r="E409" s="149">
        <f t="shared" si="133"/>
        <v>0</v>
      </c>
      <c r="F409" s="150">
        <f t="shared" si="133"/>
        <v>0</v>
      </c>
      <c r="G409" s="151">
        <f t="shared" si="133"/>
        <v>0</v>
      </c>
      <c r="H409" s="151">
        <f t="shared" si="133"/>
        <v>0</v>
      </c>
      <c r="I409" s="151">
        <f t="shared" si="133"/>
        <v>0</v>
      </c>
      <c r="J409" s="151">
        <f t="shared" si="133"/>
        <v>0</v>
      </c>
      <c r="K409" s="151">
        <f t="shared" si="133"/>
        <v>0</v>
      </c>
      <c r="L409" s="149">
        <f t="shared" si="133"/>
        <v>0</v>
      </c>
      <c r="M409" s="151">
        <f t="shared" si="133"/>
        <v>0</v>
      </c>
      <c r="N409" s="151">
        <f t="shared" si="133"/>
        <v>0</v>
      </c>
      <c r="O409" s="151">
        <f t="shared" si="133"/>
        <v>0</v>
      </c>
      <c r="P409" s="150">
        <f t="shared" si="133"/>
        <v>0</v>
      </c>
      <c r="Q409" s="150">
        <f t="shared" si="133"/>
        <v>0</v>
      </c>
      <c r="R409" s="150">
        <f t="shared" si="133"/>
        <v>0</v>
      </c>
      <c r="S409" s="153">
        <f t="shared" si="133"/>
        <v>0</v>
      </c>
      <c r="T409" s="149">
        <f t="shared" si="133"/>
        <v>0</v>
      </c>
      <c r="U409" s="150">
        <f t="shared" si="133"/>
        <v>0</v>
      </c>
      <c r="V409" s="150">
        <f t="shared" si="133"/>
        <v>0</v>
      </c>
      <c r="W409" s="154">
        <f t="shared" si="133"/>
        <v>0</v>
      </c>
      <c r="X409" s="155">
        <f t="shared" si="133"/>
        <v>0</v>
      </c>
      <c r="Y409" s="150">
        <f t="shared" si="133"/>
        <v>0</v>
      </c>
      <c r="Z409" s="150">
        <f t="shared" si="133"/>
        <v>0</v>
      </c>
      <c r="AA409" s="150">
        <f t="shared" si="133"/>
        <v>0</v>
      </c>
      <c r="AB409" s="157"/>
    </row>
    <row r="410" spans="1:28" x14ac:dyDescent="0.25">
      <c r="A410" s="87" t="s">
        <v>1003</v>
      </c>
      <c r="B410" s="38" t="s">
        <v>1004</v>
      </c>
      <c r="C410" s="144"/>
      <c r="D410" s="146">
        <f>SUM(E410:AA410)</f>
        <v>0</v>
      </c>
      <c r="E410" s="98">
        <v>0</v>
      </c>
      <c r="F410" s="45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98">
        <v>0</v>
      </c>
      <c r="M410" s="46">
        <v>0</v>
      </c>
      <c r="N410" s="46">
        <v>0</v>
      </c>
      <c r="O410" s="46">
        <v>0</v>
      </c>
      <c r="P410" s="45">
        <v>0</v>
      </c>
      <c r="Q410" s="45">
        <v>0</v>
      </c>
      <c r="R410" s="45">
        <v>0</v>
      </c>
      <c r="S410" s="104">
        <v>0</v>
      </c>
      <c r="T410" s="98">
        <v>0</v>
      </c>
      <c r="U410" s="45">
        <v>0</v>
      </c>
      <c r="V410" s="45">
        <v>0</v>
      </c>
      <c r="W410" s="47">
        <v>0</v>
      </c>
      <c r="X410" s="62">
        <v>0</v>
      </c>
      <c r="Y410" s="45">
        <v>0</v>
      </c>
      <c r="Z410" s="45">
        <v>0</v>
      </c>
      <c r="AA410" s="45">
        <v>0</v>
      </c>
      <c r="AB410" s="115"/>
    </row>
    <row r="411" spans="1:28" x14ac:dyDescent="0.25">
      <c r="A411" s="87" t="s">
        <v>1005</v>
      </c>
      <c r="B411" s="38" t="s">
        <v>1006</v>
      </c>
      <c r="C411" s="144"/>
      <c r="D411" s="146">
        <f>SUM(E411:AA411)</f>
        <v>0</v>
      </c>
      <c r="E411" s="98">
        <v>0</v>
      </c>
      <c r="F411" s="45">
        <v>0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98">
        <v>0</v>
      </c>
      <c r="M411" s="46">
        <v>0</v>
      </c>
      <c r="N411" s="46">
        <v>0</v>
      </c>
      <c r="O411" s="46">
        <v>0</v>
      </c>
      <c r="P411" s="45">
        <v>0</v>
      </c>
      <c r="Q411" s="45">
        <v>0</v>
      </c>
      <c r="R411" s="45">
        <v>0</v>
      </c>
      <c r="S411" s="104">
        <v>0</v>
      </c>
      <c r="T411" s="98">
        <v>0</v>
      </c>
      <c r="U411" s="45">
        <v>0</v>
      </c>
      <c r="V411" s="45">
        <v>0</v>
      </c>
      <c r="W411" s="47">
        <v>0</v>
      </c>
      <c r="X411" s="62">
        <v>0</v>
      </c>
      <c r="Y411" s="45">
        <v>0</v>
      </c>
      <c r="Z411" s="45">
        <v>0</v>
      </c>
      <c r="AA411" s="45">
        <v>0</v>
      </c>
      <c r="AB411" s="115"/>
    </row>
    <row r="412" spans="1:28" x14ac:dyDescent="0.25">
      <c r="A412" s="87">
        <v>3813</v>
      </c>
      <c r="B412" s="38" t="s">
        <v>1423</v>
      </c>
      <c r="C412" s="144"/>
      <c r="D412" s="234">
        <f t="shared" ref="D412:AA412" si="134">D413</f>
        <v>0</v>
      </c>
      <c r="E412" s="243">
        <f t="shared" si="134"/>
        <v>0</v>
      </c>
      <c r="F412" s="244">
        <f t="shared" si="134"/>
        <v>0</v>
      </c>
      <c r="G412" s="245">
        <f t="shared" si="134"/>
        <v>0</v>
      </c>
      <c r="H412" s="245">
        <f t="shared" si="134"/>
        <v>0</v>
      </c>
      <c r="I412" s="245">
        <f t="shared" si="134"/>
        <v>0</v>
      </c>
      <c r="J412" s="245">
        <f t="shared" si="134"/>
        <v>0</v>
      </c>
      <c r="K412" s="245">
        <f t="shared" si="134"/>
        <v>0</v>
      </c>
      <c r="L412" s="243">
        <f t="shared" si="134"/>
        <v>0</v>
      </c>
      <c r="M412" s="245">
        <f t="shared" si="134"/>
        <v>0</v>
      </c>
      <c r="N412" s="245">
        <f t="shared" si="134"/>
        <v>0</v>
      </c>
      <c r="O412" s="245">
        <f t="shared" si="134"/>
        <v>0</v>
      </c>
      <c r="P412" s="244">
        <f t="shared" si="134"/>
        <v>0</v>
      </c>
      <c r="Q412" s="244">
        <f t="shared" si="134"/>
        <v>0</v>
      </c>
      <c r="R412" s="244">
        <f t="shared" si="134"/>
        <v>0</v>
      </c>
      <c r="S412" s="246">
        <f t="shared" si="134"/>
        <v>0</v>
      </c>
      <c r="T412" s="243">
        <f t="shared" si="134"/>
        <v>0</v>
      </c>
      <c r="U412" s="244">
        <f t="shared" si="134"/>
        <v>0</v>
      </c>
      <c r="V412" s="244">
        <f t="shared" si="134"/>
        <v>0</v>
      </c>
      <c r="W412" s="247">
        <f t="shared" si="134"/>
        <v>0</v>
      </c>
      <c r="X412" s="248">
        <f t="shared" si="134"/>
        <v>0</v>
      </c>
      <c r="Y412" s="244">
        <f t="shared" si="134"/>
        <v>0</v>
      </c>
      <c r="Z412" s="244">
        <f t="shared" si="134"/>
        <v>0</v>
      </c>
      <c r="AA412" s="244">
        <f t="shared" si="134"/>
        <v>0</v>
      </c>
      <c r="AB412" s="249"/>
    </row>
    <row r="413" spans="1:28" x14ac:dyDescent="0.25">
      <c r="A413" s="87" t="s">
        <v>1424</v>
      </c>
      <c r="B413" s="38" t="s">
        <v>1423</v>
      </c>
      <c r="C413" s="144"/>
      <c r="D413" s="146">
        <f>SUM(E413:AA413)</f>
        <v>0</v>
      </c>
      <c r="E413" s="98">
        <v>0</v>
      </c>
      <c r="F413" s="45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98">
        <v>0</v>
      </c>
      <c r="M413" s="46">
        <v>0</v>
      </c>
      <c r="N413" s="46">
        <v>0</v>
      </c>
      <c r="O413" s="46">
        <v>0</v>
      </c>
      <c r="P413" s="45">
        <v>0</v>
      </c>
      <c r="Q413" s="45">
        <v>0</v>
      </c>
      <c r="R413" s="45">
        <v>0</v>
      </c>
      <c r="S413" s="104">
        <v>0</v>
      </c>
      <c r="T413" s="98">
        <v>0</v>
      </c>
      <c r="U413" s="45">
        <v>0</v>
      </c>
      <c r="V413" s="45">
        <v>0</v>
      </c>
      <c r="W413" s="47">
        <v>0</v>
      </c>
      <c r="X413" s="62">
        <v>0</v>
      </c>
      <c r="Y413" s="45">
        <v>0</v>
      </c>
      <c r="Z413" s="45">
        <v>0</v>
      </c>
      <c r="AA413" s="45">
        <v>0</v>
      </c>
      <c r="AB413" s="115"/>
    </row>
    <row r="414" spans="1:28" s="148" customFormat="1" ht="11.25" x14ac:dyDescent="0.2">
      <c r="A414" s="87">
        <v>382</v>
      </c>
      <c r="B414" s="38" t="s">
        <v>1007</v>
      </c>
      <c r="C414" s="144">
        <v>252</v>
      </c>
      <c r="D414" s="39">
        <f>SUM(D415+D424)</f>
        <v>0</v>
      </c>
      <c r="E414" s="99">
        <f t="shared" ref="E414:AA414" si="135">SUM(E415+E424)</f>
        <v>0</v>
      </c>
      <c r="F414" s="48">
        <f t="shared" si="135"/>
        <v>0</v>
      </c>
      <c r="G414" s="49">
        <f t="shared" si="135"/>
        <v>0</v>
      </c>
      <c r="H414" s="49">
        <f t="shared" si="135"/>
        <v>0</v>
      </c>
      <c r="I414" s="49">
        <f t="shared" si="135"/>
        <v>0</v>
      </c>
      <c r="J414" s="49">
        <f t="shared" si="135"/>
        <v>0</v>
      </c>
      <c r="K414" s="49">
        <f t="shared" si="135"/>
        <v>0</v>
      </c>
      <c r="L414" s="99">
        <f t="shared" si="135"/>
        <v>0</v>
      </c>
      <c r="M414" s="49">
        <f t="shared" si="135"/>
        <v>0</v>
      </c>
      <c r="N414" s="49">
        <f t="shared" si="135"/>
        <v>0</v>
      </c>
      <c r="O414" s="49">
        <f t="shared" si="135"/>
        <v>0</v>
      </c>
      <c r="P414" s="48">
        <f t="shared" si="135"/>
        <v>0</v>
      </c>
      <c r="Q414" s="48">
        <f t="shared" si="135"/>
        <v>0</v>
      </c>
      <c r="R414" s="48">
        <f t="shared" si="135"/>
        <v>0</v>
      </c>
      <c r="S414" s="105">
        <f t="shared" si="135"/>
        <v>0</v>
      </c>
      <c r="T414" s="99">
        <f t="shared" si="135"/>
        <v>0</v>
      </c>
      <c r="U414" s="48">
        <f t="shared" si="135"/>
        <v>0</v>
      </c>
      <c r="V414" s="48">
        <f t="shared" si="135"/>
        <v>0</v>
      </c>
      <c r="W414" s="50">
        <f t="shared" si="135"/>
        <v>0</v>
      </c>
      <c r="X414" s="58">
        <f t="shared" si="135"/>
        <v>0</v>
      </c>
      <c r="Y414" s="48">
        <f t="shared" si="135"/>
        <v>0</v>
      </c>
      <c r="Z414" s="48">
        <f t="shared" si="135"/>
        <v>0</v>
      </c>
      <c r="AA414" s="48">
        <f t="shared" si="135"/>
        <v>0</v>
      </c>
      <c r="AB414" s="118"/>
    </row>
    <row r="415" spans="1:28" s="148" customFormat="1" ht="11.25" x14ac:dyDescent="0.2">
      <c r="A415" s="87">
        <v>3821</v>
      </c>
      <c r="B415" s="38" t="s">
        <v>1008</v>
      </c>
      <c r="C415" s="144">
        <v>253</v>
      </c>
      <c r="D415" s="145">
        <f>SUM(D416:D423)</f>
        <v>0</v>
      </c>
      <c r="E415" s="149">
        <f t="shared" ref="E415:AA415" si="136">SUM(E416:E423)</f>
        <v>0</v>
      </c>
      <c r="F415" s="150">
        <f t="shared" si="136"/>
        <v>0</v>
      </c>
      <c r="G415" s="151">
        <f t="shared" si="136"/>
        <v>0</v>
      </c>
      <c r="H415" s="151">
        <f t="shared" si="136"/>
        <v>0</v>
      </c>
      <c r="I415" s="151">
        <f t="shared" si="136"/>
        <v>0</v>
      </c>
      <c r="J415" s="151">
        <f t="shared" si="136"/>
        <v>0</v>
      </c>
      <c r="K415" s="151">
        <f t="shared" si="136"/>
        <v>0</v>
      </c>
      <c r="L415" s="149">
        <f t="shared" si="136"/>
        <v>0</v>
      </c>
      <c r="M415" s="151">
        <f t="shared" si="136"/>
        <v>0</v>
      </c>
      <c r="N415" s="151">
        <f t="shared" si="136"/>
        <v>0</v>
      </c>
      <c r="O415" s="151">
        <f t="shared" si="136"/>
        <v>0</v>
      </c>
      <c r="P415" s="150">
        <f t="shared" si="136"/>
        <v>0</v>
      </c>
      <c r="Q415" s="150">
        <f t="shared" si="136"/>
        <v>0</v>
      </c>
      <c r="R415" s="150">
        <f t="shared" si="136"/>
        <v>0</v>
      </c>
      <c r="S415" s="153">
        <f t="shared" si="136"/>
        <v>0</v>
      </c>
      <c r="T415" s="149">
        <f t="shared" si="136"/>
        <v>0</v>
      </c>
      <c r="U415" s="150">
        <f t="shared" si="136"/>
        <v>0</v>
      </c>
      <c r="V415" s="150">
        <f t="shared" si="136"/>
        <v>0</v>
      </c>
      <c r="W415" s="154">
        <f t="shared" si="136"/>
        <v>0</v>
      </c>
      <c r="X415" s="155">
        <f t="shared" si="136"/>
        <v>0</v>
      </c>
      <c r="Y415" s="150">
        <f t="shared" si="136"/>
        <v>0</v>
      </c>
      <c r="Z415" s="150">
        <f t="shared" si="136"/>
        <v>0</v>
      </c>
      <c r="AA415" s="150">
        <f t="shared" si="136"/>
        <v>0</v>
      </c>
      <c r="AB415" s="157"/>
    </row>
    <row r="416" spans="1:28" x14ac:dyDescent="0.25">
      <c r="A416" s="87">
        <v>38211</v>
      </c>
      <c r="B416" s="38" t="s">
        <v>1009</v>
      </c>
      <c r="C416" s="144"/>
      <c r="D416" s="146">
        <f t="shared" ref="D416:D423" si="137">SUM(E416:AA416)</f>
        <v>0</v>
      </c>
      <c r="E416" s="98">
        <v>0</v>
      </c>
      <c r="F416" s="45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98">
        <v>0</v>
      </c>
      <c r="M416" s="46">
        <v>0</v>
      </c>
      <c r="N416" s="46">
        <v>0</v>
      </c>
      <c r="O416" s="46">
        <v>0</v>
      </c>
      <c r="P416" s="45">
        <v>0</v>
      </c>
      <c r="Q416" s="45">
        <v>0</v>
      </c>
      <c r="R416" s="45">
        <v>0</v>
      </c>
      <c r="S416" s="104">
        <v>0</v>
      </c>
      <c r="T416" s="98">
        <v>0</v>
      </c>
      <c r="U416" s="45">
        <v>0</v>
      </c>
      <c r="V416" s="45">
        <v>0</v>
      </c>
      <c r="W416" s="47">
        <v>0</v>
      </c>
      <c r="X416" s="62">
        <v>0</v>
      </c>
      <c r="Y416" s="45">
        <v>0</v>
      </c>
      <c r="Z416" s="45">
        <v>0</v>
      </c>
      <c r="AA416" s="45">
        <v>0</v>
      </c>
      <c r="AB416" s="115"/>
    </row>
    <row r="417" spans="1:28" x14ac:dyDescent="0.25">
      <c r="A417" s="87">
        <v>38212</v>
      </c>
      <c r="B417" s="38" t="s">
        <v>1010</v>
      </c>
      <c r="C417" s="144"/>
      <c r="D417" s="146">
        <f t="shared" si="137"/>
        <v>0</v>
      </c>
      <c r="E417" s="98">
        <v>0</v>
      </c>
      <c r="F417" s="45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98">
        <v>0</v>
      </c>
      <c r="M417" s="46">
        <v>0</v>
      </c>
      <c r="N417" s="46">
        <v>0</v>
      </c>
      <c r="O417" s="46">
        <v>0</v>
      </c>
      <c r="P417" s="45">
        <v>0</v>
      </c>
      <c r="Q417" s="45">
        <v>0</v>
      </c>
      <c r="R417" s="45">
        <v>0</v>
      </c>
      <c r="S417" s="104">
        <v>0</v>
      </c>
      <c r="T417" s="98">
        <v>0</v>
      </c>
      <c r="U417" s="45">
        <v>0</v>
      </c>
      <c r="V417" s="45">
        <v>0</v>
      </c>
      <c r="W417" s="47">
        <v>0</v>
      </c>
      <c r="X417" s="62">
        <v>0</v>
      </c>
      <c r="Y417" s="45">
        <v>0</v>
      </c>
      <c r="Z417" s="45">
        <v>0</v>
      </c>
      <c r="AA417" s="45">
        <v>0</v>
      </c>
      <c r="AB417" s="115"/>
    </row>
    <row r="418" spans="1:28" x14ac:dyDescent="0.25">
      <c r="A418" s="87">
        <v>38213</v>
      </c>
      <c r="B418" s="38" t="s">
        <v>1011</v>
      </c>
      <c r="C418" s="144"/>
      <c r="D418" s="146">
        <f t="shared" si="137"/>
        <v>0</v>
      </c>
      <c r="E418" s="98">
        <v>0</v>
      </c>
      <c r="F418" s="45">
        <v>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98">
        <v>0</v>
      </c>
      <c r="M418" s="46">
        <v>0</v>
      </c>
      <c r="N418" s="46">
        <v>0</v>
      </c>
      <c r="O418" s="46">
        <v>0</v>
      </c>
      <c r="P418" s="45">
        <v>0</v>
      </c>
      <c r="Q418" s="45">
        <v>0</v>
      </c>
      <c r="R418" s="45">
        <v>0</v>
      </c>
      <c r="S418" s="104">
        <v>0</v>
      </c>
      <c r="T418" s="98">
        <v>0</v>
      </c>
      <c r="U418" s="45">
        <v>0</v>
      </c>
      <c r="V418" s="45">
        <v>0</v>
      </c>
      <c r="W418" s="47">
        <v>0</v>
      </c>
      <c r="X418" s="62">
        <v>0</v>
      </c>
      <c r="Y418" s="45">
        <v>0</v>
      </c>
      <c r="Z418" s="45">
        <v>0</v>
      </c>
      <c r="AA418" s="45">
        <v>0</v>
      </c>
      <c r="AB418" s="115"/>
    </row>
    <row r="419" spans="1:28" x14ac:dyDescent="0.25">
      <c r="A419" s="87">
        <v>38214</v>
      </c>
      <c r="B419" s="38" t="s">
        <v>1012</v>
      </c>
      <c r="C419" s="144"/>
      <c r="D419" s="146">
        <f t="shared" si="137"/>
        <v>0</v>
      </c>
      <c r="E419" s="98">
        <v>0</v>
      </c>
      <c r="F419" s="45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98">
        <v>0</v>
      </c>
      <c r="M419" s="46">
        <v>0</v>
      </c>
      <c r="N419" s="46">
        <v>0</v>
      </c>
      <c r="O419" s="46">
        <v>0</v>
      </c>
      <c r="P419" s="45">
        <v>0</v>
      </c>
      <c r="Q419" s="45">
        <v>0</v>
      </c>
      <c r="R419" s="45">
        <v>0</v>
      </c>
      <c r="S419" s="104">
        <v>0</v>
      </c>
      <c r="T419" s="98">
        <v>0</v>
      </c>
      <c r="U419" s="45">
        <v>0</v>
      </c>
      <c r="V419" s="45">
        <v>0</v>
      </c>
      <c r="W419" s="47">
        <v>0</v>
      </c>
      <c r="X419" s="62">
        <v>0</v>
      </c>
      <c r="Y419" s="45">
        <v>0</v>
      </c>
      <c r="Z419" s="45">
        <v>0</v>
      </c>
      <c r="AA419" s="45">
        <v>0</v>
      </c>
      <c r="AB419" s="115"/>
    </row>
    <row r="420" spans="1:28" x14ac:dyDescent="0.25">
      <c r="A420" s="87">
        <v>38215</v>
      </c>
      <c r="B420" s="38" t="s">
        <v>1013</v>
      </c>
      <c r="C420" s="144"/>
      <c r="D420" s="146">
        <f t="shared" si="137"/>
        <v>0</v>
      </c>
      <c r="E420" s="98">
        <v>0</v>
      </c>
      <c r="F420" s="45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98">
        <v>0</v>
      </c>
      <c r="M420" s="46">
        <v>0</v>
      </c>
      <c r="N420" s="46">
        <v>0</v>
      </c>
      <c r="O420" s="46">
        <v>0</v>
      </c>
      <c r="P420" s="45">
        <v>0</v>
      </c>
      <c r="Q420" s="45">
        <v>0</v>
      </c>
      <c r="R420" s="45">
        <v>0</v>
      </c>
      <c r="S420" s="104">
        <v>0</v>
      </c>
      <c r="T420" s="98">
        <v>0</v>
      </c>
      <c r="U420" s="45">
        <v>0</v>
      </c>
      <c r="V420" s="45">
        <v>0</v>
      </c>
      <c r="W420" s="47">
        <v>0</v>
      </c>
      <c r="X420" s="62">
        <v>0</v>
      </c>
      <c r="Y420" s="45">
        <v>0</v>
      </c>
      <c r="Z420" s="45">
        <v>0</v>
      </c>
      <c r="AA420" s="45">
        <v>0</v>
      </c>
      <c r="AB420" s="115"/>
    </row>
    <row r="421" spans="1:28" x14ac:dyDescent="0.25">
      <c r="A421" s="87">
        <v>38216</v>
      </c>
      <c r="B421" s="38" t="s">
        <v>1014</v>
      </c>
      <c r="C421" s="144"/>
      <c r="D421" s="146">
        <f t="shared" si="137"/>
        <v>0</v>
      </c>
      <c r="E421" s="98">
        <v>0</v>
      </c>
      <c r="F421" s="45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98">
        <v>0</v>
      </c>
      <c r="M421" s="46">
        <v>0</v>
      </c>
      <c r="N421" s="46">
        <v>0</v>
      </c>
      <c r="O421" s="46">
        <v>0</v>
      </c>
      <c r="P421" s="45">
        <v>0</v>
      </c>
      <c r="Q421" s="45">
        <v>0</v>
      </c>
      <c r="R421" s="45">
        <v>0</v>
      </c>
      <c r="S421" s="104">
        <v>0</v>
      </c>
      <c r="T421" s="98">
        <v>0</v>
      </c>
      <c r="U421" s="45">
        <v>0</v>
      </c>
      <c r="V421" s="45">
        <v>0</v>
      </c>
      <c r="W421" s="47">
        <v>0</v>
      </c>
      <c r="X421" s="62">
        <v>0</v>
      </c>
      <c r="Y421" s="45">
        <v>0</v>
      </c>
      <c r="Z421" s="45">
        <v>0</v>
      </c>
      <c r="AA421" s="45">
        <v>0</v>
      </c>
      <c r="AB421" s="115"/>
    </row>
    <row r="422" spans="1:28" x14ac:dyDescent="0.25">
      <c r="A422" s="87">
        <v>38217</v>
      </c>
      <c r="B422" s="38" t="s">
        <v>1015</v>
      </c>
      <c r="C422" s="144"/>
      <c r="D422" s="146">
        <f t="shared" si="137"/>
        <v>0</v>
      </c>
      <c r="E422" s="98">
        <v>0</v>
      </c>
      <c r="F422" s="45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98">
        <v>0</v>
      </c>
      <c r="M422" s="46">
        <v>0</v>
      </c>
      <c r="N422" s="46">
        <v>0</v>
      </c>
      <c r="O422" s="46">
        <v>0</v>
      </c>
      <c r="P422" s="45">
        <v>0</v>
      </c>
      <c r="Q422" s="45">
        <v>0</v>
      </c>
      <c r="R422" s="45">
        <v>0</v>
      </c>
      <c r="S422" s="104">
        <v>0</v>
      </c>
      <c r="T422" s="98">
        <v>0</v>
      </c>
      <c r="U422" s="45">
        <v>0</v>
      </c>
      <c r="V422" s="45">
        <v>0</v>
      </c>
      <c r="W422" s="47">
        <v>0</v>
      </c>
      <c r="X422" s="62">
        <v>0</v>
      </c>
      <c r="Y422" s="45">
        <v>0</v>
      </c>
      <c r="Z422" s="45">
        <v>0</v>
      </c>
      <c r="AA422" s="45">
        <v>0</v>
      </c>
      <c r="AB422" s="115"/>
    </row>
    <row r="423" spans="1:28" x14ac:dyDescent="0.25">
      <c r="A423" s="87">
        <v>38219</v>
      </c>
      <c r="B423" s="38" t="s">
        <v>1016</v>
      </c>
      <c r="C423" s="144"/>
      <c r="D423" s="146">
        <f t="shared" si="137"/>
        <v>0</v>
      </c>
      <c r="E423" s="98">
        <v>0</v>
      </c>
      <c r="F423" s="45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98">
        <v>0</v>
      </c>
      <c r="M423" s="46">
        <v>0</v>
      </c>
      <c r="N423" s="46">
        <v>0</v>
      </c>
      <c r="O423" s="46">
        <v>0</v>
      </c>
      <c r="P423" s="45">
        <v>0</v>
      </c>
      <c r="Q423" s="45">
        <v>0</v>
      </c>
      <c r="R423" s="45">
        <v>0</v>
      </c>
      <c r="S423" s="104">
        <v>0</v>
      </c>
      <c r="T423" s="98">
        <v>0</v>
      </c>
      <c r="U423" s="45">
        <v>0</v>
      </c>
      <c r="V423" s="45">
        <v>0</v>
      </c>
      <c r="W423" s="47">
        <v>0</v>
      </c>
      <c r="X423" s="62">
        <v>0</v>
      </c>
      <c r="Y423" s="45">
        <v>0</v>
      </c>
      <c r="Z423" s="45">
        <v>0</v>
      </c>
      <c r="AA423" s="45">
        <v>0</v>
      </c>
      <c r="AB423" s="115"/>
    </row>
    <row r="424" spans="1:28" s="148" customFormat="1" ht="11.25" x14ac:dyDescent="0.2">
      <c r="A424" s="87">
        <v>3822</v>
      </c>
      <c r="B424" s="38" t="s">
        <v>1017</v>
      </c>
      <c r="C424" s="144">
        <v>254</v>
      </c>
      <c r="D424" s="145">
        <f>SUM(D425:D427)</f>
        <v>0</v>
      </c>
      <c r="E424" s="149">
        <f t="shared" ref="E424:AA424" si="138">SUM(E425:E427)</f>
        <v>0</v>
      </c>
      <c r="F424" s="150">
        <f t="shared" si="138"/>
        <v>0</v>
      </c>
      <c r="G424" s="151">
        <f t="shared" si="138"/>
        <v>0</v>
      </c>
      <c r="H424" s="151">
        <f t="shared" si="138"/>
        <v>0</v>
      </c>
      <c r="I424" s="151">
        <f t="shared" si="138"/>
        <v>0</v>
      </c>
      <c r="J424" s="151">
        <f t="shared" si="138"/>
        <v>0</v>
      </c>
      <c r="K424" s="151">
        <f t="shared" si="138"/>
        <v>0</v>
      </c>
      <c r="L424" s="149">
        <f t="shared" si="138"/>
        <v>0</v>
      </c>
      <c r="M424" s="151">
        <f t="shared" si="138"/>
        <v>0</v>
      </c>
      <c r="N424" s="151">
        <f t="shared" si="138"/>
        <v>0</v>
      </c>
      <c r="O424" s="151">
        <f t="shared" si="138"/>
        <v>0</v>
      </c>
      <c r="P424" s="150">
        <f t="shared" si="138"/>
        <v>0</v>
      </c>
      <c r="Q424" s="150">
        <f t="shared" si="138"/>
        <v>0</v>
      </c>
      <c r="R424" s="150">
        <f t="shared" si="138"/>
        <v>0</v>
      </c>
      <c r="S424" s="153">
        <f t="shared" si="138"/>
        <v>0</v>
      </c>
      <c r="T424" s="149">
        <f t="shared" si="138"/>
        <v>0</v>
      </c>
      <c r="U424" s="150">
        <f t="shared" si="138"/>
        <v>0</v>
      </c>
      <c r="V424" s="150">
        <f t="shared" si="138"/>
        <v>0</v>
      </c>
      <c r="W424" s="154">
        <f t="shared" si="138"/>
        <v>0</v>
      </c>
      <c r="X424" s="155">
        <f t="shared" si="138"/>
        <v>0</v>
      </c>
      <c r="Y424" s="150">
        <f t="shared" si="138"/>
        <v>0</v>
      </c>
      <c r="Z424" s="150">
        <f t="shared" si="138"/>
        <v>0</v>
      </c>
      <c r="AA424" s="150">
        <f t="shared" si="138"/>
        <v>0</v>
      </c>
      <c r="AB424" s="157"/>
    </row>
    <row r="425" spans="1:28" x14ac:dyDescent="0.25">
      <c r="A425" s="87">
        <v>38221</v>
      </c>
      <c r="B425" s="38" t="s">
        <v>1018</v>
      </c>
      <c r="C425" s="144"/>
      <c r="D425" s="146">
        <f>SUM(E425:AA425)</f>
        <v>0</v>
      </c>
      <c r="E425" s="98">
        <v>0</v>
      </c>
      <c r="F425" s="45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98">
        <v>0</v>
      </c>
      <c r="M425" s="46">
        <v>0</v>
      </c>
      <c r="N425" s="46">
        <v>0</v>
      </c>
      <c r="O425" s="46">
        <v>0</v>
      </c>
      <c r="P425" s="45">
        <v>0</v>
      </c>
      <c r="Q425" s="45">
        <v>0</v>
      </c>
      <c r="R425" s="45">
        <v>0</v>
      </c>
      <c r="S425" s="104">
        <v>0</v>
      </c>
      <c r="T425" s="98">
        <v>0</v>
      </c>
      <c r="U425" s="45">
        <v>0</v>
      </c>
      <c r="V425" s="45">
        <v>0</v>
      </c>
      <c r="W425" s="47">
        <v>0</v>
      </c>
      <c r="X425" s="62">
        <v>0</v>
      </c>
      <c r="Y425" s="45">
        <v>0</v>
      </c>
      <c r="Z425" s="45">
        <v>0</v>
      </c>
      <c r="AA425" s="45">
        <v>0</v>
      </c>
      <c r="AB425" s="115"/>
    </row>
    <row r="426" spans="1:28" x14ac:dyDescent="0.25">
      <c r="A426" s="87">
        <v>38222</v>
      </c>
      <c r="B426" s="38" t="s">
        <v>1019</v>
      </c>
      <c r="C426" s="144"/>
      <c r="D426" s="146">
        <f>SUM(E426:AA426)</f>
        <v>0</v>
      </c>
      <c r="E426" s="98">
        <v>0</v>
      </c>
      <c r="F426" s="45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98">
        <v>0</v>
      </c>
      <c r="M426" s="46">
        <v>0</v>
      </c>
      <c r="N426" s="46">
        <v>0</v>
      </c>
      <c r="O426" s="46">
        <v>0</v>
      </c>
      <c r="P426" s="45">
        <v>0</v>
      </c>
      <c r="Q426" s="45">
        <v>0</v>
      </c>
      <c r="R426" s="45">
        <v>0</v>
      </c>
      <c r="S426" s="104">
        <v>0</v>
      </c>
      <c r="T426" s="98">
        <v>0</v>
      </c>
      <c r="U426" s="45">
        <v>0</v>
      </c>
      <c r="V426" s="45">
        <v>0</v>
      </c>
      <c r="W426" s="47">
        <v>0</v>
      </c>
      <c r="X426" s="62">
        <v>0</v>
      </c>
      <c r="Y426" s="45">
        <v>0</v>
      </c>
      <c r="Z426" s="45">
        <v>0</v>
      </c>
      <c r="AA426" s="45">
        <v>0</v>
      </c>
      <c r="AB426" s="115"/>
    </row>
    <row r="427" spans="1:28" x14ac:dyDescent="0.25">
      <c r="A427" s="87">
        <v>38229</v>
      </c>
      <c r="B427" s="38" t="s">
        <v>1020</v>
      </c>
      <c r="C427" s="144"/>
      <c r="D427" s="146">
        <f>SUM(E427:AA427)</f>
        <v>0</v>
      </c>
      <c r="E427" s="98">
        <v>0</v>
      </c>
      <c r="F427" s="45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98">
        <v>0</v>
      </c>
      <c r="M427" s="46">
        <v>0</v>
      </c>
      <c r="N427" s="46">
        <v>0</v>
      </c>
      <c r="O427" s="46">
        <v>0</v>
      </c>
      <c r="P427" s="45">
        <v>0</v>
      </c>
      <c r="Q427" s="45">
        <v>0</v>
      </c>
      <c r="R427" s="45">
        <v>0</v>
      </c>
      <c r="S427" s="104">
        <v>0</v>
      </c>
      <c r="T427" s="98">
        <v>0</v>
      </c>
      <c r="U427" s="45">
        <v>0</v>
      </c>
      <c r="V427" s="45">
        <v>0</v>
      </c>
      <c r="W427" s="47">
        <v>0</v>
      </c>
      <c r="X427" s="62">
        <v>0</v>
      </c>
      <c r="Y427" s="45">
        <v>0</v>
      </c>
      <c r="Z427" s="45">
        <v>0</v>
      </c>
      <c r="AA427" s="45">
        <v>0</v>
      </c>
      <c r="AB427" s="115"/>
    </row>
    <row r="428" spans="1:28" s="148" customFormat="1" ht="11.25" x14ac:dyDescent="0.2">
      <c r="A428" s="87">
        <v>383</v>
      </c>
      <c r="B428" s="38" t="s">
        <v>1021</v>
      </c>
      <c r="C428" s="144">
        <v>255</v>
      </c>
      <c r="D428" s="39">
        <f>SUM(D429+D432+D434+D436+D438)</f>
        <v>0</v>
      </c>
      <c r="E428" s="99">
        <f t="shared" ref="E428:AA428" si="139">SUM(E429+E432+E434+E436+E438)</f>
        <v>0</v>
      </c>
      <c r="F428" s="48">
        <f t="shared" si="139"/>
        <v>0</v>
      </c>
      <c r="G428" s="49">
        <f t="shared" si="139"/>
        <v>0</v>
      </c>
      <c r="H428" s="49">
        <f t="shared" si="139"/>
        <v>0</v>
      </c>
      <c r="I428" s="49">
        <f t="shared" si="139"/>
        <v>0</v>
      </c>
      <c r="J428" s="49">
        <f t="shared" si="139"/>
        <v>0</v>
      </c>
      <c r="K428" s="49">
        <f t="shared" si="139"/>
        <v>0</v>
      </c>
      <c r="L428" s="99">
        <f t="shared" si="139"/>
        <v>0</v>
      </c>
      <c r="M428" s="49">
        <f t="shared" si="139"/>
        <v>0</v>
      </c>
      <c r="N428" s="49">
        <f t="shared" si="139"/>
        <v>0</v>
      </c>
      <c r="O428" s="49">
        <f t="shared" si="139"/>
        <v>0</v>
      </c>
      <c r="P428" s="48">
        <f t="shared" si="139"/>
        <v>0</v>
      </c>
      <c r="Q428" s="48">
        <f t="shared" si="139"/>
        <v>0</v>
      </c>
      <c r="R428" s="48">
        <f t="shared" si="139"/>
        <v>0</v>
      </c>
      <c r="S428" s="105">
        <f t="shared" si="139"/>
        <v>0</v>
      </c>
      <c r="T428" s="99">
        <f t="shared" si="139"/>
        <v>0</v>
      </c>
      <c r="U428" s="48">
        <f t="shared" si="139"/>
        <v>0</v>
      </c>
      <c r="V428" s="48">
        <f t="shared" si="139"/>
        <v>0</v>
      </c>
      <c r="W428" s="50">
        <f t="shared" si="139"/>
        <v>0</v>
      </c>
      <c r="X428" s="58">
        <f t="shared" si="139"/>
        <v>0</v>
      </c>
      <c r="Y428" s="48">
        <f t="shared" si="139"/>
        <v>0</v>
      </c>
      <c r="Z428" s="48">
        <f t="shared" si="139"/>
        <v>0</v>
      </c>
      <c r="AA428" s="48">
        <f t="shared" si="139"/>
        <v>0</v>
      </c>
      <c r="AB428" s="118"/>
    </row>
    <row r="429" spans="1:28" s="148" customFormat="1" ht="11.25" x14ac:dyDescent="0.2">
      <c r="A429" s="87">
        <v>3831</v>
      </c>
      <c r="B429" s="38" t="s">
        <v>1022</v>
      </c>
      <c r="C429" s="144">
        <v>256</v>
      </c>
      <c r="D429" s="145">
        <f>SUM(D430:D431)</f>
        <v>0</v>
      </c>
      <c r="E429" s="149">
        <f t="shared" ref="E429:AA429" si="140">SUM(E430:E431)</f>
        <v>0</v>
      </c>
      <c r="F429" s="150">
        <f t="shared" si="140"/>
        <v>0</v>
      </c>
      <c r="G429" s="151">
        <f t="shared" si="140"/>
        <v>0</v>
      </c>
      <c r="H429" s="151">
        <f t="shared" si="140"/>
        <v>0</v>
      </c>
      <c r="I429" s="151">
        <f t="shared" si="140"/>
        <v>0</v>
      </c>
      <c r="J429" s="151">
        <f t="shared" si="140"/>
        <v>0</v>
      </c>
      <c r="K429" s="151">
        <f t="shared" si="140"/>
        <v>0</v>
      </c>
      <c r="L429" s="149">
        <f t="shared" si="140"/>
        <v>0</v>
      </c>
      <c r="M429" s="151">
        <f t="shared" si="140"/>
        <v>0</v>
      </c>
      <c r="N429" s="151">
        <f t="shared" si="140"/>
        <v>0</v>
      </c>
      <c r="O429" s="151">
        <f t="shared" si="140"/>
        <v>0</v>
      </c>
      <c r="P429" s="150">
        <f t="shared" si="140"/>
        <v>0</v>
      </c>
      <c r="Q429" s="150">
        <f t="shared" si="140"/>
        <v>0</v>
      </c>
      <c r="R429" s="150">
        <f t="shared" si="140"/>
        <v>0</v>
      </c>
      <c r="S429" s="153">
        <f t="shared" si="140"/>
        <v>0</v>
      </c>
      <c r="T429" s="149">
        <f t="shared" si="140"/>
        <v>0</v>
      </c>
      <c r="U429" s="150">
        <f t="shared" si="140"/>
        <v>0</v>
      </c>
      <c r="V429" s="150">
        <f t="shared" si="140"/>
        <v>0</v>
      </c>
      <c r="W429" s="154">
        <f t="shared" si="140"/>
        <v>0</v>
      </c>
      <c r="X429" s="155">
        <f t="shared" si="140"/>
        <v>0</v>
      </c>
      <c r="Y429" s="150">
        <f t="shared" si="140"/>
        <v>0</v>
      </c>
      <c r="Z429" s="150">
        <f t="shared" si="140"/>
        <v>0</v>
      </c>
      <c r="AA429" s="150">
        <f t="shared" si="140"/>
        <v>0</v>
      </c>
      <c r="AB429" s="157"/>
    </row>
    <row r="430" spans="1:28" x14ac:dyDescent="0.25">
      <c r="A430" s="87" t="s">
        <v>1023</v>
      </c>
      <c r="B430" s="38" t="s">
        <v>1024</v>
      </c>
      <c r="C430" s="144"/>
      <c r="D430" s="146">
        <f>SUM(E430:AA430)</f>
        <v>0</v>
      </c>
      <c r="E430" s="98">
        <v>0</v>
      </c>
      <c r="F430" s="45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98">
        <v>0</v>
      </c>
      <c r="M430" s="46">
        <v>0</v>
      </c>
      <c r="N430" s="46">
        <v>0</v>
      </c>
      <c r="O430" s="46">
        <v>0</v>
      </c>
      <c r="P430" s="45">
        <v>0</v>
      </c>
      <c r="Q430" s="45">
        <v>0</v>
      </c>
      <c r="R430" s="45">
        <v>0</v>
      </c>
      <c r="S430" s="104">
        <v>0</v>
      </c>
      <c r="T430" s="98">
        <v>0</v>
      </c>
      <c r="U430" s="45">
        <v>0</v>
      </c>
      <c r="V430" s="45">
        <v>0</v>
      </c>
      <c r="W430" s="47">
        <v>0</v>
      </c>
      <c r="X430" s="62">
        <v>0</v>
      </c>
      <c r="Y430" s="45">
        <v>0</v>
      </c>
      <c r="Z430" s="45">
        <v>0</v>
      </c>
      <c r="AA430" s="45">
        <v>0</v>
      </c>
      <c r="AB430" s="115"/>
    </row>
    <row r="431" spans="1:28" x14ac:dyDescent="0.25">
      <c r="A431" s="87" t="s">
        <v>1025</v>
      </c>
      <c r="B431" s="38" t="s">
        <v>1026</v>
      </c>
      <c r="C431" s="144"/>
      <c r="D431" s="146">
        <f>SUM(E431:AA431)</f>
        <v>0</v>
      </c>
      <c r="E431" s="98">
        <v>0</v>
      </c>
      <c r="F431" s="45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98">
        <v>0</v>
      </c>
      <c r="M431" s="46">
        <v>0</v>
      </c>
      <c r="N431" s="46">
        <v>0</v>
      </c>
      <c r="O431" s="46">
        <v>0</v>
      </c>
      <c r="P431" s="45">
        <v>0</v>
      </c>
      <c r="Q431" s="45">
        <v>0</v>
      </c>
      <c r="R431" s="45">
        <v>0</v>
      </c>
      <c r="S431" s="104">
        <v>0</v>
      </c>
      <c r="T431" s="98">
        <v>0</v>
      </c>
      <c r="U431" s="45">
        <v>0</v>
      </c>
      <c r="V431" s="45">
        <v>0</v>
      </c>
      <c r="W431" s="47">
        <v>0</v>
      </c>
      <c r="X431" s="62">
        <v>0</v>
      </c>
      <c r="Y431" s="45">
        <v>0</v>
      </c>
      <c r="Z431" s="45">
        <v>0</v>
      </c>
      <c r="AA431" s="45">
        <v>0</v>
      </c>
      <c r="AB431" s="115"/>
    </row>
    <row r="432" spans="1:28" s="148" customFormat="1" ht="11.25" x14ac:dyDescent="0.2">
      <c r="A432" s="87">
        <v>3832</v>
      </c>
      <c r="B432" s="38" t="s">
        <v>1027</v>
      </c>
      <c r="C432" s="144">
        <v>257</v>
      </c>
      <c r="D432" s="145">
        <f>SUM(D433)</f>
        <v>0</v>
      </c>
      <c r="E432" s="149">
        <f t="shared" ref="E432:AA432" si="141">SUM(E433)</f>
        <v>0</v>
      </c>
      <c r="F432" s="150">
        <f t="shared" si="141"/>
        <v>0</v>
      </c>
      <c r="G432" s="151">
        <f t="shared" si="141"/>
        <v>0</v>
      </c>
      <c r="H432" s="151">
        <f t="shared" si="141"/>
        <v>0</v>
      </c>
      <c r="I432" s="151">
        <f t="shared" si="141"/>
        <v>0</v>
      </c>
      <c r="J432" s="151">
        <f t="shared" si="141"/>
        <v>0</v>
      </c>
      <c r="K432" s="151">
        <f t="shared" si="141"/>
        <v>0</v>
      </c>
      <c r="L432" s="149">
        <f t="shared" si="141"/>
        <v>0</v>
      </c>
      <c r="M432" s="151">
        <f t="shared" si="141"/>
        <v>0</v>
      </c>
      <c r="N432" s="151">
        <f t="shared" si="141"/>
        <v>0</v>
      </c>
      <c r="O432" s="151">
        <f t="shared" si="141"/>
        <v>0</v>
      </c>
      <c r="P432" s="150">
        <f t="shared" si="141"/>
        <v>0</v>
      </c>
      <c r="Q432" s="150">
        <f t="shared" si="141"/>
        <v>0</v>
      </c>
      <c r="R432" s="150">
        <f t="shared" si="141"/>
        <v>0</v>
      </c>
      <c r="S432" s="153">
        <f t="shared" si="141"/>
        <v>0</v>
      </c>
      <c r="T432" s="149">
        <f t="shared" si="141"/>
        <v>0</v>
      </c>
      <c r="U432" s="150">
        <f t="shared" si="141"/>
        <v>0</v>
      </c>
      <c r="V432" s="150">
        <f t="shared" si="141"/>
        <v>0</v>
      </c>
      <c r="W432" s="154">
        <f t="shared" si="141"/>
        <v>0</v>
      </c>
      <c r="X432" s="155">
        <f t="shared" si="141"/>
        <v>0</v>
      </c>
      <c r="Y432" s="150">
        <f t="shared" si="141"/>
        <v>0</v>
      </c>
      <c r="Z432" s="150">
        <f t="shared" si="141"/>
        <v>0</v>
      </c>
      <c r="AA432" s="150">
        <f t="shared" si="141"/>
        <v>0</v>
      </c>
      <c r="AB432" s="157"/>
    </row>
    <row r="433" spans="1:28" x14ac:dyDescent="0.25">
      <c r="A433" s="87" t="s">
        <v>1028</v>
      </c>
      <c r="B433" s="38" t="s">
        <v>1027</v>
      </c>
      <c r="C433" s="144"/>
      <c r="D433" s="146">
        <f>SUM(E433:AA433)</f>
        <v>0</v>
      </c>
      <c r="E433" s="98">
        <v>0</v>
      </c>
      <c r="F433" s="45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98">
        <v>0</v>
      </c>
      <c r="M433" s="46">
        <v>0</v>
      </c>
      <c r="N433" s="46">
        <v>0</v>
      </c>
      <c r="O433" s="46">
        <v>0</v>
      </c>
      <c r="P433" s="45">
        <v>0</v>
      </c>
      <c r="Q433" s="45">
        <v>0</v>
      </c>
      <c r="R433" s="45">
        <v>0</v>
      </c>
      <c r="S433" s="104">
        <v>0</v>
      </c>
      <c r="T433" s="98">
        <v>0</v>
      </c>
      <c r="U433" s="45">
        <v>0</v>
      </c>
      <c r="V433" s="45">
        <v>0</v>
      </c>
      <c r="W433" s="47">
        <v>0</v>
      </c>
      <c r="X433" s="62">
        <v>0</v>
      </c>
      <c r="Y433" s="45">
        <v>0</v>
      </c>
      <c r="Z433" s="45">
        <v>0</v>
      </c>
      <c r="AA433" s="45">
        <v>0</v>
      </c>
      <c r="AB433" s="115"/>
    </row>
    <row r="434" spans="1:28" s="148" customFormat="1" ht="11.25" x14ac:dyDescent="0.2">
      <c r="A434" s="87">
        <v>3833</v>
      </c>
      <c r="B434" s="38" t="s">
        <v>1029</v>
      </c>
      <c r="C434" s="144">
        <v>258</v>
      </c>
      <c r="D434" s="145">
        <f>SUM(D435)</f>
        <v>0</v>
      </c>
      <c r="E434" s="149">
        <f t="shared" ref="E434:AA434" si="142">SUM(E435)</f>
        <v>0</v>
      </c>
      <c r="F434" s="150">
        <f t="shared" si="142"/>
        <v>0</v>
      </c>
      <c r="G434" s="151">
        <f t="shared" si="142"/>
        <v>0</v>
      </c>
      <c r="H434" s="151">
        <f t="shared" si="142"/>
        <v>0</v>
      </c>
      <c r="I434" s="151">
        <f t="shared" si="142"/>
        <v>0</v>
      </c>
      <c r="J434" s="151">
        <f t="shared" si="142"/>
        <v>0</v>
      </c>
      <c r="K434" s="151">
        <f t="shared" si="142"/>
        <v>0</v>
      </c>
      <c r="L434" s="149">
        <f t="shared" si="142"/>
        <v>0</v>
      </c>
      <c r="M434" s="151">
        <f t="shared" si="142"/>
        <v>0</v>
      </c>
      <c r="N434" s="151">
        <f t="shared" si="142"/>
        <v>0</v>
      </c>
      <c r="O434" s="151">
        <f t="shared" si="142"/>
        <v>0</v>
      </c>
      <c r="P434" s="150">
        <f t="shared" si="142"/>
        <v>0</v>
      </c>
      <c r="Q434" s="150">
        <f t="shared" si="142"/>
        <v>0</v>
      </c>
      <c r="R434" s="150">
        <f t="shared" si="142"/>
        <v>0</v>
      </c>
      <c r="S434" s="153">
        <f t="shared" si="142"/>
        <v>0</v>
      </c>
      <c r="T434" s="149">
        <f t="shared" si="142"/>
        <v>0</v>
      </c>
      <c r="U434" s="150">
        <f t="shared" si="142"/>
        <v>0</v>
      </c>
      <c r="V434" s="150">
        <f t="shared" si="142"/>
        <v>0</v>
      </c>
      <c r="W434" s="154">
        <f t="shared" si="142"/>
        <v>0</v>
      </c>
      <c r="X434" s="155">
        <f t="shared" si="142"/>
        <v>0</v>
      </c>
      <c r="Y434" s="150">
        <f t="shared" si="142"/>
        <v>0</v>
      </c>
      <c r="Z434" s="150">
        <f t="shared" si="142"/>
        <v>0</v>
      </c>
      <c r="AA434" s="150">
        <f t="shared" si="142"/>
        <v>0</v>
      </c>
      <c r="AB434" s="157"/>
    </row>
    <row r="435" spans="1:28" x14ac:dyDescent="0.25">
      <c r="A435" s="87" t="s">
        <v>1030</v>
      </c>
      <c r="B435" s="38" t="s">
        <v>1031</v>
      </c>
      <c r="C435" s="144"/>
      <c r="D435" s="146">
        <f>SUM(E435:AA435)</f>
        <v>0</v>
      </c>
      <c r="E435" s="98">
        <v>0</v>
      </c>
      <c r="F435" s="45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98">
        <v>0</v>
      </c>
      <c r="M435" s="46">
        <v>0</v>
      </c>
      <c r="N435" s="46">
        <v>0</v>
      </c>
      <c r="O435" s="46">
        <v>0</v>
      </c>
      <c r="P435" s="45">
        <v>0</v>
      </c>
      <c r="Q435" s="45">
        <v>0</v>
      </c>
      <c r="R435" s="45">
        <v>0</v>
      </c>
      <c r="S435" s="104">
        <v>0</v>
      </c>
      <c r="T435" s="98">
        <v>0</v>
      </c>
      <c r="U435" s="45">
        <v>0</v>
      </c>
      <c r="V435" s="45">
        <v>0</v>
      </c>
      <c r="W435" s="47">
        <v>0</v>
      </c>
      <c r="X435" s="62">
        <v>0</v>
      </c>
      <c r="Y435" s="45">
        <v>0</v>
      </c>
      <c r="Z435" s="45">
        <v>0</v>
      </c>
      <c r="AA435" s="45">
        <v>0</v>
      </c>
      <c r="AB435" s="115"/>
    </row>
    <row r="436" spans="1:28" s="148" customFormat="1" ht="11.25" x14ac:dyDescent="0.2">
      <c r="A436" s="87">
        <v>3834</v>
      </c>
      <c r="B436" s="38" t="s">
        <v>1032</v>
      </c>
      <c r="C436" s="144">
        <v>259</v>
      </c>
      <c r="D436" s="145">
        <f>SUM(D437)</f>
        <v>0</v>
      </c>
      <c r="E436" s="149">
        <f t="shared" ref="E436:AA436" si="143">SUM(E437)</f>
        <v>0</v>
      </c>
      <c r="F436" s="150">
        <f t="shared" si="143"/>
        <v>0</v>
      </c>
      <c r="G436" s="151">
        <f t="shared" si="143"/>
        <v>0</v>
      </c>
      <c r="H436" s="151">
        <f t="shared" si="143"/>
        <v>0</v>
      </c>
      <c r="I436" s="151">
        <f t="shared" si="143"/>
        <v>0</v>
      </c>
      <c r="J436" s="151">
        <f t="shared" si="143"/>
        <v>0</v>
      </c>
      <c r="K436" s="151">
        <f t="shared" si="143"/>
        <v>0</v>
      </c>
      <c r="L436" s="149">
        <f t="shared" si="143"/>
        <v>0</v>
      </c>
      <c r="M436" s="151">
        <f t="shared" si="143"/>
        <v>0</v>
      </c>
      <c r="N436" s="151">
        <f t="shared" si="143"/>
        <v>0</v>
      </c>
      <c r="O436" s="151">
        <f t="shared" si="143"/>
        <v>0</v>
      </c>
      <c r="P436" s="150">
        <f t="shared" si="143"/>
        <v>0</v>
      </c>
      <c r="Q436" s="150">
        <f t="shared" si="143"/>
        <v>0</v>
      </c>
      <c r="R436" s="150">
        <f t="shared" si="143"/>
        <v>0</v>
      </c>
      <c r="S436" s="153">
        <f t="shared" si="143"/>
        <v>0</v>
      </c>
      <c r="T436" s="149">
        <f t="shared" si="143"/>
        <v>0</v>
      </c>
      <c r="U436" s="150">
        <f t="shared" si="143"/>
        <v>0</v>
      </c>
      <c r="V436" s="150">
        <f t="shared" si="143"/>
        <v>0</v>
      </c>
      <c r="W436" s="154">
        <f t="shared" si="143"/>
        <v>0</v>
      </c>
      <c r="X436" s="155">
        <f t="shared" si="143"/>
        <v>0</v>
      </c>
      <c r="Y436" s="150">
        <f t="shared" si="143"/>
        <v>0</v>
      </c>
      <c r="Z436" s="150">
        <f t="shared" si="143"/>
        <v>0</v>
      </c>
      <c r="AA436" s="150">
        <f t="shared" si="143"/>
        <v>0</v>
      </c>
      <c r="AB436" s="157"/>
    </row>
    <row r="437" spans="1:28" x14ac:dyDescent="0.25">
      <c r="A437" s="87" t="s">
        <v>1033</v>
      </c>
      <c r="B437" s="38" t="s">
        <v>1032</v>
      </c>
      <c r="C437" s="144"/>
      <c r="D437" s="146">
        <f>SUM(E437:AA437)</f>
        <v>0</v>
      </c>
      <c r="E437" s="98">
        <v>0</v>
      </c>
      <c r="F437" s="45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98">
        <v>0</v>
      </c>
      <c r="M437" s="46">
        <v>0</v>
      </c>
      <c r="N437" s="46">
        <v>0</v>
      </c>
      <c r="O437" s="46">
        <v>0</v>
      </c>
      <c r="P437" s="45">
        <v>0</v>
      </c>
      <c r="Q437" s="45">
        <v>0</v>
      </c>
      <c r="R437" s="45">
        <v>0</v>
      </c>
      <c r="S437" s="104">
        <v>0</v>
      </c>
      <c r="T437" s="98">
        <v>0</v>
      </c>
      <c r="U437" s="45">
        <v>0</v>
      </c>
      <c r="V437" s="45">
        <v>0</v>
      </c>
      <c r="W437" s="47">
        <v>0</v>
      </c>
      <c r="X437" s="62">
        <v>0</v>
      </c>
      <c r="Y437" s="45">
        <v>0</v>
      </c>
      <c r="Z437" s="45">
        <v>0</v>
      </c>
      <c r="AA437" s="45">
        <v>0</v>
      </c>
      <c r="AB437" s="115"/>
    </row>
    <row r="438" spans="1:28" s="219" customFormat="1" ht="11.25" x14ac:dyDescent="0.2">
      <c r="A438" s="87" t="s">
        <v>1034</v>
      </c>
      <c r="B438" s="38" t="s">
        <v>224</v>
      </c>
      <c r="C438" s="144">
        <v>260</v>
      </c>
      <c r="D438" s="145">
        <f>SUM(D439)</f>
        <v>0</v>
      </c>
      <c r="E438" s="149">
        <f t="shared" ref="E438:AA438" si="144">SUM(E439)</f>
        <v>0</v>
      </c>
      <c r="F438" s="150">
        <f t="shared" si="144"/>
        <v>0</v>
      </c>
      <c r="G438" s="151">
        <f t="shared" si="144"/>
        <v>0</v>
      </c>
      <c r="H438" s="151">
        <f t="shared" si="144"/>
        <v>0</v>
      </c>
      <c r="I438" s="151">
        <f t="shared" si="144"/>
        <v>0</v>
      </c>
      <c r="J438" s="151">
        <f t="shared" si="144"/>
        <v>0</v>
      </c>
      <c r="K438" s="151">
        <f t="shared" si="144"/>
        <v>0</v>
      </c>
      <c r="L438" s="149">
        <f t="shared" si="144"/>
        <v>0</v>
      </c>
      <c r="M438" s="151">
        <f t="shared" si="144"/>
        <v>0</v>
      </c>
      <c r="N438" s="151">
        <f t="shared" si="144"/>
        <v>0</v>
      </c>
      <c r="O438" s="151">
        <f t="shared" si="144"/>
        <v>0</v>
      </c>
      <c r="P438" s="150">
        <f t="shared" si="144"/>
        <v>0</v>
      </c>
      <c r="Q438" s="150">
        <f t="shared" si="144"/>
        <v>0</v>
      </c>
      <c r="R438" s="150">
        <f t="shared" si="144"/>
        <v>0</v>
      </c>
      <c r="S438" s="153">
        <f t="shared" si="144"/>
        <v>0</v>
      </c>
      <c r="T438" s="149">
        <f t="shared" si="144"/>
        <v>0</v>
      </c>
      <c r="U438" s="150">
        <f t="shared" si="144"/>
        <v>0</v>
      </c>
      <c r="V438" s="150">
        <f t="shared" si="144"/>
        <v>0</v>
      </c>
      <c r="W438" s="154">
        <f t="shared" si="144"/>
        <v>0</v>
      </c>
      <c r="X438" s="155">
        <f t="shared" si="144"/>
        <v>0</v>
      </c>
      <c r="Y438" s="150">
        <f t="shared" si="144"/>
        <v>0</v>
      </c>
      <c r="Z438" s="150">
        <f t="shared" si="144"/>
        <v>0</v>
      </c>
      <c r="AA438" s="150">
        <f t="shared" si="144"/>
        <v>0</v>
      </c>
      <c r="AB438" s="157"/>
    </row>
    <row r="439" spans="1:28" s="4" customFormat="1" ht="11.25" x14ac:dyDescent="0.2">
      <c r="A439" s="87" t="s">
        <v>1035</v>
      </c>
      <c r="B439" s="38" t="s">
        <v>224</v>
      </c>
      <c r="C439" s="144"/>
      <c r="D439" s="146">
        <f>SUM(E439:AA439)</f>
        <v>0</v>
      </c>
      <c r="E439" s="98">
        <v>0</v>
      </c>
      <c r="F439" s="45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98">
        <v>0</v>
      </c>
      <c r="M439" s="46">
        <v>0</v>
      </c>
      <c r="N439" s="46">
        <v>0</v>
      </c>
      <c r="O439" s="46">
        <v>0</v>
      </c>
      <c r="P439" s="45">
        <v>0</v>
      </c>
      <c r="Q439" s="45">
        <v>0</v>
      </c>
      <c r="R439" s="45">
        <v>0</v>
      </c>
      <c r="S439" s="104">
        <v>0</v>
      </c>
      <c r="T439" s="98">
        <v>0</v>
      </c>
      <c r="U439" s="45">
        <v>0</v>
      </c>
      <c r="V439" s="45">
        <v>0</v>
      </c>
      <c r="W439" s="47">
        <v>0</v>
      </c>
      <c r="X439" s="62">
        <v>0</v>
      </c>
      <c r="Y439" s="45">
        <v>0</v>
      </c>
      <c r="Z439" s="45">
        <v>0</v>
      </c>
      <c r="AA439" s="45">
        <v>0</v>
      </c>
      <c r="AB439" s="115"/>
    </row>
    <row r="440" spans="1:28" s="148" customFormat="1" ht="11.25" x14ac:dyDescent="0.2">
      <c r="A440" s="87">
        <v>386</v>
      </c>
      <c r="B440" s="38" t="s">
        <v>1036</v>
      </c>
      <c r="C440" s="144">
        <v>264</v>
      </c>
      <c r="D440" s="39">
        <f>SUM(D441+D446+D452)</f>
        <v>0</v>
      </c>
      <c r="E440" s="99">
        <f t="shared" ref="E440:AA440" si="145">SUM(E441+E446+E452)</f>
        <v>0</v>
      </c>
      <c r="F440" s="48">
        <f t="shared" si="145"/>
        <v>0</v>
      </c>
      <c r="G440" s="49">
        <f t="shared" si="145"/>
        <v>0</v>
      </c>
      <c r="H440" s="49">
        <f t="shared" si="145"/>
        <v>0</v>
      </c>
      <c r="I440" s="49">
        <f t="shared" si="145"/>
        <v>0</v>
      </c>
      <c r="J440" s="49">
        <f t="shared" si="145"/>
        <v>0</v>
      </c>
      <c r="K440" s="49">
        <f t="shared" si="145"/>
        <v>0</v>
      </c>
      <c r="L440" s="99">
        <f t="shared" si="145"/>
        <v>0</v>
      </c>
      <c r="M440" s="49">
        <f t="shared" si="145"/>
        <v>0</v>
      </c>
      <c r="N440" s="49">
        <f t="shared" si="145"/>
        <v>0</v>
      </c>
      <c r="O440" s="49">
        <f t="shared" si="145"/>
        <v>0</v>
      </c>
      <c r="P440" s="48">
        <f t="shared" si="145"/>
        <v>0</v>
      </c>
      <c r="Q440" s="48">
        <f t="shared" si="145"/>
        <v>0</v>
      </c>
      <c r="R440" s="48">
        <f t="shared" si="145"/>
        <v>0</v>
      </c>
      <c r="S440" s="105">
        <f t="shared" si="145"/>
        <v>0</v>
      </c>
      <c r="T440" s="99">
        <f t="shared" si="145"/>
        <v>0</v>
      </c>
      <c r="U440" s="48">
        <f t="shared" si="145"/>
        <v>0</v>
      </c>
      <c r="V440" s="48">
        <f t="shared" si="145"/>
        <v>0</v>
      </c>
      <c r="W440" s="50">
        <f t="shared" si="145"/>
        <v>0</v>
      </c>
      <c r="X440" s="58">
        <f t="shared" si="145"/>
        <v>0</v>
      </c>
      <c r="Y440" s="48">
        <f t="shared" si="145"/>
        <v>0</v>
      </c>
      <c r="Z440" s="48">
        <f t="shared" si="145"/>
        <v>0</v>
      </c>
      <c r="AA440" s="48">
        <f t="shared" si="145"/>
        <v>0</v>
      </c>
      <c r="AB440" s="118"/>
    </row>
    <row r="441" spans="1:28" s="148" customFormat="1" ht="22.5" customHeight="1" x14ac:dyDescent="0.2">
      <c r="A441" s="87">
        <v>3861</v>
      </c>
      <c r="B441" s="38" t="s">
        <v>1037</v>
      </c>
      <c r="C441" s="144">
        <v>265</v>
      </c>
      <c r="D441" s="145">
        <f>SUM(D442:D445)</f>
        <v>0</v>
      </c>
      <c r="E441" s="149">
        <f t="shared" ref="E441:AA441" si="146">SUM(E442:E445)</f>
        <v>0</v>
      </c>
      <c r="F441" s="150">
        <f t="shared" si="146"/>
        <v>0</v>
      </c>
      <c r="G441" s="151">
        <f t="shared" si="146"/>
        <v>0</v>
      </c>
      <c r="H441" s="151">
        <f t="shared" si="146"/>
        <v>0</v>
      </c>
      <c r="I441" s="151">
        <f t="shared" si="146"/>
        <v>0</v>
      </c>
      <c r="J441" s="151">
        <f t="shared" si="146"/>
        <v>0</v>
      </c>
      <c r="K441" s="151">
        <f t="shared" si="146"/>
        <v>0</v>
      </c>
      <c r="L441" s="149">
        <f t="shared" si="146"/>
        <v>0</v>
      </c>
      <c r="M441" s="151">
        <f t="shared" si="146"/>
        <v>0</v>
      </c>
      <c r="N441" s="151">
        <f t="shared" si="146"/>
        <v>0</v>
      </c>
      <c r="O441" s="151">
        <f t="shared" si="146"/>
        <v>0</v>
      </c>
      <c r="P441" s="150">
        <f t="shared" si="146"/>
        <v>0</v>
      </c>
      <c r="Q441" s="150">
        <f t="shared" si="146"/>
        <v>0</v>
      </c>
      <c r="R441" s="150">
        <f t="shared" si="146"/>
        <v>0</v>
      </c>
      <c r="S441" s="153">
        <f t="shared" si="146"/>
        <v>0</v>
      </c>
      <c r="T441" s="149">
        <f t="shared" si="146"/>
        <v>0</v>
      </c>
      <c r="U441" s="150">
        <f t="shared" si="146"/>
        <v>0</v>
      </c>
      <c r="V441" s="150">
        <f t="shared" si="146"/>
        <v>0</v>
      </c>
      <c r="W441" s="154">
        <f t="shared" si="146"/>
        <v>0</v>
      </c>
      <c r="X441" s="155">
        <f t="shared" si="146"/>
        <v>0</v>
      </c>
      <c r="Y441" s="150">
        <f t="shared" si="146"/>
        <v>0</v>
      </c>
      <c r="Z441" s="150">
        <f t="shared" si="146"/>
        <v>0</v>
      </c>
      <c r="AA441" s="150">
        <f t="shared" si="146"/>
        <v>0</v>
      </c>
      <c r="AB441" s="157"/>
    </row>
    <row r="442" spans="1:28" x14ac:dyDescent="0.25">
      <c r="A442" s="87">
        <v>38612</v>
      </c>
      <c r="B442" s="38" t="s">
        <v>1038</v>
      </c>
      <c r="C442" s="144"/>
      <c r="D442" s="146">
        <f>SUM(E442:AA442)</f>
        <v>0</v>
      </c>
      <c r="E442" s="98">
        <v>0</v>
      </c>
      <c r="F442" s="45">
        <v>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98">
        <v>0</v>
      </c>
      <c r="M442" s="46">
        <v>0</v>
      </c>
      <c r="N442" s="46">
        <v>0</v>
      </c>
      <c r="O442" s="46">
        <v>0</v>
      </c>
      <c r="P442" s="45">
        <v>0</v>
      </c>
      <c r="Q442" s="45">
        <v>0</v>
      </c>
      <c r="R442" s="45">
        <v>0</v>
      </c>
      <c r="S442" s="104">
        <v>0</v>
      </c>
      <c r="T442" s="98">
        <v>0</v>
      </c>
      <c r="U442" s="45">
        <v>0</v>
      </c>
      <c r="V442" s="45">
        <v>0</v>
      </c>
      <c r="W442" s="47">
        <v>0</v>
      </c>
      <c r="X442" s="62">
        <v>0</v>
      </c>
      <c r="Y442" s="45">
        <v>0</v>
      </c>
      <c r="Z442" s="45">
        <v>0</v>
      </c>
      <c r="AA442" s="45">
        <v>0</v>
      </c>
      <c r="AB442" s="115"/>
    </row>
    <row r="443" spans="1:28" x14ac:dyDescent="0.25">
      <c r="A443" s="87" t="s">
        <v>1039</v>
      </c>
      <c r="B443" s="38" t="s">
        <v>1040</v>
      </c>
      <c r="C443" s="144"/>
      <c r="D443" s="146">
        <f>SUM(E443:AA443)</f>
        <v>0</v>
      </c>
      <c r="E443" s="98">
        <v>0</v>
      </c>
      <c r="F443" s="45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98">
        <v>0</v>
      </c>
      <c r="M443" s="46">
        <v>0</v>
      </c>
      <c r="N443" s="46">
        <v>0</v>
      </c>
      <c r="O443" s="46">
        <v>0</v>
      </c>
      <c r="P443" s="45">
        <v>0</v>
      </c>
      <c r="Q443" s="45">
        <v>0</v>
      </c>
      <c r="R443" s="45">
        <v>0</v>
      </c>
      <c r="S443" s="104">
        <v>0</v>
      </c>
      <c r="T443" s="98">
        <v>0</v>
      </c>
      <c r="U443" s="45">
        <v>0</v>
      </c>
      <c r="V443" s="45">
        <v>0</v>
      </c>
      <c r="W443" s="47">
        <v>0</v>
      </c>
      <c r="X443" s="62">
        <v>0</v>
      </c>
      <c r="Y443" s="45">
        <v>0</v>
      </c>
      <c r="Z443" s="45">
        <v>0</v>
      </c>
      <c r="AA443" s="45">
        <v>0</v>
      </c>
      <c r="AB443" s="115"/>
    </row>
    <row r="444" spans="1:28" x14ac:dyDescent="0.25">
      <c r="A444" s="87" t="s">
        <v>1041</v>
      </c>
      <c r="B444" s="38" t="s">
        <v>1042</v>
      </c>
      <c r="C444" s="144"/>
      <c r="D444" s="146">
        <f>SUM(E444:AA444)</f>
        <v>0</v>
      </c>
      <c r="E444" s="98">
        <v>0</v>
      </c>
      <c r="F444" s="45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98">
        <v>0</v>
      </c>
      <c r="M444" s="46">
        <v>0</v>
      </c>
      <c r="N444" s="46">
        <v>0</v>
      </c>
      <c r="O444" s="46">
        <v>0</v>
      </c>
      <c r="P444" s="45">
        <v>0</v>
      </c>
      <c r="Q444" s="45">
        <v>0</v>
      </c>
      <c r="R444" s="45">
        <v>0</v>
      </c>
      <c r="S444" s="104">
        <v>0</v>
      </c>
      <c r="T444" s="98">
        <v>0</v>
      </c>
      <c r="U444" s="45">
        <v>0</v>
      </c>
      <c r="V444" s="45">
        <v>0</v>
      </c>
      <c r="W444" s="47">
        <v>0</v>
      </c>
      <c r="X444" s="62">
        <v>0</v>
      </c>
      <c r="Y444" s="45">
        <v>0</v>
      </c>
      <c r="Z444" s="45">
        <v>0</v>
      </c>
      <c r="AA444" s="45">
        <v>0</v>
      </c>
      <c r="AB444" s="115"/>
    </row>
    <row r="445" spans="1:28" ht="22.5" customHeight="1" x14ac:dyDescent="0.25">
      <c r="A445" s="87" t="s">
        <v>1043</v>
      </c>
      <c r="B445" s="38" t="s">
        <v>1044</v>
      </c>
      <c r="C445" s="144"/>
      <c r="D445" s="146">
        <f>SUM(E445:AA445)</f>
        <v>0</v>
      </c>
      <c r="E445" s="98">
        <v>0</v>
      </c>
      <c r="F445" s="45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98">
        <v>0</v>
      </c>
      <c r="M445" s="46">
        <v>0</v>
      </c>
      <c r="N445" s="46">
        <v>0</v>
      </c>
      <c r="O445" s="46">
        <v>0</v>
      </c>
      <c r="P445" s="45">
        <v>0</v>
      </c>
      <c r="Q445" s="45">
        <v>0</v>
      </c>
      <c r="R445" s="45">
        <v>0</v>
      </c>
      <c r="S445" s="104">
        <v>0</v>
      </c>
      <c r="T445" s="98">
        <v>0</v>
      </c>
      <c r="U445" s="45">
        <v>0</v>
      </c>
      <c r="V445" s="45">
        <v>0</v>
      </c>
      <c r="W445" s="47">
        <v>0</v>
      </c>
      <c r="X445" s="62">
        <v>0</v>
      </c>
      <c r="Y445" s="45">
        <v>0</v>
      </c>
      <c r="Z445" s="45">
        <v>0</v>
      </c>
      <c r="AA445" s="45">
        <v>0</v>
      </c>
      <c r="AB445" s="115"/>
    </row>
    <row r="446" spans="1:28" s="148" customFormat="1" ht="22.5" customHeight="1" x14ac:dyDescent="0.2">
      <c r="A446" s="87">
        <v>3862</v>
      </c>
      <c r="B446" s="38" t="s">
        <v>1045</v>
      </c>
      <c r="C446" s="144">
        <v>266</v>
      </c>
      <c r="D446" s="145">
        <f t="shared" ref="D446:AA446" si="147">SUM(D447:D451)</f>
        <v>0</v>
      </c>
      <c r="E446" s="149">
        <f t="shared" si="147"/>
        <v>0</v>
      </c>
      <c r="F446" s="150">
        <f t="shared" si="147"/>
        <v>0</v>
      </c>
      <c r="G446" s="151">
        <f t="shared" si="147"/>
        <v>0</v>
      </c>
      <c r="H446" s="151">
        <f t="shared" si="147"/>
        <v>0</v>
      </c>
      <c r="I446" s="151">
        <f t="shared" si="147"/>
        <v>0</v>
      </c>
      <c r="J446" s="151">
        <f t="shared" si="147"/>
        <v>0</v>
      </c>
      <c r="K446" s="151">
        <f t="shared" si="147"/>
        <v>0</v>
      </c>
      <c r="L446" s="149">
        <f t="shared" si="147"/>
        <v>0</v>
      </c>
      <c r="M446" s="151">
        <f t="shared" si="147"/>
        <v>0</v>
      </c>
      <c r="N446" s="151">
        <f t="shared" si="147"/>
        <v>0</v>
      </c>
      <c r="O446" s="151">
        <f t="shared" si="147"/>
        <v>0</v>
      </c>
      <c r="P446" s="150">
        <f t="shared" si="147"/>
        <v>0</v>
      </c>
      <c r="Q446" s="150">
        <f t="shared" si="147"/>
        <v>0</v>
      </c>
      <c r="R446" s="150">
        <f t="shared" si="147"/>
        <v>0</v>
      </c>
      <c r="S446" s="153">
        <f t="shared" si="147"/>
        <v>0</v>
      </c>
      <c r="T446" s="149">
        <f t="shared" si="147"/>
        <v>0</v>
      </c>
      <c r="U446" s="150">
        <f t="shared" si="147"/>
        <v>0</v>
      </c>
      <c r="V446" s="150">
        <f t="shared" si="147"/>
        <v>0</v>
      </c>
      <c r="W446" s="154">
        <f t="shared" si="147"/>
        <v>0</v>
      </c>
      <c r="X446" s="155">
        <f t="shared" si="147"/>
        <v>0</v>
      </c>
      <c r="Y446" s="150">
        <f t="shared" si="147"/>
        <v>0</v>
      </c>
      <c r="Z446" s="150">
        <f t="shared" si="147"/>
        <v>0</v>
      </c>
      <c r="AA446" s="150">
        <f t="shared" si="147"/>
        <v>0</v>
      </c>
      <c r="AB446" s="157"/>
    </row>
    <row r="447" spans="1:28" x14ac:dyDescent="0.25">
      <c r="A447" s="87" t="s">
        <v>1046</v>
      </c>
      <c r="B447" s="38" t="s">
        <v>1047</v>
      </c>
      <c r="C447" s="144"/>
      <c r="D447" s="146">
        <f>SUM(E447:AA447)</f>
        <v>0</v>
      </c>
      <c r="E447" s="98">
        <v>0</v>
      </c>
      <c r="F447" s="45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98">
        <v>0</v>
      </c>
      <c r="M447" s="46">
        <v>0</v>
      </c>
      <c r="N447" s="46">
        <v>0</v>
      </c>
      <c r="O447" s="46">
        <v>0</v>
      </c>
      <c r="P447" s="45">
        <v>0</v>
      </c>
      <c r="Q447" s="45">
        <v>0</v>
      </c>
      <c r="R447" s="45">
        <v>0</v>
      </c>
      <c r="S447" s="104">
        <v>0</v>
      </c>
      <c r="T447" s="98">
        <v>0</v>
      </c>
      <c r="U447" s="45">
        <v>0</v>
      </c>
      <c r="V447" s="45">
        <v>0</v>
      </c>
      <c r="W447" s="47">
        <v>0</v>
      </c>
      <c r="X447" s="62">
        <v>0</v>
      </c>
      <c r="Y447" s="45">
        <v>0</v>
      </c>
      <c r="Z447" s="45">
        <v>0</v>
      </c>
      <c r="AA447" s="45">
        <v>0</v>
      </c>
      <c r="AB447" s="115"/>
    </row>
    <row r="448" spans="1:28" x14ac:dyDescent="0.25">
      <c r="A448" s="87" t="s">
        <v>1048</v>
      </c>
      <c r="B448" s="38" t="s">
        <v>1049</v>
      </c>
      <c r="C448" s="144"/>
      <c r="D448" s="146">
        <f>SUM(E448:AA448)</f>
        <v>0</v>
      </c>
      <c r="E448" s="98">
        <v>0</v>
      </c>
      <c r="F448" s="45">
        <v>0</v>
      </c>
      <c r="G448" s="46">
        <v>0</v>
      </c>
      <c r="H448" s="46">
        <v>0</v>
      </c>
      <c r="I448" s="46">
        <v>0</v>
      </c>
      <c r="J448" s="46">
        <v>0</v>
      </c>
      <c r="K448" s="46">
        <v>0</v>
      </c>
      <c r="L448" s="98">
        <v>0</v>
      </c>
      <c r="M448" s="46">
        <v>0</v>
      </c>
      <c r="N448" s="46">
        <v>0</v>
      </c>
      <c r="O448" s="46">
        <v>0</v>
      </c>
      <c r="P448" s="45">
        <v>0</v>
      </c>
      <c r="Q448" s="45">
        <v>0</v>
      </c>
      <c r="R448" s="45">
        <v>0</v>
      </c>
      <c r="S448" s="104">
        <v>0</v>
      </c>
      <c r="T448" s="98">
        <v>0</v>
      </c>
      <c r="U448" s="45">
        <v>0</v>
      </c>
      <c r="V448" s="45">
        <v>0</v>
      </c>
      <c r="W448" s="47">
        <v>0</v>
      </c>
      <c r="X448" s="62">
        <v>0</v>
      </c>
      <c r="Y448" s="45">
        <v>0</v>
      </c>
      <c r="Z448" s="45">
        <v>0</v>
      </c>
      <c r="AA448" s="45">
        <v>0</v>
      </c>
      <c r="AB448" s="115"/>
    </row>
    <row r="449" spans="1:28" x14ac:dyDescent="0.25">
      <c r="A449" s="87" t="s">
        <v>1050</v>
      </c>
      <c r="B449" s="38" t="s">
        <v>1051</v>
      </c>
      <c r="C449" s="144"/>
      <c r="D449" s="146">
        <f>SUM(E449:AA449)</f>
        <v>0</v>
      </c>
      <c r="E449" s="98">
        <v>0</v>
      </c>
      <c r="F449" s="45">
        <v>0</v>
      </c>
      <c r="G449" s="46">
        <v>0</v>
      </c>
      <c r="H449" s="46">
        <v>0</v>
      </c>
      <c r="I449" s="46">
        <v>0</v>
      </c>
      <c r="J449" s="46">
        <v>0</v>
      </c>
      <c r="K449" s="46">
        <v>0</v>
      </c>
      <c r="L449" s="98">
        <v>0</v>
      </c>
      <c r="M449" s="46">
        <v>0</v>
      </c>
      <c r="N449" s="46">
        <v>0</v>
      </c>
      <c r="O449" s="46">
        <v>0</v>
      </c>
      <c r="P449" s="45">
        <v>0</v>
      </c>
      <c r="Q449" s="45">
        <v>0</v>
      </c>
      <c r="R449" s="45">
        <v>0</v>
      </c>
      <c r="S449" s="104">
        <v>0</v>
      </c>
      <c r="T449" s="98">
        <v>0</v>
      </c>
      <c r="U449" s="45">
        <v>0</v>
      </c>
      <c r="V449" s="45">
        <v>0</v>
      </c>
      <c r="W449" s="47">
        <v>0</v>
      </c>
      <c r="X449" s="62">
        <v>0</v>
      </c>
      <c r="Y449" s="45">
        <v>0</v>
      </c>
      <c r="Z449" s="45">
        <v>0</v>
      </c>
      <c r="AA449" s="45">
        <v>0</v>
      </c>
      <c r="AB449" s="115"/>
    </row>
    <row r="450" spans="1:28" ht="22.5" customHeight="1" x14ac:dyDescent="0.25">
      <c r="A450" s="87" t="s">
        <v>1052</v>
      </c>
      <c r="B450" s="38" t="s">
        <v>1053</v>
      </c>
      <c r="C450" s="144"/>
      <c r="D450" s="146">
        <f>SUM(E450:AA450)</f>
        <v>0</v>
      </c>
      <c r="E450" s="98">
        <v>0</v>
      </c>
      <c r="F450" s="45">
        <v>0</v>
      </c>
      <c r="G450" s="46">
        <v>0</v>
      </c>
      <c r="H450" s="46">
        <v>0</v>
      </c>
      <c r="I450" s="46">
        <v>0</v>
      </c>
      <c r="J450" s="46">
        <v>0</v>
      </c>
      <c r="K450" s="46">
        <v>0</v>
      </c>
      <c r="L450" s="98">
        <v>0</v>
      </c>
      <c r="M450" s="46">
        <v>0</v>
      </c>
      <c r="N450" s="46">
        <v>0</v>
      </c>
      <c r="O450" s="46">
        <v>0</v>
      </c>
      <c r="P450" s="45">
        <v>0</v>
      </c>
      <c r="Q450" s="45">
        <v>0</v>
      </c>
      <c r="R450" s="45">
        <v>0</v>
      </c>
      <c r="S450" s="104">
        <v>0</v>
      </c>
      <c r="T450" s="98">
        <v>0</v>
      </c>
      <c r="U450" s="45">
        <v>0</v>
      </c>
      <c r="V450" s="45">
        <v>0</v>
      </c>
      <c r="W450" s="47">
        <v>0</v>
      </c>
      <c r="X450" s="62">
        <v>0</v>
      </c>
      <c r="Y450" s="45">
        <v>0</v>
      </c>
      <c r="Z450" s="45">
        <v>0</v>
      </c>
      <c r="AA450" s="45">
        <v>0</v>
      </c>
      <c r="AB450" s="115"/>
    </row>
    <row r="451" spans="1:28" ht="22.5" customHeight="1" x14ac:dyDescent="0.25">
      <c r="A451" s="87" t="s">
        <v>1425</v>
      </c>
      <c r="B451" s="38" t="s">
        <v>1426</v>
      </c>
      <c r="C451" s="144"/>
      <c r="D451" s="146">
        <f>SUM(E451:AA451)</f>
        <v>0</v>
      </c>
      <c r="E451" s="98">
        <v>0</v>
      </c>
      <c r="F451" s="45">
        <v>0</v>
      </c>
      <c r="G451" s="46">
        <v>0</v>
      </c>
      <c r="H451" s="46">
        <v>0</v>
      </c>
      <c r="I451" s="46">
        <v>0</v>
      </c>
      <c r="J451" s="46">
        <v>0</v>
      </c>
      <c r="K451" s="46">
        <v>0</v>
      </c>
      <c r="L451" s="98">
        <v>0</v>
      </c>
      <c r="M451" s="46">
        <v>0</v>
      </c>
      <c r="N451" s="46">
        <v>0</v>
      </c>
      <c r="O451" s="46">
        <v>0</v>
      </c>
      <c r="P451" s="45">
        <v>0</v>
      </c>
      <c r="Q451" s="45">
        <v>0</v>
      </c>
      <c r="R451" s="45">
        <v>0</v>
      </c>
      <c r="S451" s="104">
        <v>0</v>
      </c>
      <c r="T451" s="98">
        <v>0</v>
      </c>
      <c r="U451" s="45">
        <v>0</v>
      </c>
      <c r="V451" s="45">
        <v>0</v>
      </c>
      <c r="W451" s="47">
        <v>0</v>
      </c>
      <c r="X451" s="62">
        <v>0</v>
      </c>
      <c r="Y451" s="45">
        <v>0</v>
      </c>
      <c r="Z451" s="45">
        <v>0</v>
      </c>
      <c r="AA451" s="45">
        <v>0</v>
      </c>
      <c r="AB451" s="115"/>
    </row>
    <row r="452" spans="1:28" s="148" customFormat="1" ht="11.25" x14ac:dyDescent="0.2">
      <c r="A452" s="87">
        <v>3863</v>
      </c>
      <c r="B452" s="38" t="s">
        <v>1054</v>
      </c>
      <c r="C452" s="144">
        <v>267</v>
      </c>
      <c r="D452" s="145">
        <f>SUM(D453:D454)</f>
        <v>0</v>
      </c>
      <c r="E452" s="149">
        <f t="shared" ref="E452:AA452" si="148">SUM(E453:E454)</f>
        <v>0</v>
      </c>
      <c r="F452" s="150">
        <f t="shared" si="148"/>
        <v>0</v>
      </c>
      <c r="G452" s="151">
        <f t="shared" si="148"/>
        <v>0</v>
      </c>
      <c r="H452" s="151">
        <f t="shared" si="148"/>
        <v>0</v>
      </c>
      <c r="I452" s="151">
        <f t="shared" si="148"/>
        <v>0</v>
      </c>
      <c r="J452" s="151">
        <f t="shared" si="148"/>
        <v>0</v>
      </c>
      <c r="K452" s="151">
        <f t="shared" si="148"/>
        <v>0</v>
      </c>
      <c r="L452" s="149">
        <f t="shared" si="148"/>
        <v>0</v>
      </c>
      <c r="M452" s="151">
        <f t="shared" si="148"/>
        <v>0</v>
      </c>
      <c r="N452" s="151">
        <f t="shared" si="148"/>
        <v>0</v>
      </c>
      <c r="O452" s="151">
        <f t="shared" si="148"/>
        <v>0</v>
      </c>
      <c r="P452" s="150">
        <f t="shared" si="148"/>
        <v>0</v>
      </c>
      <c r="Q452" s="150">
        <f t="shared" si="148"/>
        <v>0</v>
      </c>
      <c r="R452" s="150">
        <f t="shared" si="148"/>
        <v>0</v>
      </c>
      <c r="S452" s="153">
        <f t="shared" si="148"/>
        <v>0</v>
      </c>
      <c r="T452" s="149">
        <f t="shared" si="148"/>
        <v>0</v>
      </c>
      <c r="U452" s="150">
        <f t="shared" si="148"/>
        <v>0</v>
      </c>
      <c r="V452" s="150">
        <f t="shared" si="148"/>
        <v>0</v>
      </c>
      <c r="W452" s="154">
        <f t="shared" si="148"/>
        <v>0</v>
      </c>
      <c r="X452" s="155">
        <f t="shared" si="148"/>
        <v>0</v>
      </c>
      <c r="Y452" s="150">
        <f t="shared" si="148"/>
        <v>0</v>
      </c>
      <c r="Z452" s="150">
        <f t="shared" si="148"/>
        <v>0</v>
      </c>
      <c r="AA452" s="150">
        <f t="shared" si="148"/>
        <v>0</v>
      </c>
      <c r="AB452" s="157"/>
    </row>
    <row r="453" spans="1:28" x14ac:dyDescent="0.25">
      <c r="A453" s="87">
        <v>38631</v>
      </c>
      <c r="B453" s="38" t="s">
        <v>1055</v>
      </c>
      <c r="C453" s="144"/>
      <c r="D453" s="146">
        <f>SUM(E453:AA453)</f>
        <v>0</v>
      </c>
      <c r="E453" s="98">
        <v>0</v>
      </c>
      <c r="F453" s="45">
        <v>0</v>
      </c>
      <c r="G453" s="46">
        <v>0</v>
      </c>
      <c r="H453" s="46">
        <v>0</v>
      </c>
      <c r="I453" s="46">
        <v>0</v>
      </c>
      <c r="J453" s="46">
        <v>0</v>
      </c>
      <c r="K453" s="46">
        <v>0</v>
      </c>
      <c r="L453" s="98">
        <v>0</v>
      </c>
      <c r="M453" s="46">
        <v>0</v>
      </c>
      <c r="N453" s="46">
        <v>0</v>
      </c>
      <c r="O453" s="46">
        <v>0</v>
      </c>
      <c r="P453" s="45">
        <v>0</v>
      </c>
      <c r="Q453" s="45">
        <v>0</v>
      </c>
      <c r="R453" s="45">
        <v>0</v>
      </c>
      <c r="S453" s="104">
        <v>0</v>
      </c>
      <c r="T453" s="98">
        <v>0</v>
      </c>
      <c r="U453" s="45">
        <v>0</v>
      </c>
      <c r="V453" s="45">
        <v>0</v>
      </c>
      <c r="W453" s="47">
        <v>0</v>
      </c>
      <c r="X453" s="62">
        <v>0</v>
      </c>
      <c r="Y453" s="45">
        <v>0</v>
      </c>
      <c r="Z453" s="45">
        <v>0</v>
      </c>
      <c r="AA453" s="45">
        <v>0</v>
      </c>
      <c r="AB453" s="115"/>
    </row>
    <row r="454" spans="1:28" x14ac:dyDescent="0.25">
      <c r="A454" s="87">
        <v>38632</v>
      </c>
      <c r="B454" s="38" t="s">
        <v>1056</v>
      </c>
      <c r="C454" s="144"/>
      <c r="D454" s="146">
        <f>SUM(E454:AA454)</f>
        <v>0</v>
      </c>
      <c r="E454" s="98">
        <v>0</v>
      </c>
      <c r="F454" s="45">
        <v>0</v>
      </c>
      <c r="G454" s="46">
        <v>0</v>
      </c>
      <c r="H454" s="46">
        <v>0</v>
      </c>
      <c r="I454" s="46">
        <v>0</v>
      </c>
      <c r="J454" s="46">
        <v>0</v>
      </c>
      <c r="K454" s="46">
        <v>0</v>
      </c>
      <c r="L454" s="98">
        <v>0</v>
      </c>
      <c r="M454" s="46">
        <v>0</v>
      </c>
      <c r="N454" s="46">
        <v>0</v>
      </c>
      <c r="O454" s="46">
        <v>0</v>
      </c>
      <c r="P454" s="45">
        <v>0</v>
      </c>
      <c r="Q454" s="45">
        <v>0</v>
      </c>
      <c r="R454" s="45">
        <v>0</v>
      </c>
      <c r="S454" s="104">
        <v>0</v>
      </c>
      <c r="T454" s="98">
        <v>0</v>
      </c>
      <c r="U454" s="45">
        <v>0</v>
      </c>
      <c r="V454" s="45">
        <v>0</v>
      </c>
      <c r="W454" s="47">
        <v>0</v>
      </c>
      <c r="X454" s="62">
        <v>0</v>
      </c>
      <c r="Y454" s="45">
        <v>0</v>
      </c>
      <c r="Z454" s="45">
        <v>0</v>
      </c>
      <c r="AA454" s="45">
        <v>0</v>
      </c>
      <c r="AB454" s="115"/>
    </row>
    <row r="455" spans="1:28" x14ac:dyDescent="0.25">
      <c r="A455" s="87">
        <v>3864</v>
      </c>
      <c r="B455" s="38" t="s">
        <v>1427</v>
      </c>
      <c r="C455" s="144"/>
      <c r="D455" s="234">
        <f t="shared" ref="D455:AA455" si="149">D456+D457</f>
        <v>0</v>
      </c>
      <c r="E455" s="243">
        <f t="shared" si="149"/>
        <v>0</v>
      </c>
      <c r="F455" s="244">
        <f t="shared" si="149"/>
        <v>0</v>
      </c>
      <c r="G455" s="245">
        <f t="shared" si="149"/>
        <v>0</v>
      </c>
      <c r="H455" s="245">
        <f t="shared" si="149"/>
        <v>0</v>
      </c>
      <c r="I455" s="245">
        <f t="shared" si="149"/>
        <v>0</v>
      </c>
      <c r="J455" s="245">
        <f t="shared" si="149"/>
        <v>0</v>
      </c>
      <c r="K455" s="245">
        <f t="shared" si="149"/>
        <v>0</v>
      </c>
      <c r="L455" s="243">
        <f t="shared" si="149"/>
        <v>0</v>
      </c>
      <c r="M455" s="245">
        <f t="shared" si="149"/>
        <v>0</v>
      </c>
      <c r="N455" s="245">
        <f t="shared" si="149"/>
        <v>0</v>
      </c>
      <c r="O455" s="245">
        <f t="shared" si="149"/>
        <v>0</v>
      </c>
      <c r="P455" s="244">
        <f t="shared" si="149"/>
        <v>0</v>
      </c>
      <c r="Q455" s="244">
        <f t="shared" si="149"/>
        <v>0</v>
      </c>
      <c r="R455" s="244">
        <f t="shared" si="149"/>
        <v>0</v>
      </c>
      <c r="S455" s="246">
        <f t="shared" si="149"/>
        <v>0</v>
      </c>
      <c r="T455" s="243">
        <f t="shared" si="149"/>
        <v>0</v>
      </c>
      <c r="U455" s="244">
        <f t="shared" si="149"/>
        <v>0</v>
      </c>
      <c r="V455" s="244">
        <f t="shared" si="149"/>
        <v>0</v>
      </c>
      <c r="W455" s="247">
        <f t="shared" si="149"/>
        <v>0</v>
      </c>
      <c r="X455" s="248">
        <f t="shared" si="149"/>
        <v>0</v>
      </c>
      <c r="Y455" s="244">
        <f t="shared" si="149"/>
        <v>0</v>
      </c>
      <c r="Z455" s="244">
        <f t="shared" si="149"/>
        <v>0</v>
      </c>
      <c r="AA455" s="244">
        <f t="shared" si="149"/>
        <v>0</v>
      </c>
      <c r="AB455" s="249"/>
    </row>
    <row r="456" spans="1:28" x14ac:dyDescent="0.25">
      <c r="A456" s="87">
        <v>38641</v>
      </c>
      <c r="B456" s="38" t="s">
        <v>1428</v>
      </c>
      <c r="C456" s="144"/>
      <c r="D456" s="146">
        <f>SUM(E456:AA456)</f>
        <v>0</v>
      </c>
      <c r="E456" s="98">
        <v>0</v>
      </c>
      <c r="F456" s="45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</v>
      </c>
      <c r="L456" s="98">
        <v>0</v>
      </c>
      <c r="M456" s="46">
        <v>0</v>
      </c>
      <c r="N456" s="46">
        <v>0</v>
      </c>
      <c r="O456" s="46">
        <v>0</v>
      </c>
      <c r="P456" s="45">
        <v>0</v>
      </c>
      <c r="Q456" s="45">
        <v>0</v>
      </c>
      <c r="R456" s="45">
        <v>0</v>
      </c>
      <c r="S456" s="104">
        <v>0</v>
      </c>
      <c r="T456" s="98">
        <v>0</v>
      </c>
      <c r="U456" s="45">
        <v>0</v>
      </c>
      <c r="V456" s="45">
        <v>0</v>
      </c>
      <c r="W456" s="47">
        <v>0</v>
      </c>
      <c r="X456" s="62">
        <v>0</v>
      </c>
      <c r="Y456" s="45">
        <v>0</v>
      </c>
      <c r="Z456" s="45">
        <v>0</v>
      </c>
      <c r="AA456" s="45">
        <v>0</v>
      </c>
      <c r="AB456" s="115"/>
    </row>
    <row r="457" spans="1:28" ht="22.5" x14ac:dyDescent="0.25">
      <c r="A457" s="87" t="s">
        <v>1430</v>
      </c>
      <c r="B457" s="38" t="s">
        <v>1429</v>
      </c>
      <c r="C457" s="144"/>
      <c r="D457" s="146">
        <f>SUM(E457:AA457)</f>
        <v>0</v>
      </c>
      <c r="E457" s="98">
        <v>0</v>
      </c>
      <c r="F457" s="45">
        <v>0</v>
      </c>
      <c r="G457" s="46">
        <v>0</v>
      </c>
      <c r="H457" s="46">
        <v>0</v>
      </c>
      <c r="I457" s="46">
        <v>0</v>
      </c>
      <c r="J457" s="46">
        <v>0</v>
      </c>
      <c r="K457" s="46">
        <v>0</v>
      </c>
      <c r="L457" s="98">
        <v>0</v>
      </c>
      <c r="M457" s="46">
        <v>0</v>
      </c>
      <c r="N457" s="46">
        <v>0</v>
      </c>
      <c r="O457" s="46">
        <v>0</v>
      </c>
      <c r="P457" s="45">
        <v>0</v>
      </c>
      <c r="Q457" s="45">
        <v>0</v>
      </c>
      <c r="R457" s="45">
        <v>0</v>
      </c>
      <c r="S457" s="104">
        <v>0</v>
      </c>
      <c r="T457" s="98">
        <v>0</v>
      </c>
      <c r="U457" s="45">
        <v>0</v>
      </c>
      <c r="V457" s="45">
        <v>0</v>
      </c>
      <c r="W457" s="47">
        <v>0</v>
      </c>
      <c r="X457" s="62">
        <v>0</v>
      </c>
      <c r="Y457" s="45">
        <v>0</v>
      </c>
      <c r="Z457" s="45">
        <v>0</v>
      </c>
      <c r="AA457" s="45">
        <v>0</v>
      </c>
      <c r="AB457" s="115"/>
    </row>
    <row r="458" spans="1:28" s="148" customFormat="1" ht="22.5" customHeight="1" x14ac:dyDescent="0.2">
      <c r="A458" s="87">
        <v>4</v>
      </c>
      <c r="B458" s="38" t="s">
        <v>1057</v>
      </c>
      <c r="C458" s="144">
        <v>334</v>
      </c>
      <c r="D458" s="39">
        <f>D459+D492+D614+D625+D629</f>
        <v>0</v>
      </c>
      <c r="E458" s="99">
        <f t="shared" ref="E458:AA458" si="150">E459+E492+E614+E625+E629</f>
        <v>0</v>
      </c>
      <c r="F458" s="48">
        <f t="shared" si="150"/>
        <v>0</v>
      </c>
      <c r="G458" s="49">
        <f t="shared" si="150"/>
        <v>0</v>
      </c>
      <c r="H458" s="49">
        <f t="shared" si="150"/>
        <v>0</v>
      </c>
      <c r="I458" s="49">
        <f t="shared" si="150"/>
        <v>0</v>
      </c>
      <c r="J458" s="49">
        <f t="shared" si="150"/>
        <v>0</v>
      </c>
      <c r="K458" s="49">
        <f t="shared" si="150"/>
        <v>0</v>
      </c>
      <c r="L458" s="99">
        <f t="shared" si="150"/>
        <v>0</v>
      </c>
      <c r="M458" s="49">
        <f t="shared" si="150"/>
        <v>0</v>
      </c>
      <c r="N458" s="49">
        <f t="shared" si="150"/>
        <v>0</v>
      </c>
      <c r="O458" s="49">
        <f t="shared" si="150"/>
        <v>0</v>
      </c>
      <c r="P458" s="48">
        <f t="shared" si="150"/>
        <v>0</v>
      </c>
      <c r="Q458" s="48">
        <f t="shared" si="150"/>
        <v>0</v>
      </c>
      <c r="R458" s="48">
        <f t="shared" si="150"/>
        <v>0</v>
      </c>
      <c r="S458" s="105">
        <f t="shared" si="150"/>
        <v>0</v>
      </c>
      <c r="T458" s="99">
        <f t="shared" si="150"/>
        <v>0</v>
      </c>
      <c r="U458" s="48">
        <f t="shared" si="150"/>
        <v>0</v>
      </c>
      <c r="V458" s="48">
        <f t="shared" si="150"/>
        <v>0</v>
      </c>
      <c r="W458" s="50">
        <f t="shared" si="150"/>
        <v>0</v>
      </c>
      <c r="X458" s="58">
        <f t="shared" si="150"/>
        <v>0</v>
      </c>
      <c r="Y458" s="48">
        <f t="shared" si="150"/>
        <v>0</v>
      </c>
      <c r="Z458" s="48">
        <f t="shared" si="150"/>
        <v>0</v>
      </c>
      <c r="AA458" s="48">
        <f t="shared" si="150"/>
        <v>0</v>
      </c>
      <c r="AB458" s="118"/>
    </row>
    <row r="459" spans="1:28" s="148" customFormat="1" ht="22.5" customHeight="1" x14ac:dyDescent="0.2">
      <c r="A459" s="87">
        <v>41</v>
      </c>
      <c r="B459" s="38" t="s">
        <v>1058</v>
      </c>
      <c r="C459" s="144">
        <v>335</v>
      </c>
      <c r="D459" s="39">
        <f>D460+D475</f>
        <v>0</v>
      </c>
      <c r="E459" s="99">
        <f t="shared" ref="E459:AA459" si="151">E460+E475</f>
        <v>0</v>
      </c>
      <c r="F459" s="48">
        <f t="shared" si="151"/>
        <v>0</v>
      </c>
      <c r="G459" s="49">
        <f t="shared" si="151"/>
        <v>0</v>
      </c>
      <c r="H459" s="49">
        <f t="shared" si="151"/>
        <v>0</v>
      </c>
      <c r="I459" s="49">
        <f t="shared" si="151"/>
        <v>0</v>
      </c>
      <c r="J459" s="49">
        <f t="shared" si="151"/>
        <v>0</v>
      </c>
      <c r="K459" s="49">
        <f t="shared" si="151"/>
        <v>0</v>
      </c>
      <c r="L459" s="99">
        <f t="shared" si="151"/>
        <v>0</v>
      </c>
      <c r="M459" s="49">
        <f t="shared" si="151"/>
        <v>0</v>
      </c>
      <c r="N459" s="49">
        <f t="shared" si="151"/>
        <v>0</v>
      </c>
      <c r="O459" s="49">
        <f t="shared" si="151"/>
        <v>0</v>
      </c>
      <c r="P459" s="48">
        <f t="shared" si="151"/>
        <v>0</v>
      </c>
      <c r="Q459" s="48">
        <f t="shared" si="151"/>
        <v>0</v>
      </c>
      <c r="R459" s="48">
        <f t="shared" si="151"/>
        <v>0</v>
      </c>
      <c r="S459" s="105">
        <f t="shared" si="151"/>
        <v>0</v>
      </c>
      <c r="T459" s="99">
        <f t="shared" si="151"/>
        <v>0</v>
      </c>
      <c r="U459" s="48">
        <f t="shared" si="151"/>
        <v>0</v>
      </c>
      <c r="V459" s="48">
        <f t="shared" si="151"/>
        <v>0</v>
      </c>
      <c r="W459" s="50">
        <f t="shared" si="151"/>
        <v>0</v>
      </c>
      <c r="X459" s="58">
        <f t="shared" si="151"/>
        <v>0</v>
      </c>
      <c r="Y459" s="48">
        <f t="shared" si="151"/>
        <v>0</v>
      </c>
      <c r="Z459" s="48">
        <f t="shared" si="151"/>
        <v>0</v>
      </c>
      <c r="AA459" s="48">
        <f t="shared" si="151"/>
        <v>0</v>
      </c>
      <c r="AB459" s="118"/>
    </row>
    <row r="460" spans="1:28" s="148" customFormat="1" ht="11.25" x14ac:dyDescent="0.2">
      <c r="A460" s="87">
        <v>411</v>
      </c>
      <c r="B460" s="38" t="s">
        <v>1059</v>
      </c>
      <c r="C460" s="144">
        <v>336</v>
      </c>
      <c r="D460" s="39">
        <f>SUM(D461+D465+D470)</f>
        <v>0</v>
      </c>
      <c r="E460" s="99">
        <f t="shared" ref="E460:AA460" si="152">SUM(E461+E465+E470)</f>
        <v>0</v>
      </c>
      <c r="F460" s="48">
        <f t="shared" si="152"/>
        <v>0</v>
      </c>
      <c r="G460" s="49">
        <f t="shared" si="152"/>
        <v>0</v>
      </c>
      <c r="H460" s="49">
        <f t="shared" si="152"/>
        <v>0</v>
      </c>
      <c r="I460" s="49">
        <f t="shared" si="152"/>
        <v>0</v>
      </c>
      <c r="J460" s="49">
        <f t="shared" si="152"/>
        <v>0</v>
      </c>
      <c r="K460" s="49">
        <f t="shared" si="152"/>
        <v>0</v>
      </c>
      <c r="L460" s="99">
        <f t="shared" si="152"/>
        <v>0</v>
      </c>
      <c r="M460" s="49">
        <f t="shared" si="152"/>
        <v>0</v>
      </c>
      <c r="N460" s="49">
        <f t="shared" si="152"/>
        <v>0</v>
      </c>
      <c r="O460" s="49">
        <f t="shared" si="152"/>
        <v>0</v>
      </c>
      <c r="P460" s="48">
        <f t="shared" si="152"/>
        <v>0</v>
      </c>
      <c r="Q460" s="48">
        <f t="shared" si="152"/>
        <v>0</v>
      </c>
      <c r="R460" s="48">
        <f t="shared" si="152"/>
        <v>0</v>
      </c>
      <c r="S460" s="105">
        <f t="shared" si="152"/>
        <v>0</v>
      </c>
      <c r="T460" s="99">
        <f t="shared" si="152"/>
        <v>0</v>
      </c>
      <c r="U460" s="48">
        <f t="shared" si="152"/>
        <v>0</v>
      </c>
      <c r="V460" s="48">
        <f t="shared" si="152"/>
        <v>0</v>
      </c>
      <c r="W460" s="50">
        <f t="shared" si="152"/>
        <v>0</v>
      </c>
      <c r="X460" s="58">
        <f t="shared" si="152"/>
        <v>0</v>
      </c>
      <c r="Y460" s="48">
        <f t="shared" si="152"/>
        <v>0</v>
      </c>
      <c r="Z460" s="48">
        <f t="shared" si="152"/>
        <v>0</v>
      </c>
      <c r="AA460" s="48">
        <f t="shared" si="152"/>
        <v>0</v>
      </c>
      <c r="AB460" s="118"/>
    </row>
    <row r="461" spans="1:28" s="148" customFormat="1" ht="11.25" x14ac:dyDescent="0.2">
      <c r="A461" s="87">
        <v>4111</v>
      </c>
      <c r="B461" s="38" t="s">
        <v>230</v>
      </c>
      <c r="C461" s="144">
        <v>337</v>
      </c>
      <c r="D461" s="145">
        <f>SUM(D462:D464)</f>
        <v>0</v>
      </c>
      <c r="E461" s="149">
        <f t="shared" ref="E461:AA461" si="153">SUM(E462:E464)</f>
        <v>0</v>
      </c>
      <c r="F461" s="150">
        <f t="shared" si="153"/>
        <v>0</v>
      </c>
      <c r="G461" s="151">
        <f t="shared" si="153"/>
        <v>0</v>
      </c>
      <c r="H461" s="151">
        <f t="shared" si="153"/>
        <v>0</v>
      </c>
      <c r="I461" s="151">
        <f t="shared" si="153"/>
        <v>0</v>
      </c>
      <c r="J461" s="151">
        <f t="shared" si="153"/>
        <v>0</v>
      </c>
      <c r="K461" s="151">
        <f t="shared" si="153"/>
        <v>0</v>
      </c>
      <c r="L461" s="149">
        <f t="shared" si="153"/>
        <v>0</v>
      </c>
      <c r="M461" s="151">
        <f t="shared" si="153"/>
        <v>0</v>
      </c>
      <c r="N461" s="151">
        <f t="shared" si="153"/>
        <v>0</v>
      </c>
      <c r="O461" s="151">
        <f t="shared" si="153"/>
        <v>0</v>
      </c>
      <c r="P461" s="150">
        <f t="shared" si="153"/>
        <v>0</v>
      </c>
      <c r="Q461" s="150">
        <f t="shared" si="153"/>
        <v>0</v>
      </c>
      <c r="R461" s="150">
        <f t="shared" si="153"/>
        <v>0</v>
      </c>
      <c r="S461" s="153">
        <f t="shared" si="153"/>
        <v>0</v>
      </c>
      <c r="T461" s="149">
        <f t="shared" si="153"/>
        <v>0</v>
      </c>
      <c r="U461" s="150">
        <f t="shared" si="153"/>
        <v>0</v>
      </c>
      <c r="V461" s="150">
        <f t="shared" si="153"/>
        <v>0</v>
      </c>
      <c r="W461" s="154">
        <f t="shared" si="153"/>
        <v>0</v>
      </c>
      <c r="X461" s="155">
        <f t="shared" si="153"/>
        <v>0</v>
      </c>
      <c r="Y461" s="150">
        <f t="shared" si="153"/>
        <v>0</v>
      </c>
      <c r="Z461" s="150">
        <f t="shared" si="153"/>
        <v>0</v>
      </c>
      <c r="AA461" s="150">
        <f t="shared" si="153"/>
        <v>0</v>
      </c>
      <c r="AB461" s="157"/>
    </row>
    <row r="462" spans="1:28" x14ac:dyDescent="0.25">
      <c r="A462" s="87" t="s">
        <v>1060</v>
      </c>
      <c r="B462" s="38" t="s">
        <v>231</v>
      </c>
      <c r="C462" s="144"/>
      <c r="D462" s="146">
        <f>SUM(E462:AA462)</f>
        <v>0</v>
      </c>
      <c r="E462" s="98">
        <v>0</v>
      </c>
      <c r="F462" s="45">
        <v>0</v>
      </c>
      <c r="G462" s="46">
        <v>0</v>
      </c>
      <c r="H462" s="46">
        <v>0</v>
      </c>
      <c r="I462" s="46">
        <v>0</v>
      </c>
      <c r="J462" s="46">
        <v>0</v>
      </c>
      <c r="K462" s="46">
        <v>0</v>
      </c>
      <c r="L462" s="98">
        <v>0</v>
      </c>
      <c r="M462" s="46">
        <v>0</v>
      </c>
      <c r="N462" s="46">
        <v>0</v>
      </c>
      <c r="O462" s="46">
        <v>0</v>
      </c>
      <c r="P462" s="45">
        <v>0</v>
      </c>
      <c r="Q462" s="45">
        <v>0</v>
      </c>
      <c r="R462" s="45">
        <v>0</v>
      </c>
      <c r="S462" s="104">
        <v>0</v>
      </c>
      <c r="T462" s="98">
        <v>0</v>
      </c>
      <c r="U462" s="45">
        <v>0</v>
      </c>
      <c r="V462" s="45">
        <v>0</v>
      </c>
      <c r="W462" s="47">
        <v>0</v>
      </c>
      <c r="X462" s="62">
        <v>0</v>
      </c>
      <c r="Y462" s="45">
        <v>0</v>
      </c>
      <c r="Z462" s="45">
        <v>0</v>
      </c>
      <c r="AA462" s="45">
        <v>0</v>
      </c>
      <c r="AB462" s="115"/>
    </row>
    <row r="463" spans="1:28" x14ac:dyDescent="0.25">
      <c r="A463" s="87" t="s">
        <v>1061</v>
      </c>
      <c r="B463" s="38" t="s">
        <v>232</v>
      </c>
      <c r="C463" s="144"/>
      <c r="D463" s="146">
        <f>SUM(E463:AA463)</f>
        <v>0</v>
      </c>
      <c r="E463" s="98">
        <v>0</v>
      </c>
      <c r="F463" s="45">
        <v>0</v>
      </c>
      <c r="G463" s="46">
        <v>0</v>
      </c>
      <c r="H463" s="46">
        <v>0</v>
      </c>
      <c r="I463" s="46">
        <v>0</v>
      </c>
      <c r="J463" s="46">
        <v>0</v>
      </c>
      <c r="K463" s="46">
        <v>0</v>
      </c>
      <c r="L463" s="98">
        <v>0</v>
      </c>
      <c r="M463" s="46">
        <v>0</v>
      </c>
      <c r="N463" s="46">
        <v>0</v>
      </c>
      <c r="O463" s="46">
        <v>0</v>
      </c>
      <c r="P463" s="45">
        <v>0</v>
      </c>
      <c r="Q463" s="45">
        <v>0</v>
      </c>
      <c r="R463" s="45">
        <v>0</v>
      </c>
      <c r="S463" s="104">
        <v>0</v>
      </c>
      <c r="T463" s="98">
        <v>0</v>
      </c>
      <c r="U463" s="45">
        <v>0</v>
      </c>
      <c r="V463" s="45">
        <v>0</v>
      </c>
      <c r="W463" s="47">
        <v>0</v>
      </c>
      <c r="X463" s="62">
        <v>0</v>
      </c>
      <c r="Y463" s="45">
        <v>0</v>
      </c>
      <c r="Z463" s="45">
        <v>0</v>
      </c>
      <c r="AA463" s="45">
        <v>0</v>
      </c>
      <c r="AB463" s="115"/>
    </row>
    <row r="464" spans="1:28" x14ac:dyDescent="0.25">
      <c r="A464" s="87" t="s">
        <v>1062</v>
      </c>
      <c r="B464" s="38" t="s">
        <v>233</v>
      </c>
      <c r="C464" s="144"/>
      <c r="D464" s="146">
        <f>SUM(E464:AA464)</f>
        <v>0</v>
      </c>
      <c r="E464" s="98">
        <v>0</v>
      </c>
      <c r="F464" s="45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98">
        <v>0</v>
      </c>
      <c r="M464" s="46">
        <v>0</v>
      </c>
      <c r="N464" s="46">
        <v>0</v>
      </c>
      <c r="O464" s="46">
        <v>0</v>
      </c>
      <c r="P464" s="45">
        <v>0</v>
      </c>
      <c r="Q464" s="45">
        <v>0</v>
      </c>
      <c r="R464" s="45">
        <v>0</v>
      </c>
      <c r="S464" s="104">
        <v>0</v>
      </c>
      <c r="T464" s="98">
        <v>0</v>
      </c>
      <c r="U464" s="45">
        <v>0</v>
      </c>
      <c r="V464" s="45">
        <v>0</v>
      </c>
      <c r="W464" s="47">
        <v>0</v>
      </c>
      <c r="X464" s="62">
        <v>0</v>
      </c>
      <c r="Y464" s="45">
        <v>0</v>
      </c>
      <c r="Z464" s="45">
        <v>0</v>
      </c>
      <c r="AA464" s="45">
        <v>0</v>
      </c>
      <c r="AB464" s="115"/>
    </row>
    <row r="465" spans="1:28" s="148" customFormat="1" ht="11.25" x14ac:dyDescent="0.2">
      <c r="A465" s="87">
        <v>4112</v>
      </c>
      <c r="B465" s="38" t="s">
        <v>234</v>
      </c>
      <c r="C465" s="144">
        <v>338</v>
      </c>
      <c r="D465" s="145">
        <f>SUM(D466:D469)</f>
        <v>0</v>
      </c>
      <c r="E465" s="149">
        <f t="shared" ref="E465:AA465" si="154">SUM(E466:E469)</f>
        <v>0</v>
      </c>
      <c r="F465" s="150">
        <f t="shared" si="154"/>
        <v>0</v>
      </c>
      <c r="G465" s="151">
        <f t="shared" si="154"/>
        <v>0</v>
      </c>
      <c r="H465" s="151">
        <f t="shared" si="154"/>
        <v>0</v>
      </c>
      <c r="I465" s="151">
        <f t="shared" si="154"/>
        <v>0</v>
      </c>
      <c r="J465" s="151">
        <f t="shared" si="154"/>
        <v>0</v>
      </c>
      <c r="K465" s="151">
        <f t="shared" si="154"/>
        <v>0</v>
      </c>
      <c r="L465" s="149">
        <f t="shared" si="154"/>
        <v>0</v>
      </c>
      <c r="M465" s="151">
        <f t="shared" si="154"/>
        <v>0</v>
      </c>
      <c r="N465" s="151">
        <f t="shared" si="154"/>
        <v>0</v>
      </c>
      <c r="O465" s="151">
        <f t="shared" si="154"/>
        <v>0</v>
      </c>
      <c r="P465" s="150">
        <f t="shared" si="154"/>
        <v>0</v>
      </c>
      <c r="Q465" s="150">
        <f t="shared" si="154"/>
        <v>0</v>
      </c>
      <c r="R465" s="150">
        <f t="shared" si="154"/>
        <v>0</v>
      </c>
      <c r="S465" s="153">
        <f t="shared" si="154"/>
        <v>0</v>
      </c>
      <c r="T465" s="149">
        <f t="shared" si="154"/>
        <v>0</v>
      </c>
      <c r="U465" s="150">
        <f t="shared" si="154"/>
        <v>0</v>
      </c>
      <c r="V465" s="150">
        <f t="shared" si="154"/>
        <v>0</v>
      </c>
      <c r="W465" s="154">
        <f t="shared" si="154"/>
        <v>0</v>
      </c>
      <c r="X465" s="155">
        <f t="shared" si="154"/>
        <v>0</v>
      </c>
      <c r="Y465" s="150">
        <f t="shared" si="154"/>
        <v>0</v>
      </c>
      <c r="Z465" s="150">
        <f t="shared" si="154"/>
        <v>0</v>
      </c>
      <c r="AA465" s="150">
        <f t="shared" si="154"/>
        <v>0</v>
      </c>
      <c r="AB465" s="157"/>
    </row>
    <row r="466" spans="1:28" x14ac:dyDescent="0.25">
      <c r="A466" s="87">
        <v>41121</v>
      </c>
      <c r="B466" s="38" t="s">
        <v>1063</v>
      </c>
      <c r="C466" s="144"/>
      <c r="D466" s="146">
        <f>SUM(E466:AA466)</f>
        <v>0</v>
      </c>
      <c r="E466" s="98">
        <v>0</v>
      </c>
      <c r="F466" s="45">
        <v>0</v>
      </c>
      <c r="G466" s="46">
        <v>0</v>
      </c>
      <c r="H466" s="46">
        <v>0</v>
      </c>
      <c r="I466" s="46">
        <v>0</v>
      </c>
      <c r="J466" s="46">
        <v>0</v>
      </c>
      <c r="K466" s="46">
        <v>0</v>
      </c>
      <c r="L466" s="98">
        <v>0</v>
      </c>
      <c r="M466" s="46">
        <v>0</v>
      </c>
      <c r="N466" s="46">
        <v>0</v>
      </c>
      <c r="O466" s="46">
        <v>0</v>
      </c>
      <c r="P466" s="45">
        <v>0</v>
      </c>
      <c r="Q466" s="45">
        <v>0</v>
      </c>
      <c r="R466" s="45">
        <v>0</v>
      </c>
      <c r="S466" s="104">
        <v>0</v>
      </c>
      <c r="T466" s="98">
        <v>0</v>
      </c>
      <c r="U466" s="45">
        <v>0</v>
      </c>
      <c r="V466" s="45">
        <v>0</v>
      </c>
      <c r="W466" s="47">
        <v>0</v>
      </c>
      <c r="X466" s="62">
        <v>0</v>
      </c>
      <c r="Y466" s="45">
        <v>0</v>
      </c>
      <c r="Z466" s="45">
        <v>0</v>
      </c>
      <c r="AA466" s="45">
        <v>0</v>
      </c>
      <c r="AB466" s="115"/>
    </row>
    <row r="467" spans="1:28" x14ac:dyDescent="0.25">
      <c r="A467" s="87">
        <v>41122</v>
      </c>
      <c r="B467" s="38" t="s">
        <v>1064</v>
      </c>
      <c r="C467" s="144"/>
      <c r="D467" s="146">
        <f>SUM(E467:AA467)</f>
        <v>0</v>
      </c>
      <c r="E467" s="98">
        <v>0</v>
      </c>
      <c r="F467" s="45">
        <v>0</v>
      </c>
      <c r="G467" s="46">
        <v>0</v>
      </c>
      <c r="H467" s="46">
        <v>0</v>
      </c>
      <c r="I467" s="46">
        <v>0</v>
      </c>
      <c r="J467" s="46">
        <v>0</v>
      </c>
      <c r="K467" s="46">
        <v>0</v>
      </c>
      <c r="L467" s="98">
        <v>0</v>
      </c>
      <c r="M467" s="46">
        <v>0</v>
      </c>
      <c r="N467" s="46">
        <v>0</v>
      </c>
      <c r="O467" s="46">
        <v>0</v>
      </c>
      <c r="P467" s="45">
        <v>0</v>
      </c>
      <c r="Q467" s="45">
        <v>0</v>
      </c>
      <c r="R467" s="45">
        <v>0</v>
      </c>
      <c r="S467" s="104">
        <v>0</v>
      </c>
      <c r="T467" s="98">
        <v>0</v>
      </c>
      <c r="U467" s="45">
        <v>0</v>
      </c>
      <c r="V467" s="45">
        <v>0</v>
      </c>
      <c r="W467" s="47">
        <v>0</v>
      </c>
      <c r="X467" s="62">
        <v>0</v>
      </c>
      <c r="Y467" s="45">
        <v>0</v>
      </c>
      <c r="Z467" s="45">
        <v>0</v>
      </c>
      <c r="AA467" s="45">
        <v>0</v>
      </c>
      <c r="AB467" s="115"/>
    </row>
    <row r="468" spans="1:28" x14ac:dyDescent="0.25">
      <c r="A468" s="87">
        <v>41123</v>
      </c>
      <c r="B468" s="38" t="s">
        <v>1065</v>
      </c>
      <c r="C468" s="144"/>
      <c r="D468" s="146">
        <f>SUM(E468:AA468)</f>
        <v>0</v>
      </c>
      <c r="E468" s="98">
        <v>0</v>
      </c>
      <c r="F468" s="45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98">
        <v>0</v>
      </c>
      <c r="M468" s="46">
        <v>0</v>
      </c>
      <c r="N468" s="46">
        <v>0</v>
      </c>
      <c r="O468" s="46">
        <v>0</v>
      </c>
      <c r="P468" s="45">
        <v>0</v>
      </c>
      <c r="Q468" s="45">
        <v>0</v>
      </c>
      <c r="R468" s="45">
        <v>0</v>
      </c>
      <c r="S468" s="104">
        <v>0</v>
      </c>
      <c r="T468" s="98">
        <v>0</v>
      </c>
      <c r="U468" s="45">
        <v>0</v>
      </c>
      <c r="V468" s="45">
        <v>0</v>
      </c>
      <c r="W468" s="47">
        <v>0</v>
      </c>
      <c r="X468" s="62">
        <v>0</v>
      </c>
      <c r="Y468" s="45">
        <v>0</v>
      </c>
      <c r="Z468" s="45">
        <v>0</v>
      </c>
      <c r="AA468" s="45">
        <v>0</v>
      </c>
      <c r="AB468" s="115"/>
    </row>
    <row r="469" spans="1:28" x14ac:dyDescent="0.25">
      <c r="A469" s="87">
        <v>41129</v>
      </c>
      <c r="B469" s="38" t="s">
        <v>1066</v>
      </c>
      <c r="C469" s="144"/>
      <c r="D469" s="146">
        <f>SUM(E469:AA469)</f>
        <v>0</v>
      </c>
      <c r="E469" s="98">
        <v>0</v>
      </c>
      <c r="F469" s="45">
        <v>0</v>
      </c>
      <c r="G469" s="46">
        <v>0</v>
      </c>
      <c r="H469" s="46">
        <v>0</v>
      </c>
      <c r="I469" s="46">
        <v>0</v>
      </c>
      <c r="J469" s="46">
        <v>0</v>
      </c>
      <c r="K469" s="46">
        <v>0</v>
      </c>
      <c r="L469" s="98">
        <v>0</v>
      </c>
      <c r="M469" s="46">
        <v>0</v>
      </c>
      <c r="N469" s="46">
        <v>0</v>
      </c>
      <c r="O469" s="46">
        <v>0</v>
      </c>
      <c r="P469" s="45">
        <v>0</v>
      </c>
      <c r="Q469" s="45">
        <v>0</v>
      </c>
      <c r="R469" s="45">
        <v>0</v>
      </c>
      <c r="S469" s="104">
        <v>0</v>
      </c>
      <c r="T469" s="98">
        <v>0</v>
      </c>
      <c r="U469" s="45">
        <v>0</v>
      </c>
      <c r="V469" s="45">
        <v>0</v>
      </c>
      <c r="W469" s="47">
        <v>0</v>
      </c>
      <c r="X469" s="62">
        <v>0</v>
      </c>
      <c r="Y469" s="45">
        <v>0</v>
      </c>
      <c r="Z469" s="45">
        <v>0</v>
      </c>
      <c r="AA469" s="45">
        <v>0</v>
      </c>
      <c r="AB469" s="115"/>
    </row>
    <row r="470" spans="1:28" s="148" customFormat="1" ht="11.25" x14ac:dyDescent="0.2">
      <c r="A470" s="87">
        <v>4113</v>
      </c>
      <c r="B470" s="38" t="s">
        <v>1067</v>
      </c>
      <c r="C470" s="144">
        <v>339</v>
      </c>
      <c r="D470" s="145">
        <f>SUM(D471:D474)</f>
        <v>0</v>
      </c>
      <c r="E470" s="149">
        <f t="shared" ref="E470:AA470" si="155">SUM(E471:E474)</f>
        <v>0</v>
      </c>
      <c r="F470" s="150">
        <f t="shared" si="155"/>
        <v>0</v>
      </c>
      <c r="G470" s="151">
        <f t="shared" si="155"/>
        <v>0</v>
      </c>
      <c r="H470" s="151">
        <f t="shared" si="155"/>
        <v>0</v>
      </c>
      <c r="I470" s="151">
        <f t="shared" si="155"/>
        <v>0</v>
      </c>
      <c r="J470" s="151">
        <f t="shared" si="155"/>
        <v>0</v>
      </c>
      <c r="K470" s="151">
        <f t="shared" si="155"/>
        <v>0</v>
      </c>
      <c r="L470" s="149">
        <f t="shared" si="155"/>
        <v>0</v>
      </c>
      <c r="M470" s="151">
        <f t="shared" si="155"/>
        <v>0</v>
      </c>
      <c r="N470" s="151">
        <f t="shared" si="155"/>
        <v>0</v>
      </c>
      <c r="O470" s="151">
        <f t="shared" si="155"/>
        <v>0</v>
      </c>
      <c r="P470" s="150">
        <f t="shared" si="155"/>
        <v>0</v>
      </c>
      <c r="Q470" s="150">
        <f t="shared" si="155"/>
        <v>0</v>
      </c>
      <c r="R470" s="150">
        <f t="shared" si="155"/>
        <v>0</v>
      </c>
      <c r="S470" s="153">
        <f t="shared" si="155"/>
        <v>0</v>
      </c>
      <c r="T470" s="149">
        <f t="shared" si="155"/>
        <v>0</v>
      </c>
      <c r="U470" s="150">
        <f t="shared" si="155"/>
        <v>0</v>
      </c>
      <c r="V470" s="150">
        <f t="shared" si="155"/>
        <v>0</v>
      </c>
      <c r="W470" s="154">
        <f t="shared" si="155"/>
        <v>0</v>
      </c>
      <c r="X470" s="155">
        <f t="shared" si="155"/>
        <v>0</v>
      </c>
      <c r="Y470" s="150">
        <f t="shared" si="155"/>
        <v>0</v>
      </c>
      <c r="Z470" s="150">
        <f t="shared" si="155"/>
        <v>0</v>
      </c>
      <c r="AA470" s="150">
        <f t="shared" si="155"/>
        <v>0</v>
      </c>
      <c r="AB470" s="157"/>
    </row>
    <row r="471" spans="1:28" x14ac:dyDescent="0.25">
      <c r="A471" s="87">
        <v>41131</v>
      </c>
      <c r="B471" s="38" t="s">
        <v>1068</v>
      </c>
      <c r="C471" s="144"/>
      <c r="D471" s="146">
        <f>SUM(E471:AA471)</f>
        <v>0</v>
      </c>
      <c r="E471" s="98">
        <v>0</v>
      </c>
      <c r="F471" s="45">
        <v>0</v>
      </c>
      <c r="G471" s="46">
        <v>0</v>
      </c>
      <c r="H471" s="46">
        <v>0</v>
      </c>
      <c r="I471" s="46">
        <v>0</v>
      </c>
      <c r="J471" s="46">
        <v>0</v>
      </c>
      <c r="K471" s="46">
        <v>0</v>
      </c>
      <c r="L471" s="98">
        <v>0</v>
      </c>
      <c r="M471" s="46">
        <v>0</v>
      </c>
      <c r="N471" s="46">
        <v>0</v>
      </c>
      <c r="O471" s="46">
        <v>0</v>
      </c>
      <c r="P471" s="45">
        <v>0</v>
      </c>
      <c r="Q471" s="45">
        <v>0</v>
      </c>
      <c r="R471" s="45">
        <v>0</v>
      </c>
      <c r="S471" s="104">
        <v>0</v>
      </c>
      <c r="T471" s="98">
        <v>0</v>
      </c>
      <c r="U471" s="45">
        <v>0</v>
      </c>
      <c r="V471" s="45">
        <v>0</v>
      </c>
      <c r="W471" s="47">
        <v>0</v>
      </c>
      <c r="X471" s="62">
        <v>0</v>
      </c>
      <c r="Y471" s="45">
        <v>0</v>
      </c>
      <c r="Z471" s="45">
        <v>0</v>
      </c>
      <c r="AA471" s="45">
        <v>0</v>
      </c>
      <c r="AB471" s="115"/>
    </row>
    <row r="472" spans="1:28" x14ac:dyDescent="0.25">
      <c r="A472" s="87">
        <v>41132</v>
      </c>
      <c r="B472" s="38" t="s">
        <v>1069</v>
      </c>
      <c r="C472" s="144"/>
      <c r="D472" s="146">
        <f>SUM(E472:AA472)</f>
        <v>0</v>
      </c>
      <c r="E472" s="98">
        <v>0</v>
      </c>
      <c r="F472" s="45">
        <v>0</v>
      </c>
      <c r="G472" s="46">
        <v>0</v>
      </c>
      <c r="H472" s="46">
        <v>0</v>
      </c>
      <c r="I472" s="46">
        <v>0</v>
      </c>
      <c r="J472" s="46">
        <v>0</v>
      </c>
      <c r="K472" s="46">
        <v>0</v>
      </c>
      <c r="L472" s="98">
        <v>0</v>
      </c>
      <c r="M472" s="46">
        <v>0</v>
      </c>
      <c r="N472" s="46">
        <v>0</v>
      </c>
      <c r="O472" s="46">
        <v>0</v>
      </c>
      <c r="P472" s="45">
        <v>0</v>
      </c>
      <c r="Q472" s="45">
        <v>0</v>
      </c>
      <c r="R472" s="45">
        <v>0</v>
      </c>
      <c r="S472" s="104">
        <v>0</v>
      </c>
      <c r="T472" s="98">
        <v>0</v>
      </c>
      <c r="U472" s="45">
        <v>0</v>
      </c>
      <c r="V472" s="45">
        <v>0</v>
      </c>
      <c r="W472" s="47">
        <v>0</v>
      </c>
      <c r="X472" s="62">
        <v>0</v>
      </c>
      <c r="Y472" s="45">
        <v>0</v>
      </c>
      <c r="Z472" s="45">
        <v>0</v>
      </c>
      <c r="AA472" s="45">
        <v>0</v>
      </c>
      <c r="AB472" s="115"/>
    </row>
    <row r="473" spans="1:28" x14ac:dyDescent="0.25">
      <c r="A473" s="87">
        <v>41133</v>
      </c>
      <c r="B473" s="38" t="s">
        <v>1070</v>
      </c>
      <c r="C473" s="144"/>
      <c r="D473" s="146">
        <f>SUM(E473:AA473)</f>
        <v>0</v>
      </c>
      <c r="E473" s="98">
        <v>0</v>
      </c>
      <c r="F473" s="45">
        <v>0</v>
      </c>
      <c r="G473" s="46">
        <v>0</v>
      </c>
      <c r="H473" s="46">
        <v>0</v>
      </c>
      <c r="I473" s="46">
        <v>0</v>
      </c>
      <c r="J473" s="46">
        <v>0</v>
      </c>
      <c r="K473" s="46">
        <v>0</v>
      </c>
      <c r="L473" s="98">
        <v>0</v>
      </c>
      <c r="M473" s="46">
        <v>0</v>
      </c>
      <c r="N473" s="46">
        <v>0</v>
      </c>
      <c r="O473" s="46">
        <v>0</v>
      </c>
      <c r="P473" s="45">
        <v>0</v>
      </c>
      <c r="Q473" s="45">
        <v>0</v>
      </c>
      <c r="R473" s="45">
        <v>0</v>
      </c>
      <c r="S473" s="104">
        <v>0</v>
      </c>
      <c r="T473" s="98">
        <v>0</v>
      </c>
      <c r="U473" s="45">
        <v>0</v>
      </c>
      <c r="V473" s="45">
        <v>0</v>
      </c>
      <c r="W473" s="47">
        <v>0</v>
      </c>
      <c r="X473" s="62">
        <v>0</v>
      </c>
      <c r="Y473" s="45">
        <v>0</v>
      </c>
      <c r="Z473" s="45">
        <v>0</v>
      </c>
      <c r="AA473" s="45">
        <v>0</v>
      </c>
      <c r="AB473" s="115"/>
    </row>
    <row r="474" spans="1:28" x14ac:dyDescent="0.25">
      <c r="A474" s="87">
        <v>41139</v>
      </c>
      <c r="B474" s="38" t="s">
        <v>1071</v>
      </c>
      <c r="C474" s="144"/>
      <c r="D474" s="146">
        <f>SUM(E474:AA474)</f>
        <v>0</v>
      </c>
      <c r="E474" s="98">
        <v>0</v>
      </c>
      <c r="F474" s="45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98">
        <v>0</v>
      </c>
      <c r="M474" s="46">
        <v>0</v>
      </c>
      <c r="N474" s="46">
        <v>0</v>
      </c>
      <c r="O474" s="46">
        <v>0</v>
      </c>
      <c r="P474" s="45">
        <v>0</v>
      </c>
      <c r="Q474" s="45">
        <v>0</v>
      </c>
      <c r="R474" s="45">
        <v>0</v>
      </c>
      <c r="S474" s="104">
        <v>0</v>
      </c>
      <c r="T474" s="98">
        <v>0</v>
      </c>
      <c r="U474" s="45">
        <v>0</v>
      </c>
      <c r="V474" s="45">
        <v>0</v>
      </c>
      <c r="W474" s="47">
        <v>0</v>
      </c>
      <c r="X474" s="62">
        <v>0</v>
      </c>
      <c r="Y474" s="45">
        <v>0</v>
      </c>
      <c r="Z474" s="45">
        <v>0</v>
      </c>
      <c r="AA474" s="45">
        <v>0</v>
      </c>
      <c r="AB474" s="115"/>
    </row>
    <row r="475" spans="1:28" s="148" customFormat="1" ht="11.25" x14ac:dyDescent="0.2">
      <c r="A475" s="87">
        <v>412</v>
      </c>
      <c r="B475" s="38" t="s">
        <v>1072</v>
      </c>
      <c r="C475" s="144">
        <v>340</v>
      </c>
      <c r="D475" s="39">
        <f t="shared" ref="D475:AA475" si="156">SUM(D476+D478+D480+D482+D489+D490)</f>
        <v>0</v>
      </c>
      <c r="E475" s="99">
        <f t="shared" si="156"/>
        <v>0</v>
      </c>
      <c r="F475" s="48">
        <f t="shared" si="156"/>
        <v>0</v>
      </c>
      <c r="G475" s="49">
        <f t="shared" si="156"/>
        <v>0</v>
      </c>
      <c r="H475" s="49">
        <f t="shared" si="156"/>
        <v>0</v>
      </c>
      <c r="I475" s="49">
        <f t="shared" si="156"/>
        <v>0</v>
      </c>
      <c r="J475" s="49">
        <f t="shared" si="156"/>
        <v>0</v>
      </c>
      <c r="K475" s="49">
        <f t="shared" si="156"/>
        <v>0</v>
      </c>
      <c r="L475" s="99">
        <f t="shared" si="156"/>
        <v>0</v>
      </c>
      <c r="M475" s="49">
        <f t="shared" si="156"/>
        <v>0</v>
      </c>
      <c r="N475" s="49">
        <f t="shared" si="156"/>
        <v>0</v>
      </c>
      <c r="O475" s="49">
        <f t="shared" si="156"/>
        <v>0</v>
      </c>
      <c r="P475" s="48">
        <f t="shared" si="156"/>
        <v>0</v>
      </c>
      <c r="Q475" s="48">
        <f t="shared" si="156"/>
        <v>0</v>
      </c>
      <c r="R475" s="48">
        <f t="shared" si="156"/>
        <v>0</v>
      </c>
      <c r="S475" s="105">
        <f t="shared" si="156"/>
        <v>0</v>
      </c>
      <c r="T475" s="99">
        <f t="shared" si="156"/>
        <v>0</v>
      </c>
      <c r="U475" s="48">
        <f t="shared" si="156"/>
        <v>0</v>
      </c>
      <c r="V475" s="48">
        <f t="shared" si="156"/>
        <v>0</v>
      </c>
      <c r="W475" s="50">
        <f t="shared" si="156"/>
        <v>0</v>
      </c>
      <c r="X475" s="58">
        <f t="shared" si="156"/>
        <v>0</v>
      </c>
      <c r="Y475" s="48">
        <f t="shared" si="156"/>
        <v>0</v>
      </c>
      <c r="Z475" s="48">
        <f t="shared" si="156"/>
        <v>0</v>
      </c>
      <c r="AA475" s="48">
        <f t="shared" si="156"/>
        <v>0</v>
      </c>
      <c r="AB475" s="118"/>
    </row>
    <row r="476" spans="1:28" s="148" customFormat="1" ht="11.25" x14ac:dyDescent="0.2">
      <c r="A476" s="87">
        <v>4121</v>
      </c>
      <c r="B476" s="38" t="s">
        <v>237</v>
      </c>
      <c r="C476" s="144">
        <v>341</v>
      </c>
      <c r="D476" s="145">
        <f>SUM(D477)</f>
        <v>0</v>
      </c>
      <c r="E476" s="149">
        <f t="shared" ref="E476:AA476" si="157">SUM(E477)</f>
        <v>0</v>
      </c>
      <c r="F476" s="150">
        <f t="shared" si="157"/>
        <v>0</v>
      </c>
      <c r="G476" s="151">
        <f t="shared" si="157"/>
        <v>0</v>
      </c>
      <c r="H476" s="151">
        <f t="shared" si="157"/>
        <v>0</v>
      </c>
      <c r="I476" s="151">
        <f t="shared" si="157"/>
        <v>0</v>
      </c>
      <c r="J476" s="151">
        <f t="shared" si="157"/>
        <v>0</v>
      </c>
      <c r="K476" s="151">
        <f t="shared" si="157"/>
        <v>0</v>
      </c>
      <c r="L476" s="149">
        <f t="shared" si="157"/>
        <v>0</v>
      </c>
      <c r="M476" s="151">
        <f t="shared" si="157"/>
        <v>0</v>
      </c>
      <c r="N476" s="151">
        <f t="shared" si="157"/>
        <v>0</v>
      </c>
      <c r="O476" s="151">
        <f t="shared" si="157"/>
        <v>0</v>
      </c>
      <c r="P476" s="150">
        <f t="shared" si="157"/>
        <v>0</v>
      </c>
      <c r="Q476" s="150">
        <f t="shared" si="157"/>
        <v>0</v>
      </c>
      <c r="R476" s="150">
        <f t="shared" si="157"/>
        <v>0</v>
      </c>
      <c r="S476" s="153">
        <f t="shared" si="157"/>
        <v>0</v>
      </c>
      <c r="T476" s="149">
        <f t="shared" si="157"/>
        <v>0</v>
      </c>
      <c r="U476" s="150">
        <f t="shared" si="157"/>
        <v>0</v>
      </c>
      <c r="V476" s="150">
        <f t="shared" si="157"/>
        <v>0</v>
      </c>
      <c r="W476" s="154">
        <f t="shared" si="157"/>
        <v>0</v>
      </c>
      <c r="X476" s="155">
        <f t="shared" si="157"/>
        <v>0</v>
      </c>
      <c r="Y476" s="150">
        <f t="shared" si="157"/>
        <v>0</v>
      </c>
      <c r="Z476" s="150">
        <f t="shared" si="157"/>
        <v>0</v>
      </c>
      <c r="AA476" s="150">
        <f t="shared" si="157"/>
        <v>0</v>
      </c>
      <c r="AB476" s="157"/>
    </row>
    <row r="477" spans="1:28" x14ac:dyDescent="0.25">
      <c r="A477" s="87" t="s">
        <v>1073</v>
      </c>
      <c r="B477" s="38" t="s">
        <v>237</v>
      </c>
      <c r="C477" s="144"/>
      <c r="D477" s="146">
        <f>SUM(E477:AA477)</f>
        <v>0</v>
      </c>
      <c r="E477" s="98">
        <v>0</v>
      </c>
      <c r="F477" s="45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98">
        <v>0</v>
      </c>
      <c r="M477" s="46">
        <v>0</v>
      </c>
      <c r="N477" s="46">
        <v>0</v>
      </c>
      <c r="O477" s="46">
        <v>0</v>
      </c>
      <c r="P477" s="45">
        <v>0</v>
      </c>
      <c r="Q477" s="45">
        <v>0</v>
      </c>
      <c r="R477" s="45">
        <v>0</v>
      </c>
      <c r="S477" s="104">
        <v>0</v>
      </c>
      <c r="T477" s="98">
        <v>0</v>
      </c>
      <c r="U477" s="45">
        <v>0</v>
      </c>
      <c r="V477" s="45">
        <v>0</v>
      </c>
      <c r="W477" s="47">
        <v>0</v>
      </c>
      <c r="X477" s="62">
        <v>0</v>
      </c>
      <c r="Y477" s="45">
        <v>0</v>
      </c>
      <c r="Z477" s="45">
        <v>0</v>
      </c>
      <c r="AA477" s="45">
        <v>0</v>
      </c>
      <c r="AB477" s="115"/>
    </row>
    <row r="478" spans="1:28" s="148" customFormat="1" ht="11.25" x14ac:dyDescent="0.2">
      <c r="A478" s="87">
        <v>4122</v>
      </c>
      <c r="B478" s="38" t="s">
        <v>238</v>
      </c>
      <c r="C478" s="144">
        <v>342</v>
      </c>
      <c r="D478" s="145">
        <f>SUM(D479)</f>
        <v>0</v>
      </c>
      <c r="E478" s="149">
        <f t="shared" ref="E478:AA478" si="158">SUM(E479)</f>
        <v>0</v>
      </c>
      <c r="F478" s="150">
        <f t="shared" si="158"/>
        <v>0</v>
      </c>
      <c r="G478" s="151">
        <f t="shared" si="158"/>
        <v>0</v>
      </c>
      <c r="H478" s="151">
        <f t="shared" si="158"/>
        <v>0</v>
      </c>
      <c r="I478" s="151">
        <f t="shared" si="158"/>
        <v>0</v>
      </c>
      <c r="J478" s="151">
        <f t="shared" si="158"/>
        <v>0</v>
      </c>
      <c r="K478" s="151">
        <f t="shared" si="158"/>
        <v>0</v>
      </c>
      <c r="L478" s="149">
        <f t="shared" si="158"/>
        <v>0</v>
      </c>
      <c r="M478" s="151">
        <f t="shared" si="158"/>
        <v>0</v>
      </c>
      <c r="N478" s="151">
        <f t="shared" si="158"/>
        <v>0</v>
      </c>
      <c r="O478" s="151">
        <f t="shared" si="158"/>
        <v>0</v>
      </c>
      <c r="P478" s="150">
        <f t="shared" si="158"/>
        <v>0</v>
      </c>
      <c r="Q478" s="150">
        <f t="shared" si="158"/>
        <v>0</v>
      </c>
      <c r="R478" s="150">
        <f t="shared" si="158"/>
        <v>0</v>
      </c>
      <c r="S478" s="153">
        <f t="shared" si="158"/>
        <v>0</v>
      </c>
      <c r="T478" s="149">
        <f t="shared" si="158"/>
        <v>0</v>
      </c>
      <c r="U478" s="150">
        <f t="shared" si="158"/>
        <v>0</v>
      </c>
      <c r="V478" s="150">
        <f t="shared" si="158"/>
        <v>0</v>
      </c>
      <c r="W478" s="154">
        <f t="shared" si="158"/>
        <v>0</v>
      </c>
      <c r="X478" s="155">
        <f t="shared" si="158"/>
        <v>0</v>
      </c>
      <c r="Y478" s="150">
        <f t="shared" si="158"/>
        <v>0</v>
      </c>
      <c r="Z478" s="150">
        <f t="shared" si="158"/>
        <v>0</v>
      </c>
      <c r="AA478" s="150">
        <f t="shared" si="158"/>
        <v>0</v>
      </c>
      <c r="AB478" s="157"/>
    </row>
    <row r="479" spans="1:28" x14ac:dyDescent="0.25">
      <c r="A479" s="87" t="s">
        <v>1074</v>
      </c>
      <c r="B479" s="38" t="s">
        <v>238</v>
      </c>
      <c r="C479" s="144"/>
      <c r="D479" s="146">
        <f>SUM(E479:AA479)</f>
        <v>0</v>
      </c>
      <c r="E479" s="98">
        <v>0</v>
      </c>
      <c r="F479" s="45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98">
        <v>0</v>
      </c>
      <c r="M479" s="46">
        <v>0</v>
      </c>
      <c r="N479" s="46">
        <v>0</v>
      </c>
      <c r="O479" s="46">
        <v>0</v>
      </c>
      <c r="P479" s="45">
        <v>0</v>
      </c>
      <c r="Q479" s="45">
        <v>0</v>
      </c>
      <c r="R479" s="45">
        <v>0</v>
      </c>
      <c r="S479" s="104">
        <v>0</v>
      </c>
      <c r="T479" s="98">
        <v>0</v>
      </c>
      <c r="U479" s="45">
        <v>0</v>
      </c>
      <c r="V479" s="45">
        <v>0</v>
      </c>
      <c r="W479" s="47">
        <v>0</v>
      </c>
      <c r="X479" s="62">
        <v>0</v>
      </c>
      <c r="Y479" s="45">
        <v>0</v>
      </c>
      <c r="Z479" s="45">
        <v>0</v>
      </c>
      <c r="AA479" s="45">
        <v>0</v>
      </c>
      <c r="AB479" s="115"/>
    </row>
    <row r="480" spans="1:28" s="148" customFormat="1" ht="11.25" x14ac:dyDescent="0.2">
      <c r="A480" s="87">
        <v>4123</v>
      </c>
      <c r="B480" s="38" t="s">
        <v>239</v>
      </c>
      <c r="C480" s="144">
        <v>343</v>
      </c>
      <c r="D480" s="145">
        <f>SUM(D481)</f>
        <v>0</v>
      </c>
      <c r="E480" s="149">
        <f t="shared" ref="E480:AA480" si="159">SUM(E481)</f>
        <v>0</v>
      </c>
      <c r="F480" s="150">
        <f t="shared" si="159"/>
        <v>0</v>
      </c>
      <c r="G480" s="151">
        <f t="shared" si="159"/>
        <v>0</v>
      </c>
      <c r="H480" s="151">
        <f t="shared" si="159"/>
        <v>0</v>
      </c>
      <c r="I480" s="151">
        <f t="shared" si="159"/>
        <v>0</v>
      </c>
      <c r="J480" s="151">
        <f t="shared" si="159"/>
        <v>0</v>
      </c>
      <c r="K480" s="151">
        <f t="shared" si="159"/>
        <v>0</v>
      </c>
      <c r="L480" s="149">
        <f t="shared" si="159"/>
        <v>0</v>
      </c>
      <c r="M480" s="151">
        <f t="shared" si="159"/>
        <v>0</v>
      </c>
      <c r="N480" s="151">
        <f t="shared" si="159"/>
        <v>0</v>
      </c>
      <c r="O480" s="151">
        <f t="shared" si="159"/>
        <v>0</v>
      </c>
      <c r="P480" s="150">
        <f t="shared" si="159"/>
        <v>0</v>
      </c>
      <c r="Q480" s="150">
        <f t="shared" si="159"/>
        <v>0</v>
      </c>
      <c r="R480" s="150">
        <f t="shared" si="159"/>
        <v>0</v>
      </c>
      <c r="S480" s="153">
        <f t="shared" si="159"/>
        <v>0</v>
      </c>
      <c r="T480" s="149">
        <f t="shared" si="159"/>
        <v>0</v>
      </c>
      <c r="U480" s="150">
        <f t="shared" si="159"/>
        <v>0</v>
      </c>
      <c r="V480" s="150">
        <f t="shared" si="159"/>
        <v>0</v>
      </c>
      <c r="W480" s="154">
        <f t="shared" si="159"/>
        <v>0</v>
      </c>
      <c r="X480" s="155">
        <f t="shared" si="159"/>
        <v>0</v>
      </c>
      <c r="Y480" s="150">
        <f t="shared" si="159"/>
        <v>0</v>
      </c>
      <c r="Z480" s="150">
        <f t="shared" si="159"/>
        <v>0</v>
      </c>
      <c r="AA480" s="150">
        <f t="shared" si="159"/>
        <v>0</v>
      </c>
      <c r="AB480" s="157"/>
    </row>
    <row r="481" spans="1:28" x14ac:dyDescent="0.25">
      <c r="A481" s="87" t="s">
        <v>1075</v>
      </c>
      <c r="B481" s="38" t="s">
        <v>239</v>
      </c>
      <c r="C481" s="144"/>
      <c r="D481" s="146">
        <f>SUM(E481:AA481)</f>
        <v>0</v>
      </c>
      <c r="E481" s="98">
        <v>0</v>
      </c>
      <c r="F481" s="45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98">
        <v>0</v>
      </c>
      <c r="M481" s="46">
        <v>0</v>
      </c>
      <c r="N481" s="46">
        <v>0</v>
      </c>
      <c r="O481" s="46">
        <v>0</v>
      </c>
      <c r="P481" s="45">
        <v>0</v>
      </c>
      <c r="Q481" s="45">
        <v>0</v>
      </c>
      <c r="R481" s="45">
        <v>0</v>
      </c>
      <c r="S481" s="104">
        <v>0</v>
      </c>
      <c r="T481" s="98">
        <v>0</v>
      </c>
      <c r="U481" s="45">
        <v>0</v>
      </c>
      <c r="V481" s="45">
        <v>0</v>
      </c>
      <c r="W481" s="47">
        <v>0</v>
      </c>
      <c r="X481" s="62">
        <v>0</v>
      </c>
      <c r="Y481" s="45">
        <v>0</v>
      </c>
      <c r="Z481" s="45">
        <v>0</v>
      </c>
      <c r="AA481" s="45">
        <v>0</v>
      </c>
      <c r="AB481" s="115"/>
    </row>
    <row r="482" spans="1:28" s="148" customFormat="1" ht="11.25" x14ac:dyDescent="0.2">
      <c r="A482" s="87">
        <v>4124</v>
      </c>
      <c r="B482" s="38" t="s">
        <v>240</v>
      </c>
      <c r="C482" s="144">
        <v>344</v>
      </c>
      <c r="D482" s="145">
        <f>SUM(D483:D488)</f>
        <v>0</v>
      </c>
      <c r="E482" s="149">
        <f t="shared" ref="E482:AA482" si="160">SUM(E483:E488)</f>
        <v>0</v>
      </c>
      <c r="F482" s="150">
        <f t="shared" si="160"/>
        <v>0</v>
      </c>
      <c r="G482" s="151">
        <f t="shared" si="160"/>
        <v>0</v>
      </c>
      <c r="H482" s="151">
        <f t="shared" si="160"/>
        <v>0</v>
      </c>
      <c r="I482" s="151">
        <f t="shared" si="160"/>
        <v>0</v>
      </c>
      <c r="J482" s="151">
        <f t="shared" si="160"/>
        <v>0</v>
      </c>
      <c r="K482" s="151">
        <f t="shared" si="160"/>
        <v>0</v>
      </c>
      <c r="L482" s="149">
        <f t="shared" si="160"/>
        <v>0</v>
      </c>
      <c r="M482" s="151">
        <f t="shared" si="160"/>
        <v>0</v>
      </c>
      <c r="N482" s="151">
        <f t="shared" si="160"/>
        <v>0</v>
      </c>
      <c r="O482" s="151">
        <f t="shared" si="160"/>
        <v>0</v>
      </c>
      <c r="P482" s="150">
        <f t="shared" si="160"/>
        <v>0</v>
      </c>
      <c r="Q482" s="150">
        <f t="shared" si="160"/>
        <v>0</v>
      </c>
      <c r="R482" s="150">
        <f t="shared" si="160"/>
        <v>0</v>
      </c>
      <c r="S482" s="153">
        <f t="shared" si="160"/>
        <v>0</v>
      </c>
      <c r="T482" s="149">
        <f t="shared" si="160"/>
        <v>0</v>
      </c>
      <c r="U482" s="150">
        <f t="shared" si="160"/>
        <v>0</v>
      </c>
      <c r="V482" s="150">
        <f t="shared" si="160"/>
        <v>0</v>
      </c>
      <c r="W482" s="154">
        <f t="shared" si="160"/>
        <v>0</v>
      </c>
      <c r="X482" s="155">
        <f t="shared" si="160"/>
        <v>0</v>
      </c>
      <c r="Y482" s="150">
        <f t="shared" si="160"/>
        <v>0</v>
      </c>
      <c r="Z482" s="150">
        <f t="shared" si="160"/>
        <v>0</v>
      </c>
      <c r="AA482" s="150">
        <f t="shared" si="160"/>
        <v>0</v>
      </c>
      <c r="AB482" s="157"/>
    </row>
    <row r="483" spans="1:28" x14ac:dyDescent="0.25">
      <c r="A483" s="87" t="s">
        <v>1076</v>
      </c>
      <c r="B483" s="38" t="s">
        <v>241</v>
      </c>
      <c r="C483" s="144"/>
      <c r="D483" s="146">
        <f t="shared" ref="D483:D489" si="161">SUM(E483:AA483)</f>
        <v>0</v>
      </c>
      <c r="E483" s="98">
        <v>0</v>
      </c>
      <c r="F483" s="45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98">
        <v>0</v>
      </c>
      <c r="M483" s="46">
        <v>0</v>
      </c>
      <c r="N483" s="46">
        <v>0</v>
      </c>
      <c r="O483" s="46">
        <v>0</v>
      </c>
      <c r="P483" s="45">
        <v>0</v>
      </c>
      <c r="Q483" s="45">
        <v>0</v>
      </c>
      <c r="R483" s="45">
        <v>0</v>
      </c>
      <c r="S483" s="104">
        <v>0</v>
      </c>
      <c r="T483" s="98">
        <v>0</v>
      </c>
      <c r="U483" s="45">
        <v>0</v>
      </c>
      <c r="V483" s="45">
        <v>0</v>
      </c>
      <c r="W483" s="47">
        <v>0</v>
      </c>
      <c r="X483" s="62">
        <v>0</v>
      </c>
      <c r="Y483" s="45">
        <v>0</v>
      </c>
      <c r="Z483" s="45">
        <v>0</v>
      </c>
      <c r="AA483" s="45">
        <v>0</v>
      </c>
      <c r="AB483" s="115"/>
    </row>
    <row r="484" spans="1:28" x14ac:dyDescent="0.25">
      <c r="A484" s="87" t="s">
        <v>1077</v>
      </c>
      <c r="B484" s="38" t="s">
        <v>242</v>
      </c>
      <c r="C484" s="144"/>
      <c r="D484" s="146">
        <f t="shared" si="161"/>
        <v>0</v>
      </c>
      <c r="E484" s="98">
        <v>0</v>
      </c>
      <c r="F484" s="45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98">
        <v>0</v>
      </c>
      <c r="M484" s="46">
        <v>0</v>
      </c>
      <c r="N484" s="46">
        <v>0</v>
      </c>
      <c r="O484" s="46">
        <v>0</v>
      </c>
      <c r="P484" s="45">
        <v>0</v>
      </c>
      <c r="Q484" s="45">
        <v>0</v>
      </c>
      <c r="R484" s="45">
        <v>0</v>
      </c>
      <c r="S484" s="104">
        <v>0</v>
      </c>
      <c r="T484" s="98">
        <v>0</v>
      </c>
      <c r="U484" s="45">
        <v>0</v>
      </c>
      <c r="V484" s="45">
        <v>0</v>
      </c>
      <c r="W484" s="47">
        <v>0</v>
      </c>
      <c r="X484" s="62">
        <v>0</v>
      </c>
      <c r="Y484" s="45">
        <v>0</v>
      </c>
      <c r="Z484" s="45">
        <v>0</v>
      </c>
      <c r="AA484" s="45">
        <v>0</v>
      </c>
      <c r="AB484" s="115"/>
    </row>
    <row r="485" spans="1:28" x14ac:dyDescent="0.25">
      <c r="A485" s="87" t="s">
        <v>1078</v>
      </c>
      <c r="B485" s="38" t="s">
        <v>243</v>
      </c>
      <c r="C485" s="144"/>
      <c r="D485" s="146">
        <f t="shared" si="161"/>
        <v>0</v>
      </c>
      <c r="E485" s="98">
        <v>0</v>
      </c>
      <c r="F485" s="45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98">
        <v>0</v>
      </c>
      <c r="M485" s="46">
        <v>0</v>
      </c>
      <c r="N485" s="46">
        <v>0</v>
      </c>
      <c r="O485" s="46">
        <v>0</v>
      </c>
      <c r="P485" s="45">
        <v>0</v>
      </c>
      <c r="Q485" s="45">
        <v>0</v>
      </c>
      <c r="R485" s="45">
        <v>0</v>
      </c>
      <c r="S485" s="104">
        <v>0</v>
      </c>
      <c r="T485" s="98">
        <v>0</v>
      </c>
      <c r="U485" s="45">
        <v>0</v>
      </c>
      <c r="V485" s="45">
        <v>0</v>
      </c>
      <c r="W485" s="47">
        <v>0</v>
      </c>
      <c r="X485" s="62">
        <v>0</v>
      </c>
      <c r="Y485" s="45">
        <v>0</v>
      </c>
      <c r="Z485" s="45">
        <v>0</v>
      </c>
      <c r="AA485" s="45">
        <v>0</v>
      </c>
      <c r="AB485" s="115"/>
    </row>
    <row r="486" spans="1:28" x14ac:dyDescent="0.25">
      <c r="A486" s="87" t="s">
        <v>1079</v>
      </c>
      <c r="B486" s="38" t="s">
        <v>244</v>
      </c>
      <c r="C486" s="144"/>
      <c r="D486" s="146">
        <f t="shared" si="161"/>
        <v>0</v>
      </c>
      <c r="E486" s="98">
        <v>0</v>
      </c>
      <c r="F486" s="45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98">
        <v>0</v>
      </c>
      <c r="M486" s="46">
        <v>0</v>
      </c>
      <c r="N486" s="46">
        <v>0</v>
      </c>
      <c r="O486" s="46">
        <v>0</v>
      </c>
      <c r="P486" s="45">
        <v>0</v>
      </c>
      <c r="Q486" s="45">
        <v>0</v>
      </c>
      <c r="R486" s="45">
        <v>0</v>
      </c>
      <c r="S486" s="104">
        <v>0</v>
      </c>
      <c r="T486" s="98">
        <v>0</v>
      </c>
      <c r="U486" s="45">
        <v>0</v>
      </c>
      <c r="V486" s="45">
        <v>0</v>
      </c>
      <c r="W486" s="47">
        <v>0</v>
      </c>
      <c r="X486" s="62">
        <v>0</v>
      </c>
      <c r="Y486" s="45">
        <v>0</v>
      </c>
      <c r="Z486" s="45">
        <v>0</v>
      </c>
      <c r="AA486" s="45">
        <v>0</v>
      </c>
      <c r="AB486" s="115"/>
    </row>
    <row r="487" spans="1:28" x14ac:dyDescent="0.25">
      <c r="A487" s="87">
        <v>41245</v>
      </c>
      <c r="B487" s="38" t="s">
        <v>245</v>
      </c>
      <c r="C487" s="144"/>
      <c r="D487" s="146">
        <f t="shared" si="161"/>
        <v>0</v>
      </c>
      <c r="E487" s="98">
        <v>0</v>
      </c>
      <c r="F487" s="45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98">
        <v>0</v>
      </c>
      <c r="M487" s="46">
        <v>0</v>
      </c>
      <c r="N487" s="46">
        <v>0</v>
      </c>
      <c r="O487" s="46">
        <v>0</v>
      </c>
      <c r="P487" s="45">
        <v>0</v>
      </c>
      <c r="Q487" s="45">
        <v>0</v>
      </c>
      <c r="R487" s="45">
        <v>0</v>
      </c>
      <c r="S487" s="104">
        <v>0</v>
      </c>
      <c r="T487" s="98">
        <v>0</v>
      </c>
      <c r="U487" s="45">
        <v>0</v>
      </c>
      <c r="V487" s="45">
        <v>0</v>
      </c>
      <c r="W487" s="47">
        <v>0</v>
      </c>
      <c r="X487" s="62">
        <v>0</v>
      </c>
      <c r="Y487" s="45">
        <v>0</v>
      </c>
      <c r="Z487" s="45">
        <v>0</v>
      </c>
      <c r="AA487" s="45">
        <v>0</v>
      </c>
      <c r="AB487" s="115"/>
    </row>
    <row r="488" spans="1:28" x14ac:dyDescent="0.25">
      <c r="A488" s="87" t="s">
        <v>1080</v>
      </c>
      <c r="B488" s="38" t="s">
        <v>246</v>
      </c>
      <c r="C488" s="144"/>
      <c r="D488" s="146">
        <f t="shared" si="161"/>
        <v>0</v>
      </c>
      <c r="E488" s="98">
        <v>0</v>
      </c>
      <c r="F488" s="45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98">
        <v>0</v>
      </c>
      <c r="M488" s="46">
        <v>0</v>
      </c>
      <c r="N488" s="46">
        <v>0</v>
      </c>
      <c r="O488" s="46">
        <v>0</v>
      </c>
      <c r="P488" s="45">
        <v>0</v>
      </c>
      <c r="Q488" s="45">
        <v>0</v>
      </c>
      <c r="R488" s="45">
        <v>0</v>
      </c>
      <c r="S488" s="104">
        <v>0</v>
      </c>
      <c r="T488" s="98">
        <v>0</v>
      </c>
      <c r="U488" s="45">
        <v>0</v>
      </c>
      <c r="V488" s="45">
        <v>0</v>
      </c>
      <c r="W488" s="47">
        <v>0</v>
      </c>
      <c r="X488" s="62">
        <v>0</v>
      </c>
      <c r="Y488" s="45">
        <v>0</v>
      </c>
      <c r="Z488" s="45">
        <v>0</v>
      </c>
      <c r="AA488" s="45">
        <v>0</v>
      </c>
      <c r="AB488" s="115"/>
    </row>
    <row r="489" spans="1:28" s="148" customFormat="1" ht="11.25" x14ac:dyDescent="0.2">
      <c r="A489" s="87">
        <v>4125</v>
      </c>
      <c r="B489" s="38" t="s">
        <v>247</v>
      </c>
      <c r="C489" s="144">
        <v>345</v>
      </c>
      <c r="D489" s="145">
        <f t="shared" si="161"/>
        <v>0</v>
      </c>
      <c r="E489" s="149"/>
      <c r="F489" s="150"/>
      <c r="G489" s="151"/>
      <c r="H489" s="151"/>
      <c r="I489" s="151"/>
      <c r="J489" s="151"/>
      <c r="K489" s="151"/>
      <c r="L489" s="149"/>
      <c r="M489" s="151"/>
      <c r="N489" s="151"/>
      <c r="O489" s="151"/>
      <c r="P489" s="150"/>
      <c r="Q489" s="150"/>
      <c r="R489" s="150"/>
      <c r="S489" s="153"/>
      <c r="T489" s="149"/>
      <c r="U489" s="150"/>
      <c r="V489" s="150"/>
      <c r="W489" s="154"/>
      <c r="X489" s="155"/>
      <c r="Y489" s="150"/>
      <c r="Z489" s="150"/>
      <c r="AA489" s="150"/>
      <c r="AB489" s="157"/>
    </row>
    <row r="490" spans="1:28" s="148" customFormat="1" ht="11.25" x14ac:dyDescent="0.2">
      <c r="A490" s="87">
        <v>4126</v>
      </c>
      <c r="B490" s="38" t="s">
        <v>248</v>
      </c>
      <c r="C490" s="144">
        <v>346</v>
      </c>
      <c r="D490" s="145">
        <f>SUM(D491)</f>
        <v>0</v>
      </c>
      <c r="E490" s="149">
        <f t="shared" ref="E490:AA490" si="162">SUM(E491)</f>
        <v>0</v>
      </c>
      <c r="F490" s="150">
        <f t="shared" si="162"/>
        <v>0</v>
      </c>
      <c r="G490" s="151">
        <f t="shared" si="162"/>
        <v>0</v>
      </c>
      <c r="H490" s="151">
        <f t="shared" si="162"/>
        <v>0</v>
      </c>
      <c r="I490" s="151">
        <f t="shared" si="162"/>
        <v>0</v>
      </c>
      <c r="J490" s="151">
        <f t="shared" si="162"/>
        <v>0</v>
      </c>
      <c r="K490" s="151">
        <f t="shared" si="162"/>
        <v>0</v>
      </c>
      <c r="L490" s="149">
        <f t="shared" si="162"/>
        <v>0</v>
      </c>
      <c r="M490" s="151">
        <f t="shared" si="162"/>
        <v>0</v>
      </c>
      <c r="N490" s="151">
        <f t="shared" si="162"/>
        <v>0</v>
      </c>
      <c r="O490" s="151">
        <f t="shared" si="162"/>
        <v>0</v>
      </c>
      <c r="P490" s="150">
        <f t="shared" si="162"/>
        <v>0</v>
      </c>
      <c r="Q490" s="150">
        <f t="shared" si="162"/>
        <v>0</v>
      </c>
      <c r="R490" s="150">
        <f t="shared" si="162"/>
        <v>0</v>
      </c>
      <c r="S490" s="153">
        <f t="shared" si="162"/>
        <v>0</v>
      </c>
      <c r="T490" s="149">
        <f t="shared" si="162"/>
        <v>0</v>
      </c>
      <c r="U490" s="150">
        <f t="shared" si="162"/>
        <v>0</v>
      </c>
      <c r="V490" s="150">
        <f t="shared" si="162"/>
        <v>0</v>
      </c>
      <c r="W490" s="154">
        <f t="shared" si="162"/>
        <v>0</v>
      </c>
      <c r="X490" s="155">
        <f t="shared" si="162"/>
        <v>0</v>
      </c>
      <c r="Y490" s="150">
        <f t="shared" si="162"/>
        <v>0</v>
      </c>
      <c r="Z490" s="150">
        <f t="shared" si="162"/>
        <v>0</v>
      </c>
      <c r="AA490" s="150">
        <f t="shared" si="162"/>
        <v>0</v>
      </c>
      <c r="AB490" s="157"/>
    </row>
    <row r="491" spans="1:28" x14ac:dyDescent="0.25">
      <c r="A491" s="87" t="s">
        <v>1081</v>
      </c>
      <c r="B491" s="38" t="s">
        <v>248</v>
      </c>
      <c r="C491" s="144"/>
      <c r="D491" s="146">
        <f>SUM(E491:AA491)</f>
        <v>0</v>
      </c>
      <c r="E491" s="98">
        <v>0</v>
      </c>
      <c r="F491" s="45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98">
        <v>0</v>
      </c>
      <c r="M491" s="46">
        <v>0</v>
      </c>
      <c r="N491" s="46">
        <v>0</v>
      </c>
      <c r="O491" s="46">
        <v>0</v>
      </c>
      <c r="P491" s="45">
        <v>0</v>
      </c>
      <c r="Q491" s="45">
        <v>0</v>
      </c>
      <c r="R491" s="45">
        <v>0</v>
      </c>
      <c r="S491" s="104">
        <v>0</v>
      </c>
      <c r="T491" s="98">
        <v>0</v>
      </c>
      <c r="U491" s="45">
        <v>0</v>
      </c>
      <c r="V491" s="45">
        <v>0</v>
      </c>
      <c r="W491" s="47">
        <v>0</v>
      </c>
      <c r="X491" s="62">
        <v>0</v>
      </c>
      <c r="Y491" s="45">
        <v>0</v>
      </c>
      <c r="Z491" s="45">
        <v>0</v>
      </c>
      <c r="AA491" s="45">
        <v>0</v>
      </c>
      <c r="AB491" s="115"/>
    </row>
    <row r="492" spans="1:28" s="148" customFormat="1" ht="22.5" customHeight="1" x14ac:dyDescent="0.2">
      <c r="A492" s="87">
        <v>42</v>
      </c>
      <c r="B492" s="38" t="s">
        <v>1082</v>
      </c>
      <c r="C492" s="144">
        <v>347</v>
      </c>
      <c r="D492" s="39">
        <f>D493+D522+D556+D581+D593+D599</f>
        <v>0</v>
      </c>
      <c r="E492" s="99">
        <f t="shared" ref="E492:AA492" si="163">E493+E522+E556+E581+E593+E599</f>
        <v>0</v>
      </c>
      <c r="F492" s="48">
        <f t="shared" si="163"/>
        <v>0</v>
      </c>
      <c r="G492" s="49">
        <f t="shared" si="163"/>
        <v>0</v>
      </c>
      <c r="H492" s="49">
        <f t="shared" si="163"/>
        <v>0</v>
      </c>
      <c r="I492" s="49">
        <f t="shared" si="163"/>
        <v>0</v>
      </c>
      <c r="J492" s="49">
        <f t="shared" si="163"/>
        <v>0</v>
      </c>
      <c r="K492" s="49">
        <f t="shared" si="163"/>
        <v>0</v>
      </c>
      <c r="L492" s="99">
        <f t="shared" si="163"/>
        <v>0</v>
      </c>
      <c r="M492" s="49">
        <f t="shared" si="163"/>
        <v>0</v>
      </c>
      <c r="N492" s="49">
        <f t="shared" si="163"/>
        <v>0</v>
      </c>
      <c r="O492" s="49">
        <f t="shared" si="163"/>
        <v>0</v>
      </c>
      <c r="P492" s="48">
        <f t="shared" si="163"/>
        <v>0</v>
      </c>
      <c r="Q492" s="48">
        <f t="shared" si="163"/>
        <v>0</v>
      </c>
      <c r="R492" s="48">
        <f t="shared" si="163"/>
        <v>0</v>
      </c>
      <c r="S492" s="105">
        <f t="shared" si="163"/>
        <v>0</v>
      </c>
      <c r="T492" s="99">
        <f t="shared" si="163"/>
        <v>0</v>
      </c>
      <c r="U492" s="48">
        <f t="shared" si="163"/>
        <v>0</v>
      </c>
      <c r="V492" s="48">
        <f t="shared" si="163"/>
        <v>0</v>
      </c>
      <c r="W492" s="50">
        <f t="shared" si="163"/>
        <v>0</v>
      </c>
      <c r="X492" s="58">
        <f t="shared" si="163"/>
        <v>0</v>
      </c>
      <c r="Y492" s="48">
        <f t="shared" si="163"/>
        <v>0</v>
      </c>
      <c r="Z492" s="48">
        <f t="shared" si="163"/>
        <v>0</v>
      </c>
      <c r="AA492" s="48">
        <f t="shared" si="163"/>
        <v>0</v>
      </c>
      <c r="AB492" s="118"/>
    </row>
    <row r="493" spans="1:28" s="148" customFormat="1" ht="11.25" x14ac:dyDescent="0.2">
      <c r="A493" s="87">
        <v>421</v>
      </c>
      <c r="B493" s="38" t="s">
        <v>1083</v>
      </c>
      <c r="C493" s="144">
        <v>348</v>
      </c>
      <c r="D493" s="39">
        <f>SUM(D494+D498+D507+D513)</f>
        <v>0</v>
      </c>
      <c r="E493" s="99">
        <f t="shared" ref="E493:AA493" si="164">SUM(E494+E498+E507+E513)</f>
        <v>0</v>
      </c>
      <c r="F493" s="48">
        <f t="shared" si="164"/>
        <v>0</v>
      </c>
      <c r="G493" s="49">
        <f t="shared" si="164"/>
        <v>0</v>
      </c>
      <c r="H493" s="49">
        <f t="shared" si="164"/>
        <v>0</v>
      </c>
      <c r="I493" s="49">
        <f t="shared" si="164"/>
        <v>0</v>
      </c>
      <c r="J493" s="49">
        <f t="shared" si="164"/>
        <v>0</v>
      </c>
      <c r="K493" s="49">
        <f t="shared" si="164"/>
        <v>0</v>
      </c>
      <c r="L493" s="99">
        <f t="shared" si="164"/>
        <v>0</v>
      </c>
      <c r="M493" s="49">
        <f t="shared" si="164"/>
        <v>0</v>
      </c>
      <c r="N493" s="49">
        <f t="shared" si="164"/>
        <v>0</v>
      </c>
      <c r="O493" s="49">
        <f t="shared" si="164"/>
        <v>0</v>
      </c>
      <c r="P493" s="48">
        <f t="shared" si="164"/>
        <v>0</v>
      </c>
      <c r="Q493" s="48">
        <f t="shared" si="164"/>
        <v>0</v>
      </c>
      <c r="R493" s="48">
        <f t="shared" si="164"/>
        <v>0</v>
      </c>
      <c r="S493" s="105">
        <f t="shared" si="164"/>
        <v>0</v>
      </c>
      <c r="T493" s="99">
        <f t="shared" si="164"/>
        <v>0</v>
      </c>
      <c r="U493" s="48">
        <f t="shared" si="164"/>
        <v>0</v>
      </c>
      <c r="V493" s="48">
        <f t="shared" si="164"/>
        <v>0</v>
      </c>
      <c r="W493" s="50">
        <f t="shared" si="164"/>
        <v>0</v>
      </c>
      <c r="X493" s="58">
        <f t="shared" si="164"/>
        <v>0</v>
      </c>
      <c r="Y493" s="48">
        <f t="shared" si="164"/>
        <v>0</v>
      </c>
      <c r="Z493" s="48">
        <f t="shared" si="164"/>
        <v>0</v>
      </c>
      <c r="AA493" s="48">
        <f t="shared" si="164"/>
        <v>0</v>
      </c>
      <c r="AB493" s="118"/>
    </row>
    <row r="494" spans="1:28" s="148" customFormat="1" ht="11.25" x14ac:dyDescent="0.2">
      <c r="A494" s="87">
        <v>4211</v>
      </c>
      <c r="B494" s="38" t="s">
        <v>251</v>
      </c>
      <c r="C494" s="144">
        <v>349</v>
      </c>
      <c r="D494" s="145">
        <f>SUM(D495:D497)</f>
        <v>0</v>
      </c>
      <c r="E494" s="149">
        <f t="shared" ref="E494:AA494" si="165">SUM(E495:E497)</f>
        <v>0</v>
      </c>
      <c r="F494" s="150">
        <f t="shared" si="165"/>
        <v>0</v>
      </c>
      <c r="G494" s="151">
        <f t="shared" si="165"/>
        <v>0</v>
      </c>
      <c r="H494" s="151">
        <f t="shared" si="165"/>
        <v>0</v>
      </c>
      <c r="I494" s="151">
        <f t="shared" si="165"/>
        <v>0</v>
      </c>
      <c r="J494" s="151">
        <f t="shared" si="165"/>
        <v>0</v>
      </c>
      <c r="K494" s="151">
        <f t="shared" si="165"/>
        <v>0</v>
      </c>
      <c r="L494" s="149">
        <f t="shared" si="165"/>
        <v>0</v>
      </c>
      <c r="M494" s="151">
        <f t="shared" si="165"/>
        <v>0</v>
      </c>
      <c r="N494" s="151">
        <f t="shared" si="165"/>
        <v>0</v>
      </c>
      <c r="O494" s="151">
        <f t="shared" si="165"/>
        <v>0</v>
      </c>
      <c r="P494" s="150">
        <f t="shared" si="165"/>
        <v>0</v>
      </c>
      <c r="Q494" s="150">
        <f t="shared" si="165"/>
        <v>0</v>
      </c>
      <c r="R494" s="150">
        <f t="shared" si="165"/>
        <v>0</v>
      </c>
      <c r="S494" s="153">
        <f t="shared" si="165"/>
        <v>0</v>
      </c>
      <c r="T494" s="149">
        <f t="shared" si="165"/>
        <v>0</v>
      </c>
      <c r="U494" s="150">
        <f t="shared" si="165"/>
        <v>0</v>
      </c>
      <c r="V494" s="150">
        <f t="shared" si="165"/>
        <v>0</v>
      </c>
      <c r="W494" s="154">
        <f t="shared" si="165"/>
        <v>0</v>
      </c>
      <c r="X494" s="155">
        <f t="shared" si="165"/>
        <v>0</v>
      </c>
      <c r="Y494" s="150">
        <f t="shared" si="165"/>
        <v>0</v>
      </c>
      <c r="Z494" s="150">
        <f t="shared" si="165"/>
        <v>0</v>
      </c>
      <c r="AA494" s="150">
        <f t="shared" si="165"/>
        <v>0</v>
      </c>
      <c r="AB494" s="157"/>
    </row>
    <row r="495" spans="1:28" x14ac:dyDescent="0.25">
      <c r="A495" s="87" t="s">
        <v>1084</v>
      </c>
      <c r="B495" s="38" t="s">
        <v>252</v>
      </c>
      <c r="C495" s="144"/>
      <c r="D495" s="146">
        <f>SUM(E495:AA495)</f>
        <v>0</v>
      </c>
      <c r="E495" s="98">
        <v>0</v>
      </c>
      <c r="F495" s="45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98">
        <v>0</v>
      </c>
      <c r="M495" s="46">
        <v>0</v>
      </c>
      <c r="N495" s="46">
        <v>0</v>
      </c>
      <c r="O495" s="46">
        <v>0</v>
      </c>
      <c r="P495" s="45">
        <v>0</v>
      </c>
      <c r="Q495" s="45">
        <v>0</v>
      </c>
      <c r="R495" s="45">
        <v>0</v>
      </c>
      <c r="S495" s="104">
        <v>0</v>
      </c>
      <c r="T495" s="98">
        <v>0</v>
      </c>
      <c r="U495" s="45">
        <v>0</v>
      </c>
      <c r="V495" s="45">
        <v>0</v>
      </c>
      <c r="W495" s="47">
        <v>0</v>
      </c>
      <c r="X495" s="62">
        <v>0</v>
      </c>
      <c r="Y495" s="45">
        <v>0</v>
      </c>
      <c r="Z495" s="45">
        <v>0</v>
      </c>
      <c r="AA495" s="45">
        <v>0</v>
      </c>
      <c r="AB495" s="115"/>
    </row>
    <row r="496" spans="1:28" x14ac:dyDescent="0.25">
      <c r="A496" s="87" t="s">
        <v>1085</v>
      </c>
      <c r="B496" s="38" t="s">
        <v>253</v>
      </c>
      <c r="C496" s="144"/>
      <c r="D496" s="146">
        <f>SUM(E496:AA496)</f>
        <v>0</v>
      </c>
      <c r="E496" s="98">
        <v>0</v>
      </c>
      <c r="F496" s="45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98">
        <v>0</v>
      </c>
      <c r="M496" s="46">
        <v>0</v>
      </c>
      <c r="N496" s="46">
        <v>0</v>
      </c>
      <c r="O496" s="46">
        <v>0</v>
      </c>
      <c r="P496" s="45">
        <v>0</v>
      </c>
      <c r="Q496" s="45">
        <v>0</v>
      </c>
      <c r="R496" s="45">
        <v>0</v>
      </c>
      <c r="S496" s="104">
        <v>0</v>
      </c>
      <c r="T496" s="98">
        <v>0</v>
      </c>
      <c r="U496" s="45">
        <v>0</v>
      </c>
      <c r="V496" s="45">
        <v>0</v>
      </c>
      <c r="W496" s="47">
        <v>0</v>
      </c>
      <c r="X496" s="62">
        <v>0</v>
      </c>
      <c r="Y496" s="45">
        <v>0</v>
      </c>
      <c r="Z496" s="45">
        <v>0</v>
      </c>
      <c r="AA496" s="45">
        <v>0</v>
      </c>
      <c r="AB496" s="115"/>
    </row>
    <row r="497" spans="1:28" x14ac:dyDescent="0.25">
      <c r="A497" s="87" t="s">
        <v>1086</v>
      </c>
      <c r="B497" s="38" t="s">
        <v>254</v>
      </c>
      <c r="C497" s="144"/>
      <c r="D497" s="146">
        <f>SUM(E497:AA497)</f>
        <v>0</v>
      </c>
      <c r="E497" s="98">
        <v>0</v>
      </c>
      <c r="F497" s="45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98">
        <v>0</v>
      </c>
      <c r="M497" s="46">
        <v>0</v>
      </c>
      <c r="N497" s="46">
        <v>0</v>
      </c>
      <c r="O497" s="46">
        <v>0</v>
      </c>
      <c r="P497" s="45">
        <v>0</v>
      </c>
      <c r="Q497" s="45">
        <v>0</v>
      </c>
      <c r="R497" s="45">
        <v>0</v>
      </c>
      <c r="S497" s="104">
        <v>0</v>
      </c>
      <c r="T497" s="98">
        <v>0</v>
      </c>
      <c r="U497" s="45">
        <v>0</v>
      </c>
      <c r="V497" s="45">
        <v>0</v>
      </c>
      <c r="W497" s="47">
        <v>0</v>
      </c>
      <c r="X497" s="62">
        <v>0</v>
      </c>
      <c r="Y497" s="45">
        <v>0</v>
      </c>
      <c r="Z497" s="45">
        <v>0</v>
      </c>
      <c r="AA497" s="45">
        <v>0</v>
      </c>
      <c r="AB497" s="115"/>
    </row>
    <row r="498" spans="1:28" s="148" customFormat="1" ht="11.25" x14ac:dyDescent="0.2">
      <c r="A498" s="87">
        <v>4212</v>
      </c>
      <c r="B498" s="38" t="s">
        <v>255</v>
      </c>
      <c r="C498" s="144">
        <v>350</v>
      </c>
      <c r="D498" s="145">
        <f>SUM(D499:D506)</f>
        <v>0</v>
      </c>
      <c r="E498" s="149">
        <f t="shared" ref="E498:AA498" si="166">SUM(E499:E506)</f>
        <v>0</v>
      </c>
      <c r="F498" s="150">
        <f t="shared" si="166"/>
        <v>0</v>
      </c>
      <c r="G498" s="151">
        <f t="shared" si="166"/>
        <v>0</v>
      </c>
      <c r="H498" s="151">
        <f t="shared" si="166"/>
        <v>0</v>
      </c>
      <c r="I498" s="151">
        <f t="shared" si="166"/>
        <v>0</v>
      </c>
      <c r="J498" s="151">
        <f t="shared" si="166"/>
        <v>0</v>
      </c>
      <c r="K498" s="151">
        <f t="shared" si="166"/>
        <v>0</v>
      </c>
      <c r="L498" s="149">
        <f t="shared" si="166"/>
        <v>0</v>
      </c>
      <c r="M498" s="151">
        <f t="shared" si="166"/>
        <v>0</v>
      </c>
      <c r="N498" s="151">
        <f t="shared" si="166"/>
        <v>0</v>
      </c>
      <c r="O498" s="151">
        <f t="shared" si="166"/>
        <v>0</v>
      </c>
      <c r="P498" s="150">
        <f t="shared" si="166"/>
        <v>0</v>
      </c>
      <c r="Q498" s="150">
        <f t="shared" si="166"/>
        <v>0</v>
      </c>
      <c r="R498" s="150">
        <f t="shared" si="166"/>
        <v>0</v>
      </c>
      <c r="S498" s="153">
        <f t="shared" si="166"/>
        <v>0</v>
      </c>
      <c r="T498" s="149">
        <f t="shared" si="166"/>
        <v>0</v>
      </c>
      <c r="U498" s="150">
        <f t="shared" si="166"/>
        <v>0</v>
      </c>
      <c r="V498" s="150">
        <f t="shared" si="166"/>
        <v>0</v>
      </c>
      <c r="W498" s="154">
        <f t="shared" si="166"/>
        <v>0</v>
      </c>
      <c r="X498" s="155">
        <f t="shared" si="166"/>
        <v>0</v>
      </c>
      <c r="Y498" s="150">
        <f t="shared" si="166"/>
        <v>0</v>
      </c>
      <c r="Z498" s="150">
        <f t="shared" si="166"/>
        <v>0</v>
      </c>
      <c r="AA498" s="150">
        <f t="shared" si="166"/>
        <v>0</v>
      </c>
      <c r="AB498" s="157"/>
    </row>
    <row r="499" spans="1:28" x14ac:dyDescent="0.25">
      <c r="A499" s="87" t="s">
        <v>1087</v>
      </c>
      <c r="B499" s="38" t="s">
        <v>256</v>
      </c>
      <c r="C499" s="144"/>
      <c r="D499" s="146">
        <f t="shared" ref="D499:D506" si="167">SUM(E499:AA499)</f>
        <v>0</v>
      </c>
      <c r="E499" s="98">
        <v>0</v>
      </c>
      <c r="F499" s="45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98">
        <v>0</v>
      </c>
      <c r="M499" s="46">
        <v>0</v>
      </c>
      <c r="N499" s="46">
        <v>0</v>
      </c>
      <c r="O499" s="46">
        <v>0</v>
      </c>
      <c r="P499" s="45">
        <v>0</v>
      </c>
      <c r="Q499" s="45">
        <v>0</v>
      </c>
      <c r="R499" s="45">
        <v>0</v>
      </c>
      <c r="S499" s="104">
        <v>0</v>
      </c>
      <c r="T499" s="98">
        <v>0</v>
      </c>
      <c r="U499" s="45">
        <v>0</v>
      </c>
      <c r="V499" s="45">
        <v>0</v>
      </c>
      <c r="W499" s="47">
        <v>0</v>
      </c>
      <c r="X499" s="62">
        <v>0</v>
      </c>
      <c r="Y499" s="45">
        <v>0</v>
      </c>
      <c r="Z499" s="45">
        <v>0</v>
      </c>
      <c r="AA499" s="45">
        <v>0</v>
      </c>
      <c r="AB499" s="115"/>
    </row>
    <row r="500" spans="1:28" ht="22.5" customHeight="1" x14ac:dyDescent="0.25">
      <c r="A500" s="87" t="s">
        <v>1088</v>
      </c>
      <c r="B500" s="38" t="s">
        <v>257</v>
      </c>
      <c r="C500" s="144"/>
      <c r="D500" s="146">
        <f t="shared" si="167"/>
        <v>0</v>
      </c>
      <c r="E500" s="98">
        <v>0</v>
      </c>
      <c r="F500" s="45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98">
        <v>0</v>
      </c>
      <c r="M500" s="46">
        <v>0</v>
      </c>
      <c r="N500" s="46">
        <v>0</v>
      </c>
      <c r="O500" s="46">
        <v>0</v>
      </c>
      <c r="P500" s="45">
        <v>0</v>
      </c>
      <c r="Q500" s="45">
        <v>0</v>
      </c>
      <c r="R500" s="45">
        <v>0</v>
      </c>
      <c r="S500" s="104">
        <v>0</v>
      </c>
      <c r="T500" s="98">
        <v>0</v>
      </c>
      <c r="U500" s="45">
        <v>0</v>
      </c>
      <c r="V500" s="45">
        <v>0</v>
      </c>
      <c r="W500" s="47">
        <v>0</v>
      </c>
      <c r="X500" s="62">
        <v>0</v>
      </c>
      <c r="Y500" s="45">
        <v>0</v>
      </c>
      <c r="Z500" s="45">
        <v>0</v>
      </c>
      <c r="AA500" s="45">
        <v>0</v>
      </c>
      <c r="AB500" s="115"/>
    </row>
    <row r="501" spans="1:28" ht="22.5" customHeight="1" x14ac:dyDescent="0.25">
      <c r="A501" s="87" t="s">
        <v>1089</v>
      </c>
      <c r="B501" s="38" t="s">
        <v>258</v>
      </c>
      <c r="C501" s="144"/>
      <c r="D501" s="146">
        <f t="shared" si="167"/>
        <v>0</v>
      </c>
      <c r="E501" s="98">
        <v>0</v>
      </c>
      <c r="F501" s="45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98">
        <v>0</v>
      </c>
      <c r="M501" s="46">
        <v>0</v>
      </c>
      <c r="N501" s="46">
        <v>0</v>
      </c>
      <c r="O501" s="46">
        <v>0</v>
      </c>
      <c r="P501" s="45">
        <v>0</v>
      </c>
      <c r="Q501" s="45">
        <v>0</v>
      </c>
      <c r="R501" s="45">
        <v>0</v>
      </c>
      <c r="S501" s="104">
        <v>0</v>
      </c>
      <c r="T501" s="98">
        <v>0</v>
      </c>
      <c r="U501" s="45">
        <v>0</v>
      </c>
      <c r="V501" s="45">
        <v>0</v>
      </c>
      <c r="W501" s="47">
        <v>0</v>
      </c>
      <c r="X501" s="62">
        <v>0</v>
      </c>
      <c r="Y501" s="45">
        <v>0</v>
      </c>
      <c r="Z501" s="45">
        <v>0</v>
      </c>
      <c r="AA501" s="45">
        <v>0</v>
      </c>
      <c r="AB501" s="115"/>
    </row>
    <row r="502" spans="1:28" ht="22.5" customHeight="1" x14ac:dyDescent="0.25">
      <c r="A502" s="87" t="s">
        <v>1090</v>
      </c>
      <c r="B502" s="38" t="s">
        <v>259</v>
      </c>
      <c r="C502" s="144"/>
      <c r="D502" s="146">
        <f t="shared" si="167"/>
        <v>0</v>
      </c>
      <c r="E502" s="98">
        <v>0</v>
      </c>
      <c r="F502" s="45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98">
        <v>0</v>
      </c>
      <c r="M502" s="46">
        <v>0</v>
      </c>
      <c r="N502" s="46">
        <v>0</v>
      </c>
      <c r="O502" s="46">
        <v>0</v>
      </c>
      <c r="P502" s="45">
        <v>0</v>
      </c>
      <c r="Q502" s="45">
        <v>0</v>
      </c>
      <c r="R502" s="45">
        <v>0</v>
      </c>
      <c r="S502" s="104">
        <v>0</v>
      </c>
      <c r="T502" s="98">
        <v>0</v>
      </c>
      <c r="U502" s="45">
        <v>0</v>
      </c>
      <c r="V502" s="45">
        <v>0</v>
      </c>
      <c r="W502" s="47">
        <v>0</v>
      </c>
      <c r="X502" s="62">
        <v>0</v>
      </c>
      <c r="Y502" s="45">
        <v>0</v>
      </c>
      <c r="Z502" s="45">
        <v>0</v>
      </c>
      <c r="AA502" s="45">
        <v>0</v>
      </c>
      <c r="AB502" s="115"/>
    </row>
    <row r="503" spans="1:28" x14ac:dyDescent="0.25">
      <c r="A503" s="87" t="s">
        <v>1091</v>
      </c>
      <c r="B503" s="38" t="s">
        <v>260</v>
      </c>
      <c r="C503" s="144"/>
      <c r="D503" s="146">
        <f t="shared" si="167"/>
        <v>0</v>
      </c>
      <c r="E503" s="98">
        <v>0</v>
      </c>
      <c r="F503" s="45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98">
        <v>0</v>
      </c>
      <c r="M503" s="46">
        <v>0</v>
      </c>
      <c r="N503" s="46">
        <v>0</v>
      </c>
      <c r="O503" s="46">
        <v>0</v>
      </c>
      <c r="P503" s="45">
        <v>0</v>
      </c>
      <c r="Q503" s="45">
        <v>0</v>
      </c>
      <c r="R503" s="45">
        <v>0</v>
      </c>
      <c r="S503" s="104">
        <v>0</v>
      </c>
      <c r="T503" s="98">
        <v>0</v>
      </c>
      <c r="U503" s="45">
        <v>0</v>
      </c>
      <c r="V503" s="45">
        <v>0</v>
      </c>
      <c r="W503" s="47">
        <v>0</v>
      </c>
      <c r="X503" s="62">
        <v>0</v>
      </c>
      <c r="Y503" s="45">
        <v>0</v>
      </c>
      <c r="Z503" s="45">
        <v>0</v>
      </c>
      <c r="AA503" s="45">
        <v>0</v>
      </c>
      <c r="AB503" s="115"/>
    </row>
    <row r="504" spans="1:28" x14ac:dyDescent="0.25">
      <c r="A504" s="87" t="s">
        <v>1092</v>
      </c>
      <c r="B504" s="38" t="s">
        <v>261</v>
      </c>
      <c r="C504" s="144"/>
      <c r="D504" s="146">
        <f t="shared" si="167"/>
        <v>0</v>
      </c>
      <c r="E504" s="98">
        <v>0</v>
      </c>
      <c r="F504" s="45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98">
        <v>0</v>
      </c>
      <c r="M504" s="46">
        <v>0</v>
      </c>
      <c r="N504" s="46">
        <v>0</v>
      </c>
      <c r="O504" s="46">
        <v>0</v>
      </c>
      <c r="P504" s="45">
        <v>0</v>
      </c>
      <c r="Q504" s="45">
        <v>0</v>
      </c>
      <c r="R504" s="45">
        <v>0</v>
      </c>
      <c r="S504" s="104">
        <v>0</v>
      </c>
      <c r="T504" s="98">
        <v>0</v>
      </c>
      <c r="U504" s="45">
        <v>0</v>
      </c>
      <c r="V504" s="45">
        <v>0</v>
      </c>
      <c r="W504" s="47">
        <v>0</v>
      </c>
      <c r="X504" s="62">
        <v>0</v>
      </c>
      <c r="Y504" s="45">
        <v>0</v>
      </c>
      <c r="Z504" s="45">
        <v>0</v>
      </c>
      <c r="AA504" s="45">
        <v>0</v>
      </c>
      <c r="AB504" s="115"/>
    </row>
    <row r="505" spans="1:28" x14ac:dyDescent="0.25">
      <c r="A505" s="87" t="s">
        <v>1093</v>
      </c>
      <c r="B505" s="38" t="s">
        <v>262</v>
      </c>
      <c r="C505" s="144"/>
      <c r="D505" s="146">
        <f t="shared" si="167"/>
        <v>0</v>
      </c>
      <c r="E505" s="98">
        <v>0</v>
      </c>
      <c r="F505" s="45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98">
        <v>0</v>
      </c>
      <c r="M505" s="46">
        <v>0</v>
      </c>
      <c r="N505" s="46">
        <v>0</v>
      </c>
      <c r="O505" s="46">
        <v>0</v>
      </c>
      <c r="P505" s="45">
        <v>0</v>
      </c>
      <c r="Q505" s="45">
        <v>0</v>
      </c>
      <c r="R505" s="45">
        <v>0</v>
      </c>
      <c r="S505" s="104">
        <v>0</v>
      </c>
      <c r="T505" s="98">
        <v>0</v>
      </c>
      <c r="U505" s="45">
        <v>0</v>
      </c>
      <c r="V505" s="45">
        <v>0</v>
      </c>
      <c r="W505" s="47">
        <v>0</v>
      </c>
      <c r="X505" s="62">
        <v>0</v>
      </c>
      <c r="Y505" s="45">
        <v>0</v>
      </c>
      <c r="Z505" s="45">
        <v>0</v>
      </c>
      <c r="AA505" s="45">
        <v>0</v>
      </c>
      <c r="AB505" s="115"/>
    </row>
    <row r="506" spans="1:28" x14ac:dyDescent="0.25">
      <c r="A506" s="87" t="s">
        <v>1094</v>
      </c>
      <c r="B506" s="38" t="s">
        <v>263</v>
      </c>
      <c r="C506" s="144"/>
      <c r="D506" s="146">
        <f t="shared" si="167"/>
        <v>0</v>
      </c>
      <c r="E506" s="98">
        <v>0</v>
      </c>
      <c r="F506" s="45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98">
        <v>0</v>
      </c>
      <c r="M506" s="46">
        <v>0</v>
      </c>
      <c r="N506" s="46">
        <v>0</v>
      </c>
      <c r="O506" s="46">
        <v>0</v>
      </c>
      <c r="P506" s="45">
        <v>0</v>
      </c>
      <c r="Q506" s="45">
        <v>0</v>
      </c>
      <c r="R506" s="45">
        <v>0</v>
      </c>
      <c r="S506" s="104">
        <v>0</v>
      </c>
      <c r="T506" s="98">
        <v>0</v>
      </c>
      <c r="U506" s="45">
        <v>0</v>
      </c>
      <c r="V506" s="45">
        <v>0</v>
      </c>
      <c r="W506" s="47">
        <v>0</v>
      </c>
      <c r="X506" s="62">
        <v>0</v>
      </c>
      <c r="Y506" s="45">
        <v>0</v>
      </c>
      <c r="Z506" s="45">
        <v>0</v>
      </c>
      <c r="AA506" s="45">
        <v>0</v>
      </c>
      <c r="AB506" s="115"/>
    </row>
    <row r="507" spans="1:28" s="148" customFormat="1" ht="11.25" x14ac:dyDescent="0.2">
      <c r="A507" s="87">
        <v>4213</v>
      </c>
      <c r="B507" s="38" t="s">
        <v>264</v>
      </c>
      <c r="C507" s="144">
        <v>351</v>
      </c>
      <c r="D507" s="145">
        <f>SUM(D508:D512)</f>
        <v>0</v>
      </c>
      <c r="E507" s="149">
        <f t="shared" ref="E507:AA507" si="168">SUM(E508:E512)</f>
        <v>0</v>
      </c>
      <c r="F507" s="150">
        <f t="shared" si="168"/>
        <v>0</v>
      </c>
      <c r="G507" s="151">
        <f t="shared" si="168"/>
        <v>0</v>
      </c>
      <c r="H507" s="151">
        <f t="shared" si="168"/>
        <v>0</v>
      </c>
      <c r="I507" s="151">
        <f t="shared" si="168"/>
        <v>0</v>
      </c>
      <c r="J507" s="151">
        <f t="shared" si="168"/>
        <v>0</v>
      </c>
      <c r="K507" s="151">
        <f t="shared" si="168"/>
        <v>0</v>
      </c>
      <c r="L507" s="149">
        <f t="shared" si="168"/>
        <v>0</v>
      </c>
      <c r="M507" s="151">
        <f t="shared" si="168"/>
        <v>0</v>
      </c>
      <c r="N507" s="151">
        <f t="shared" si="168"/>
        <v>0</v>
      </c>
      <c r="O507" s="151">
        <f t="shared" si="168"/>
        <v>0</v>
      </c>
      <c r="P507" s="150">
        <f t="shared" si="168"/>
        <v>0</v>
      </c>
      <c r="Q507" s="150">
        <f t="shared" si="168"/>
        <v>0</v>
      </c>
      <c r="R507" s="150">
        <f t="shared" si="168"/>
        <v>0</v>
      </c>
      <c r="S507" s="153">
        <f t="shared" si="168"/>
        <v>0</v>
      </c>
      <c r="T507" s="149">
        <f t="shared" si="168"/>
        <v>0</v>
      </c>
      <c r="U507" s="150">
        <f t="shared" si="168"/>
        <v>0</v>
      </c>
      <c r="V507" s="150">
        <f t="shared" si="168"/>
        <v>0</v>
      </c>
      <c r="W507" s="154">
        <f t="shared" si="168"/>
        <v>0</v>
      </c>
      <c r="X507" s="155">
        <f t="shared" si="168"/>
        <v>0</v>
      </c>
      <c r="Y507" s="150">
        <f t="shared" si="168"/>
        <v>0</v>
      </c>
      <c r="Z507" s="150">
        <f t="shared" si="168"/>
        <v>0</v>
      </c>
      <c r="AA507" s="150">
        <f t="shared" si="168"/>
        <v>0</v>
      </c>
      <c r="AB507" s="157"/>
    </row>
    <row r="508" spans="1:28" x14ac:dyDescent="0.25">
      <c r="A508" s="87" t="s">
        <v>1095</v>
      </c>
      <c r="B508" s="38" t="s">
        <v>1096</v>
      </c>
      <c r="C508" s="144"/>
      <c r="D508" s="146">
        <f>SUM(E508:AA508)</f>
        <v>0</v>
      </c>
      <c r="E508" s="98">
        <v>0</v>
      </c>
      <c r="F508" s="45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98">
        <v>0</v>
      </c>
      <c r="M508" s="46">
        <v>0</v>
      </c>
      <c r="N508" s="46">
        <v>0</v>
      </c>
      <c r="O508" s="46">
        <v>0</v>
      </c>
      <c r="P508" s="45">
        <v>0</v>
      </c>
      <c r="Q508" s="45">
        <v>0</v>
      </c>
      <c r="R508" s="45">
        <v>0</v>
      </c>
      <c r="S508" s="104">
        <v>0</v>
      </c>
      <c r="T508" s="98">
        <v>0</v>
      </c>
      <c r="U508" s="45">
        <v>0</v>
      </c>
      <c r="V508" s="45">
        <v>0</v>
      </c>
      <c r="W508" s="47">
        <v>0</v>
      </c>
      <c r="X508" s="62">
        <v>0</v>
      </c>
      <c r="Y508" s="45">
        <v>0</v>
      </c>
      <c r="Z508" s="45">
        <v>0</v>
      </c>
      <c r="AA508" s="45">
        <v>0</v>
      </c>
      <c r="AB508" s="115"/>
    </row>
    <row r="509" spans="1:28" x14ac:dyDescent="0.25">
      <c r="A509" s="87" t="s">
        <v>1097</v>
      </c>
      <c r="B509" s="38" t="s">
        <v>1098</v>
      </c>
      <c r="C509" s="144"/>
      <c r="D509" s="146">
        <f>SUM(E509:AA509)</f>
        <v>0</v>
      </c>
      <c r="E509" s="98">
        <v>0</v>
      </c>
      <c r="F509" s="45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98">
        <v>0</v>
      </c>
      <c r="M509" s="46">
        <v>0</v>
      </c>
      <c r="N509" s="46">
        <v>0</v>
      </c>
      <c r="O509" s="46">
        <v>0</v>
      </c>
      <c r="P509" s="45">
        <v>0</v>
      </c>
      <c r="Q509" s="45">
        <v>0</v>
      </c>
      <c r="R509" s="45">
        <v>0</v>
      </c>
      <c r="S509" s="104">
        <v>0</v>
      </c>
      <c r="T509" s="98">
        <v>0</v>
      </c>
      <c r="U509" s="45">
        <v>0</v>
      </c>
      <c r="V509" s="45">
        <v>0</v>
      </c>
      <c r="W509" s="47">
        <v>0</v>
      </c>
      <c r="X509" s="62">
        <v>0</v>
      </c>
      <c r="Y509" s="45">
        <v>0</v>
      </c>
      <c r="Z509" s="45">
        <v>0</v>
      </c>
      <c r="AA509" s="45">
        <v>0</v>
      </c>
      <c r="AB509" s="115"/>
    </row>
    <row r="510" spans="1:28" x14ac:dyDescent="0.25">
      <c r="A510" s="87" t="s">
        <v>1099</v>
      </c>
      <c r="B510" s="38" t="s">
        <v>1100</v>
      </c>
      <c r="C510" s="144"/>
      <c r="D510" s="146">
        <f>SUM(E510:AA510)</f>
        <v>0</v>
      </c>
      <c r="E510" s="98">
        <v>0</v>
      </c>
      <c r="F510" s="45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98">
        <v>0</v>
      </c>
      <c r="M510" s="46">
        <v>0</v>
      </c>
      <c r="N510" s="46">
        <v>0</v>
      </c>
      <c r="O510" s="46">
        <v>0</v>
      </c>
      <c r="P510" s="45">
        <v>0</v>
      </c>
      <c r="Q510" s="45">
        <v>0</v>
      </c>
      <c r="R510" s="45">
        <v>0</v>
      </c>
      <c r="S510" s="104">
        <v>0</v>
      </c>
      <c r="T510" s="98">
        <v>0</v>
      </c>
      <c r="U510" s="45">
        <v>0</v>
      </c>
      <c r="V510" s="45">
        <v>0</v>
      </c>
      <c r="W510" s="47">
        <v>0</v>
      </c>
      <c r="X510" s="62">
        <v>0</v>
      </c>
      <c r="Y510" s="45">
        <v>0</v>
      </c>
      <c r="Z510" s="45">
        <v>0</v>
      </c>
      <c r="AA510" s="45">
        <v>0</v>
      </c>
      <c r="AB510" s="115"/>
    </row>
    <row r="511" spans="1:28" x14ac:dyDescent="0.25">
      <c r="A511" s="87" t="s">
        <v>1101</v>
      </c>
      <c r="B511" s="38" t="s">
        <v>1102</v>
      </c>
      <c r="C511" s="144"/>
      <c r="D511" s="146">
        <f>SUM(E511:AA511)</f>
        <v>0</v>
      </c>
      <c r="E511" s="98">
        <v>0</v>
      </c>
      <c r="F511" s="45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98">
        <v>0</v>
      </c>
      <c r="M511" s="46">
        <v>0</v>
      </c>
      <c r="N511" s="46">
        <v>0</v>
      </c>
      <c r="O511" s="46">
        <v>0</v>
      </c>
      <c r="P511" s="45">
        <v>0</v>
      </c>
      <c r="Q511" s="45">
        <v>0</v>
      </c>
      <c r="R511" s="45">
        <v>0</v>
      </c>
      <c r="S511" s="104">
        <v>0</v>
      </c>
      <c r="T511" s="98">
        <v>0</v>
      </c>
      <c r="U511" s="45">
        <v>0</v>
      </c>
      <c r="V511" s="45">
        <v>0</v>
      </c>
      <c r="W511" s="47">
        <v>0</v>
      </c>
      <c r="X511" s="62">
        <v>0</v>
      </c>
      <c r="Y511" s="45">
        <v>0</v>
      </c>
      <c r="Z511" s="45">
        <v>0</v>
      </c>
      <c r="AA511" s="45">
        <v>0</v>
      </c>
      <c r="AB511" s="115"/>
    </row>
    <row r="512" spans="1:28" x14ac:dyDescent="0.25">
      <c r="A512" s="87" t="s">
        <v>1103</v>
      </c>
      <c r="B512" s="38" t="s">
        <v>1104</v>
      </c>
      <c r="C512" s="144"/>
      <c r="D512" s="146">
        <f>SUM(E512:AA512)</f>
        <v>0</v>
      </c>
      <c r="E512" s="98">
        <v>0</v>
      </c>
      <c r="F512" s="45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98">
        <v>0</v>
      </c>
      <c r="M512" s="46">
        <v>0</v>
      </c>
      <c r="N512" s="46">
        <v>0</v>
      </c>
      <c r="O512" s="46">
        <v>0</v>
      </c>
      <c r="P512" s="45">
        <v>0</v>
      </c>
      <c r="Q512" s="45">
        <v>0</v>
      </c>
      <c r="R512" s="45">
        <v>0</v>
      </c>
      <c r="S512" s="104">
        <v>0</v>
      </c>
      <c r="T512" s="98">
        <v>0</v>
      </c>
      <c r="U512" s="45">
        <v>0</v>
      </c>
      <c r="V512" s="45">
        <v>0</v>
      </c>
      <c r="W512" s="47">
        <v>0</v>
      </c>
      <c r="X512" s="62">
        <v>0</v>
      </c>
      <c r="Y512" s="45">
        <v>0</v>
      </c>
      <c r="Z512" s="45">
        <v>0</v>
      </c>
      <c r="AA512" s="45">
        <v>0</v>
      </c>
      <c r="AB512" s="115"/>
    </row>
    <row r="513" spans="1:28" s="148" customFormat="1" ht="11.25" x14ac:dyDescent="0.2">
      <c r="A513" s="87">
        <v>4214</v>
      </c>
      <c r="B513" s="38" t="s">
        <v>265</v>
      </c>
      <c r="C513" s="144">
        <v>352</v>
      </c>
      <c r="D513" s="145">
        <f>SUM(D514:D521)</f>
        <v>0</v>
      </c>
      <c r="E513" s="149">
        <f t="shared" ref="E513:AA513" si="169">SUM(E514:E521)</f>
        <v>0</v>
      </c>
      <c r="F513" s="150">
        <f t="shared" si="169"/>
        <v>0</v>
      </c>
      <c r="G513" s="151">
        <f t="shared" si="169"/>
        <v>0</v>
      </c>
      <c r="H513" s="151">
        <f t="shared" si="169"/>
        <v>0</v>
      </c>
      <c r="I513" s="151">
        <f t="shared" si="169"/>
        <v>0</v>
      </c>
      <c r="J513" s="151">
        <f t="shared" si="169"/>
        <v>0</v>
      </c>
      <c r="K513" s="151">
        <f t="shared" si="169"/>
        <v>0</v>
      </c>
      <c r="L513" s="149">
        <f t="shared" si="169"/>
        <v>0</v>
      </c>
      <c r="M513" s="151">
        <f t="shared" si="169"/>
        <v>0</v>
      </c>
      <c r="N513" s="151">
        <f t="shared" si="169"/>
        <v>0</v>
      </c>
      <c r="O513" s="151">
        <f t="shared" si="169"/>
        <v>0</v>
      </c>
      <c r="P513" s="150">
        <f t="shared" si="169"/>
        <v>0</v>
      </c>
      <c r="Q513" s="150">
        <f t="shared" si="169"/>
        <v>0</v>
      </c>
      <c r="R513" s="150">
        <f t="shared" si="169"/>
        <v>0</v>
      </c>
      <c r="S513" s="153">
        <f t="shared" si="169"/>
        <v>0</v>
      </c>
      <c r="T513" s="149">
        <f t="shared" si="169"/>
        <v>0</v>
      </c>
      <c r="U513" s="150">
        <f t="shared" si="169"/>
        <v>0</v>
      </c>
      <c r="V513" s="150">
        <f t="shared" si="169"/>
        <v>0</v>
      </c>
      <c r="W513" s="154">
        <f t="shared" si="169"/>
        <v>0</v>
      </c>
      <c r="X513" s="155">
        <f t="shared" si="169"/>
        <v>0</v>
      </c>
      <c r="Y513" s="150">
        <f t="shared" si="169"/>
        <v>0</v>
      </c>
      <c r="Z513" s="150">
        <f t="shared" si="169"/>
        <v>0</v>
      </c>
      <c r="AA513" s="150">
        <f t="shared" si="169"/>
        <v>0</v>
      </c>
      <c r="AB513" s="157"/>
    </row>
    <row r="514" spans="1:28" x14ac:dyDescent="0.25">
      <c r="A514" s="87" t="s">
        <v>1105</v>
      </c>
      <c r="B514" s="38" t="s">
        <v>1106</v>
      </c>
      <c r="C514" s="144"/>
      <c r="D514" s="146">
        <f t="shared" ref="D514:D521" si="170">SUM(E514:AA514)</f>
        <v>0</v>
      </c>
      <c r="E514" s="98">
        <v>0</v>
      </c>
      <c r="F514" s="45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98">
        <v>0</v>
      </c>
      <c r="M514" s="46">
        <v>0</v>
      </c>
      <c r="N514" s="46">
        <v>0</v>
      </c>
      <c r="O514" s="46">
        <v>0</v>
      </c>
      <c r="P514" s="45">
        <v>0</v>
      </c>
      <c r="Q514" s="45">
        <v>0</v>
      </c>
      <c r="R514" s="45">
        <v>0</v>
      </c>
      <c r="S514" s="104">
        <v>0</v>
      </c>
      <c r="T514" s="98">
        <v>0</v>
      </c>
      <c r="U514" s="45">
        <v>0</v>
      </c>
      <c r="V514" s="45">
        <v>0</v>
      </c>
      <c r="W514" s="47">
        <v>0</v>
      </c>
      <c r="X514" s="62">
        <v>0</v>
      </c>
      <c r="Y514" s="45">
        <v>0</v>
      </c>
      <c r="Z514" s="45">
        <v>0</v>
      </c>
      <c r="AA514" s="45">
        <v>0</v>
      </c>
      <c r="AB514" s="115"/>
    </row>
    <row r="515" spans="1:28" x14ac:dyDescent="0.25">
      <c r="A515" s="87" t="s">
        <v>1107</v>
      </c>
      <c r="B515" s="38" t="s">
        <v>1108</v>
      </c>
      <c r="C515" s="144"/>
      <c r="D515" s="146">
        <f t="shared" si="170"/>
        <v>0</v>
      </c>
      <c r="E515" s="98">
        <v>0</v>
      </c>
      <c r="F515" s="45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98">
        <v>0</v>
      </c>
      <c r="M515" s="46">
        <v>0</v>
      </c>
      <c r="N515" s="46">
        <v>0</v>
      </c>
      <c r="O515" s="46">
        <v>0</v>
      </c>
      <c r="P515" s="45">
        <v>0</v>
      </c>
      <c r="Q515" s="45">
        <v>0</v>
      </c>
      <c r="R515" s="45">
        <v>0</v>
      </c>
      <c r="S515" s="104">
        <v>0</v>
      </c>
      <c r="T515" s="98">
        <v>0</v>
      </c>
      <c r="U515" s="45">
        <v>0</v>
      </c>
      <c r="V515" s="45">
        <v>0</v>
      </c>
      <c r="W515" s="47">
        <v>0</v>
      </c>
      <c r="X515" s="62">
        <v>0</v>
      </c>
      <c r="Y515" s="45">
        <v>0</v>
      </c>
      <c r="Z515" s="45">
        <v>0</v>
      </c>
      <c r="AA515" s="45">
        <v>0</v>
      </c>
      <c r="AB515" s="115"/>
    </row>
    <row r="516" spans="1:28" x14ac:dyDescent="0.25">
      <c r="A516" s="87" t="s">
        <v>1109</v>
      </c>
      <c r="B516" s="38" t="s">
        <v>1110</v>
      </c>
      <c r="C516" s="144"/>
      <c r="D516" s="146">
        <f t="shared" si="170"/>
        <v>0</v>
      </c>
      <c r="E516" s="98">
        <v>0</v>
      </c>
      <c r="F516" s="45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98">
        <v>0</v>
      </c>
      <c r="M516" s="46">
        <v>0</v>
      </c>
      <c r="N516" s="46">
        <v>0</v>
      </c>
      <c r="O516" s="46">
        <v>0</v>
      </c>
      <c r="P516" s="45">
        <v>0</v>
      </c>
      <c r="Q516" s="45">
        <v>0</v>
      </c>
      <c r="R516" s="45">
        <v>0</v>
      </c>
      <c r="S516" s="104">
        <v>0</v>
      </c>
      <c r="T516" s="98">
        <v>0</v>
      </c>
      <c r="U516" s="45">
        <v>0</v>
      </c>
      <c r="V516" s="45">
        <v>0</v>
      </c>
      <c r="W516" s="47">
        <v>0</v>
      </c>
      <c r="X516" s="62">
        <v>0</v>
      </c>
      <c r="Y516" s="45">
        <v>0</v>
      </c>
      <c r="Z516" s="45">
        <v>0</v>
      </c>
      <c r="AA516" s="45">
        <v>0</v>
      </c>
      <c r="AB516" s="115"/>
    </row>
    <row r="517" spans="1:28" x14ac:dyDescent="0.25">
      <c r="A517" s="87" t="s">
        <v>1111</v>
      </c>
      <c r="B517" s="38" t="s">
        <v>1112</v>
      </c>
      <c r="C517" s="144"/>
      <c r="D517" s="146">
        <f t="shared" si="170"/>
        <v>0</v>
      </c>
      <c r="E517" s="98">
        <v>0</v>
      </c>
      <c r="F517" s="45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98">
        <v>0</v>
      </c>
      <c r="M517" s="46">
        <v>0</v>
      </c>
      <c r="N517" s="46">
        <v>0</v>
      </c>
      <c r="O517" s="46">
        <v>0</v>
      </c>
      <c r="P517" s="45">
        <v>0</v>
      </c>
      <c r="Q517" s="45">
        <v>0</v>
      </c>
      <c r="R517" s="45">
        <v>0</v>
      </c>
      <c r="S517" s="104">
        <v>0</v>
      </c>
      <c r="T517" s="98">
        <v>0</v>
      </c>
      <c r="U517" s="45">
        <v>0</v>
      </c>
      <c r="V517" s="45">
        <v>0</v>
      </c>
      <c r="W517" s="47">
        <v>0</v>
      </c>
      <c r="X517" s="62">
        <v>0</v>
      </c>
      <c r="Y517" s="45">
        <v>0</v>
      </c>
      <c r="Z517" s="45">
        <v>0</v>
      </c>
      <c r="AA517" s="45">
        <v>0</v>
      </c>
      <c r="AB517" s="115"/>
    </row>
    <row r="518" spans="1:28" x14ac:dyDescent="0.25">
      <c r="A518" s="87" t="s">
        <v>1113</v>
      </c>
      <c r="B518" s="38" t="s">
        <v>1114</v>
      </c>
      <c r="C518" s="144"/>
      <c r="D518" s="146">
        <f t="shared" si="170"/>
        <v>0</v>
      </c>
      <c r="E518" s="98">
        <v>0</v>
      </c>
      <c r="F518" s="45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98">
        <v>0</v>
      </c>
      <c r="M518" s="46">
        <v>0</v>
      </c>
      <c r="N518" s="46">
        <v>0</v>
      </c>
      <c r="O518" s="46">
        <v>0</v>
      </c>
      <c r="P518" s="45">
        <v>0</v>
      </c>
      <c r="Q518" s="45">
        <v>0</v>
      </c>
      <c r="R518" s="45">
        <v>0</v>
      </c>
      <c r="S518" s="104">
        <v>0</v>
      </c>
      <c r="T518" s="98">
        <v>0</v>
      </c>
      <c r="U518" s="45">
        <v>0</v>
      </c>
      <c r="V518" s="45">
        <v>0</v>
      </c>
      <c r="W518" s="47">
        <v>0</v>
      </c>
      <c r="X518" s="62">
        <v>0</v>
      </c>
      <c r="Y518" s="45">
        <v>0</v>
      </c>
      <c r="Z518" s="45">
        <v>0</v>
      </c>
      <c r="AA518" s="45">
        <v>0</v>
      </c>
      <c r="AB518" s="115"/>
    </row>
    <row r="519" spans="1:28" x14ac:dyDescent="0.25">
      <c r="A519" s="87" t="s">
        <v>1115</v>
      </c>
      <c r="B519" s="38" t="s">
        <v>1116</v>
      </c>
      <c r="C519" s="144"/>
      <c r="D519" s="146">
        <f t="shared" si="170"/>
        <v>0</v>
      </c>
      <c r="E519" s="98">
        <v>0</v>
      </c>
      <c r="F519" s="45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98">
        <v>0</v>
      </c>
      <c r="M519" s="46">
        <v>0</v>
      </c>
      <c r="N519" s="46">
        <v>0</v>
      </c>
      <c r="O519" s="46">
        <v>0</v>
      </c>
      <c r="P519" s="45">
        <v>0</v>
      </c>
      <c r="Q519" s="45">
        <v>0</v>
      </c>
      <c r="R519" s="45">
        <v>0</v>
      </c>
      <c r="S519" s="104">
        <v>0</v>
      </c>
      <c r="T519" s="98">
        <v>0</v>
      </c>
      <c r="U519" s="45">
        <v>0</v>
      </c>
      <c r="V519" s="45">
        <v>0</v>
      </c>
      <c r="W519" s="47">
        <v>0</v>
      </c>
      <c r="X519" s="62">
        <v>0</v>
      </c>
      <c r="Y519" s="45">
        <v>0</v>
      </c>
      <c r="Z519" s="45">
        <v>0</v>
      </c>
      <c r="AA519" s="45">
        <v>0</v>
      </c>
      <c r="AB519" s="115"/>
    </row>
    <row r="520" spans="1:28" x14ac:dyDescent="0.25">
      <c r="A520" s="87" t="s">
        <v>1117</v>
      </c>
      <c r="B520" s="38" t="s">
        <v>1118</v>
      </c>
      <c r="C520" s="144"/>
      <c r="D520" s="146">
        <f t="shared" si="170"/>
        <v>0</v>
      </c>
      <c r="E520" s="98">
        <v>0</v>
      </c>
      <c r="F520" s="45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98">
        <v>0</v>
      </c>
      <c r="M520" s="46">
        <v>0</v>
      </c>
      <c r="N520" s="46">
        <v>0</v>
      </c>
      <c r="O520" s="46">
        <v>0</v>
      </c>
      <c r="P520" s="45">
        <v>0</v>
      </c>
      <c r="Q520" s="45">
        <v>0</v>
      </c>
      <c r="R520" s="45">
        <v>0</v>
      </c>
      <c r="S520" s="104">
        <v>0</v>
      </c>
      <c r="T520" s="98">
        <v>0</v>
      </c>
      <c r="U520" s="45">
        <v>0</v>
      </c>
      <c r="V520" s="45">
        <v>0</v>
      </c>
      <c r="W520" s="47">
        <v>0</v>
      </c>
      <c r="X520" s="62">
        <v>0</v>
      </c>
      <c r="Y520" s="45">
        <v>0</v>
      </c>
      <c r="Z520" s="45">
        <v>0</v>
      </c>
      <c r="AA520" s="45">
        <v>0</v>
      </c>
      <c r="AB520" s="115"/>
    </row>
    <row r="521" spans="1:28" x14ac:dyDescent="0.25">
      <c r="A521" s="87" t="s">
        <v>1119</v>
      </c>
      <c r="B521" s="38" t="s">
        <v>1120</v>
      </c>
      <c r="C521" s="144"/>
      <c r="D521" s="146">
        <f t="shared" si="170"/>
        <v>0</v>
      </c>
      <c r="E521" s="98">
        <v>0</v>
      </c>
      <c r="F521" s="45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98">
        <v>0</v>
      </c>
      <c r="M521" s="46">
        <v>0</v>
      </c>
      <c r="N521" s="46">
        <v>0</v>
      </c>
      <c r="O521" s="46">
        <v>0</v>
      </c>
      <c r="P521" s="45">
        <v>0</v>
      </c>
      <c r="Q521" s="45">
        <v>0</v>
      </c>
      <c r="R521" s="45">
        <v>0</v>
      </c>
      <c r="S521" s="104">
        <v>0</v>
      </c>
      <c r="T521" s="98">
        <v>0</v>
      </c>
      <c r="U521" s="45">
        <v>0</v>
      </c>
      <c r="V521" s="45">
        <v>0</v>
      </c>
      <c r="W521" s="47">
        <v>0</v>
      </c>
      <c r="X521" s="62">
        <v>0</v>
      </c>
      <c r="Y521" s="45">
        <v>0</v>
      </c>
      <c r="Z521" s="45">
        <v>0</v>
      </c>
      <c r="AA521" s="45">
        <v>0</v>
      </c>
      <c r="AB521" s="115"/>
    </row>
    <row r="522" spans="1:28" s="148" customFormat="1" ht="11.25" x14ac:dyDescent="0.2">
      <c r="A522" s="87">
        <v>422</v>
      </c>
      <c r="B522" s="38" t="s">
        <v>1121</v>
      </c>
      <c r="C522" s="144">
        <v>353</v>
      </c>
      <c r="D522" s="39">
        <f>SUM(D523+D527+D532+D539+D542+D547+D550+D554)</f>
        <v>0</v>
      </c>
      <c r="E522" s="99">
        <f t="shared" ref="E522:AA522" si="171">SUM(E523+E527+E532+E539+E542+E547+E550+E554)</f>
        <v>0</v>
      </c>
      <c r="F522" s="48">
        <f t="shared" si="171"/>
        <v>0</v>
      </c>
      <c r="G522" s="49">
        <f t="shared" si="171"/>
        <v>0</v>
      </c>
      <c r="H522" s="49">
        <f t="shared" si="171"/>
        <v>0</v>
      </c>
      <c r="I522" s="49">
        <f t="shared" si="171"/>
        <v>0</v>
      </c>
      <c r="J522" s="49">
        <f t="shared" si="171"/>
        <v>0</v>
      </c>
      <c r="K522" s="49">
        <f t="shared" si="171"/>
        <v>0</v>
      </c>
      <c r="L522" s="99">
        <f t="shared" si="171"/>
        <v>0</v>
      </c>
      <c r="M522" s="49">
        <f t="shared" si="171"/>
        <v>0</v>
      </c>
      <c r="N522" s="49">
        <f t="shared" si="171"/>
        <v>0</v>
      </c>
      <c r="O522" s="49">
        <f t="shared" si="171"/>
        <v>0</v>
      </c>
      <c r="P522" s="48">
        <f t="shared" si="171"/>
        <v>0</v>
      </c>
      <c r="Q522" s="48">
        <f t="shared" si="171"/>
        <v>0</v>
      </c>
      <c r="R522" s="48">
        <f t="shared" si="171"/>
        <v>0</v>
      </c>
      <c r="S522" s="105">
        <f t="shared" si="171"/>
        <v>0</v>
      </c>
      <c r="T522" s="99">
        <f t="shared" si="171"/>
        <v>0</v>
      </c>
      <c r="U522" s="48">
        <f t="shared" si="171"/>
        <v>0</v>
      </c>
      <c r="V522" s="48">
        <f t="shared" si="171"/>
        <v>0</v>
      </c>
      <c r="W522" s="50">
        <f t="shared" si="171"/>
        <v>0</v>
      </c>
      <c r="X522" s="58">
        <f t="shared" si="171"/>
        <v>0</v>
      </c>
      <c r="Y522" s="48">
        <f t="shared" si="171"/>
        <v>0</v>
      </c>
      <c r="Z522" s="48">
        <f t="shared" si="171"/>
        <v>0</v>
      </c>
      <c r="AA522" s="48">
        <f t="shared" si="171"/>
        <v>0</v>
      </c>
      <c r="AB522" s="118"/>
    </row>
    <row r="523" spans="1:28" s="148" customFormat="1" ht="11.25" x14ac:dyDescent="0.2">
      <c r="A523" s="87">
        <v>4221</v>
      </c>
      <c r="B523" s="38" t="s">
        <v>267</v>
      </c>
      <c r="C523" s="144">
        <v>354</v>
      </c>
      <c r="D523" s="145">
        <f>SUM(D524:D526)</f>
        <v>0</v>
      </c>
      <c r="E523" s="149">
        <f t="shared" ref="E523:AA523" si="172">SUM(E524:E526)</f>
        <v>0</v>
      </c>
      <c r="F523" s="150">
        <f t="shared" si="172"/>
        <v>0</v>
      </c>
      <c r="G523" s="151">
        <f t="shared" si="172"/>
        <v>0</v>
      </c>
      <c r="H523" s="151">
        <f t="shared" si="172"/>
        <v>0</v>
      </c>
      <c r="I523" s="151">
        <f t="shared" si="172"/>
        <v>0</v>
      </c>
      <c r="J523" s="151">
        <f t="shared" si="172"/>
        <v>0</v>
      </c>
      <c r="K523" s="151">
        <f t="shared" si="172"/>
        <v>0</v>
      </c>
      <c r="L523" s="149">
        <f t="shared" si="172"/>
        <v>0</v>
      </c>
      <c r="M523" s="151">
        <f t="shared" si="172"/>
        <v>0</v>
      </c>
      <c r="N523" s="151">
        <f t="shared" si="172"/>
        <v>0</v>
      </c>
      <c r="O523" s="151">
        <f t="shared" si="172"/>
        <v>0</v>
      </c>
      <c r="P523" s="150">
        <f t="shared" si="172"/>
        <v>0</v>
      </c>
      <c r="Q523" s="150">
        <f t="shared" si="172"/>
        <v>0</v>
      </c>
      <c r="R523" s="150">
        <f t="shared" si="172"/>
        <v>0</v>
      </c>
      <c r="S523" s="153">
        <f t="shared" si="172"/>
        <v>0</v>
      </c>
      <c r="T523" s="149">
        <f t="shared" si="172"/>
        <v>0</v>
      </c>
      <c r="U523" s="150">
        <f t="shared" si="172"/>
        <v>0</v>
      </c>
      <c r="V523" s="150">
        <f t="shared" si="172"/>
        <v>0</v>
      </c>
      <c r="W523" s="154">
        <f t="shared" si="172"/>
        <v>0</v>
      </c>
      <c r="X523" s="155">
        <f t="shared" si="172"/>
        <v>0</v>
      </c>
      <c r="Y523" s="150">
        <f t="shared" si="172"/>
        <v>0</v>
      </c>
      <c r="Z523" s="150">
        <f t="shared" si="172"/>
        <v>0</v>
      </c>
      <c r="AA523" s="150">
        <f t="shared" si="172"/>
        <v>0</v>
      </c>
      <c r="AB523" s="157"/>
    </row>
    <row r="524" spans="1:28" x14ac:dyDescent="0.25">
      <c r="A524" s="87" t="s">
        <v>1122</v>
      </c>
      <c r="B524" s="38" t="s">
        <v>268</v>
      </c>
      <c r="C524" s="144"/>
      <c r="D524" s="146">
        <f>SUM(E524:AA524)</f>
        <v>0</v>
      </c>
      <c r="E524" s="98">
        <v>0</v>
      </c>
      <c r="F524" s="45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98">
        <v>0</v>
      </c>
      <c r="M524" s="46">
        <v>0</v>
      </c>
      <c r="N524" s="46">
        <v>0</v>
      </c>
      <c r="O524" s="46">
        <v>0</v>
      </c>
      <c r="P524" s="45">
        <v>0</v>
      </c>
      <c r="Q524" s="45">
        <v>0</v>
      </c>
      <c r="R524" s="45">
        <v>0</v>
      </c>
      <c r="S524" s="104">
        <v>0</v>
      </c>
      <c r="T524" s="98">
        <v>0</v>
      </c>
      <c r="U524" s="45">
        <v>0</v>
      </c>
      <c r="V524" s="45">
        <v>0</v>
      </c>
      <c r="W524" s="47">
        <v>0</v>
      </c>
      <c r="X524" s="62">
        <v>0</v>
      </c>
      <c r="Y524" s="45">
        <v>0</v>
      </c>
      <c r="Z524" s="45">
        <v>0</v>
      </c>
      <c r="AA524" s="45">
        <v>0</v>
      </c>
      <c r="AB524" s="115"/>
    </row>
    <row r="525" spans="1:28" x14ac:dyDescent="0.25">
      <c r="A525" s="87" t="s">
        <v>1123</v>
      </c>
      <c r="B525" s="38" t="s">
        <v>269</v>
      </c>
      <c r="C525" s="144"/>
      <c r="D525" s="146">
        <f>SUM(E525:AA525)</f>
        <v>0</v>
      </c>
      <c r="E525" s="98">
        <v>0</v>
      </c>
      <c r="F525" s="45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98">
        <v>0</v>
      </c>
      <c r="M525" s="46">
        <v>0</v>
      </c>
      <c r="N525" s="46">
        <v>0</v>
      </c>
      <c r="O525" s="46">
        <v>0</v>
      </c>
      <c r="P525" s="45">
        <v>0</v>
      </c>
      <c r="Q525" s="45">
        <v>0</v>
      </c>
      <c r="R525" s="45">
        <v>0</v>
      </c>
      <c r="S525" s="104">
        <v>0</v>
      </c>
      <c r="T525" s="98">
        <v>0</v>
      </c>
      <c r="U525" s="45">
        <v>0</v>
      </c>
      <c r="V525" s="45">
        <v>0</v>
      </c>
      <c r="W525" s="47">
        <v>0</v>
      </c>
      <c r="X525" s="62">
        <v>0</v>
      </c>
      <c r="Y525" s="45">
        <v>0</v>
      </c>
      <c r="Z525" s="45">
        <v>0</v>
      </c>
      <c r="AA525" s="45">
        <v>0</v>
      </c>
      <c r="AB525" s="115"/>
    </row>
    <row r="526" spans="1:28" x14ac:dyDescent="0.25">
      <c r="A526" s="87" t="s">
        <v>1124</v>
      </c>
      <c r="B526" s="38" t="s">
        <v>270</v>
      </c>
      <c r="C526" s="144"/>
      <c r="D526" s="146">
        <f>SUM(E526:AA526)</f>
        <v>0</v>
      </c>
      <c r="E526" s="98">
        <v>0</v>
      </c>
      <c r="F526" s="45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98">
        <v>0</v>
      </c>
      <c r="M526" s="46">
        <v>0</v>
      </c>
      <c r="N526" s="46">
        <v>0</v>
      </c>
      <c r="O526" s="46">
        <v>0</v>
      </c>
      <c r="P526" s="45">
        <v>0</v>
      </c>
      <c r="Q526" s="45">
        <v>0</v>
      </c>
      <c r="R526" s="45">
        <v>0</v>
      </c>
      <c r="S526" s="104">
        <v>0</v>
      </c>
      <c r="T526" s="98">
        <v>0</v>
      </c>
      <c r="U526" s="45">
        <v>0</v>
      </c>
      <c r="V526" s="45">
        <v>0</v>
      </c>
      <c r="W526" s="47">
        <v>0</v>
      </c>
      <c r="X526" s="62">
        <v>0</v>
      </c>
      <c r="Y526" s="45">
        <v>0</v>
      </c>
      <c r="Z526" s="45">
        <v>0</v>
      </c>
      <c r="AA526" s="45">
        <v>0</v>
      </c>
      <c r="AB526" s="115"/>
    </row>
    <row r="527" spans="1:28" s="148" customFormat="1" ht="11.25" x14ac:dyDescent="0.2">
      <c r="A527" s="87">
        <v>4222</v>
      </c>
      <c r="B527" s="38" t="s">
        <v>1125</v>
      </c>
      <c r="C527" s="144">
        <v>355</v>
      </c>
      <c r="D527" s="145">
        <f>SUM(D528:D531)</f>
        <v>0</v>
      </c>
      <c r="E527" s="149">
        <f t="shared" ref="E527:AA527" si="173">SUM(E528:E531)</f>
        <v>0</v>
      </c>
      <c r="F527" s="150">
        <f t="shared" si="173"/>
        <v>0</v>
      </c>
      <c r="G527" s="151">
        <f t="shared" si="173"/>
        <v>0</v>
      </c>
      <c r="H527" s="151">
        <f t="shared" si="173"/>
        <v>0</v>
      </c>
      <c r="I527" s="151">
        <f t="shared" si="173"/>
        <v>0</v>
      </c>
      <c r="J527" s="151">
        <f t="shared" si="173"/>
        <v>0</v>
      </c>
      <c r="K527" s="151">
        <f t="shared" si="173"/>
        <v>0</v>
      </c>
      <c r="L527" s="149">
        <f t="shared" si="173"/>
        <v>0</v>
      </c>
      <c r="M527" s="151">
        <f t="shared" si="173"/>
        <v>0</v>
      </c>
      <c r="N527" s="151">
        <f t="shared" si="173"/>
        <v>0</v>
      </c>
      <c r="O527" s="151">
        <f t="shared" si="173"/>
        <v>0</v>
      </c>
      <c r="P527" s="150">
        <f t="shared" si="173"/>
        <v>0</v>
      </c>
      <c r="Q527" s="150">
        <f t="shared" si="173"/>
        <v>0</v>
      </c>
      <c r="R527" s="150">
        <f t="shared" si="173"/>
        <v>0</v>
      </c>
      <c r="S527" s="153">
        <f t="shared" si="173"/>
        <v>0</v>
      </c>
      <c r="T527" s="149">
        <f t="shared" si="173"/>
        <v>0</v>
      </c>
      <c r="U527" s="150">
        <f t="shared" si="173"/>
        <v>0</v>
      </c>
      <c r="V527" s="150">
        <f t="shared" si="173"/>
        <v>0</v>
      </c>
      <c r="W527" s="154">
        <f t="shared" si="173"/>
        <v>0</v>
      </c>
      <c r="X527" s="155">
        <f t="shared" si="173"/>
        <v>0</v>
      </c>
      <c r="Y527" s="150">
        <f t="shared" si="173"/>
        <v>0</v>
      </c>
      <c r="Z527" s="150">
        <f t="shared" si="173"/>
        <v>0</v>
      </c>
      <c r="AA527" s="150">
        <f t="shared" si="173"/>
        <v>0</v>
      </c>
      <c r="AB527" s="157"/>
    </row>
    <row r="528" spans="1:28" x14ac:dyDescent="0.25">
      <c r="A528" s="87" t="s">
        <v>1126</v>
      </c>
      <c r="B528" s="38" t="s">
        <v>272</v>
      </c>
      <c r="C528" s="144"/>
      <c r="D528" s="146">
        <f>SUM(E528:AA528)</f>
        <v>0</v>
      </c>
      <c r="E528" s="98">
        <v>0</v>
      </c>
      <c r="F528" s="45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98">
        <v>0</v>
      </c>
      <c r="M528" s="46">
        <v>0</v>
      </c>
      <c r="N528" s="46">
        <v>0</v>
      </c>
      <c r="O528" s="46">
        <v>0</v>
      </c>
      <c r="P528" s="45">
        <v>0</v>
      </c>
      <c r="Q528" s="45">
        <v>0</v>
      </c>
      <c r="R528" s="45">
        <v>0</v>
      </c>
      <c r="S528" s="104">
        <v>0</v>
      </c>
      <c r="T528" s="98">
        <v>0</v>
      </c>
      <c r="U528" s="45">
        <v>0</v>
      </c>
      <c r="V528" s="45">
        <v>0</v>
      </c>
      <c r="W528" s="47">
        <v>0</v>
      </c>
      <c r="X528" s="62">
        <v>0</v>
      </c>
      <c r="Y528" s="45">
        <v>0</v>
      </c>
      <c r="Z528" s="45">
        <v>0</v>
      </c>
      <c r="AA528" s="45">
        <v>0</v>
      </c>
      <c r="AB528" s="115"/>
    </row>
    <row r="529" spans="1:28" x14ac:dyDescent="0.25">
      <c r="A529" s="87" t="s">
        <v>1127</v>
      </c>
      <c r="B529" s="38" t="s">
        <v>273</v>
      </c>
      <c r="C529" s="144"/>
      <c r="D529" s="146">
        <f>SUM(E529:AA529)</f>
        <v>0</v>
      </c>
      <c r="E529" s="98">
        <v>0</v>
      </c>
      <c r="F529" s="45">
        <v>0</v>
      </c>
      <c r="G529" s="46">
        <v>0</v>
      </c>
      <c r="H529" s="46">
        <v>0</v>
      </c>
      <c r="I529" s="46">
        <v>0</v>
      </c>
      <c r="J529" s="46">
        <v>0</v>
      </c>
      <c r="K529" s="46">
        <v>0</v>
      </c>
      <c r="L529" s="98">
        <v>0</v>
      </c>
      <c r="M529" s="46">
        <v>0</v>
      </c>
      <c r="N529" s="46">
        <v>0</v>
      </c>
      <c r="O529" s="46">
        <v>0</v>
      </c>
      <c r="P529" s="45">
        <v>0</v>
      </c>
      <c r="Q529" s="45">
        <v>0</v>
      </c>
      <c r="R529" s="45">
        <v>0</v>
      </c>
      <c r="S529" s="104">
        <v>0</v>
      </c>
      <c r="T529" s="98">
        <v>0</v>
      </c>
      <c r="U529" s="45">
        <v>0</v>
      </c>
      <c r="V529" s="45">
        <v>0</v>
      </c>
      <c r="W529" s="47">
        <v>0</v>
      </c>
      <c r="X529" s="62">
        <v>0</v>
      </c>
      <c r="Y529" s="45">
        <v>0</v>
      </c>
      <c r="Z529" s="45">
        <v>0</v>
      </c>
      <c r="AA529" s="45">
        <v>0</v>
      </c>
      <c r="AB529" s="115"/>
    </row>
    <row r="530" spans="1:28" x14ac:dyDescent="0.25">
      <c r="A530" s="87" t="s">
        <v>1128</v>
      </c>
      <c r="B530" s="38" t="s">
        <v>274</v>
      </c>
      <c r="C530" s="144"/>
      <c r="D530" s="146">
        <f>SUM(E530:AA530)</f>
        <v>0</v>
      </c>
      <c r="E530" s="98">
        <v>0</v>
      </c>
      <c r="F530" s="45">
        <v>0</v>
      </c>
      <c r="G530" s="46">
        <v>0</v>
      </c>
      <c r="H530" s="46">
        <v>0</v>
      </c>
      <c r="I530" s="46">
        <v>0</v>
      </c>
      <c r="J530" s="46">
        <v>0</v>
      </c>
      <c r="K530" s="46">
        <v>0</v>
      </c>
      <c r="L530" s="98">
        <v>0</v>
      </c>
      <c r="M530" s="46">
        <v>0</v>
      </c>
      <c r="N530" s="46">
        <v>0</v>
      </c>
      <c r="O530" s="46">
        <v>0</v>
      </c>
      <c r="P530" s="45">
        <v>0</v>
      </c>
      <c r="Q530" s="45">
        <v>0</v>
      </c>
      <c r="R530" s="45">
        <v>0</v>
      </c>
      <c r="S530" s="104">
        <v>0</v>
      </c>
      <c r="T530" s="98">
        <v>0</v>
      </c>
      <c r="U530" s="45">
        <v>0</v>
      </c>
      <c r="V530" s="45">
        <v>0</v>
      </c>
      <c r="W530" s="47">
        <v>0</v>
      </c>
      <c r="X530" s="62">
        <v>0</v>
      </c>
      <c r="Y530" s="45">
        <v>0</v>
      </c>
      <c r="Z530" s="45">
        <v>0</v>
      </c>
      <c r="AA530" s="45">
        <v>0</v>
      </c>
      <c r="AB530" s="115"/>
    </row>
    <row r="531" spans="1:28" x14ac:dyDescent="0.25">
      <c r="A531" s="87" t="s">
        <v>1129</v>
      </c>
      <c r="B531" s="38" t="s">
        <v>275</v>
      </c>
      <c r="C531" s="144"/>
      <c r="D531" s="146">
        <f>SUM(E531:AA531)</f>
        <v>0</v>
      </c>
      <c r="E531" s="98">
        <v>0</v>
      </c>
      <c r="F531" s="45">
        <v>0</v>
      </c>
      <c r="G531" s="46">
        <v>0</v>
      </c>
      <c r="H531" s="46">
        <v>0</v>
      </c>
      <c r="I531" s="46">
        <v>0</v>
      </c>
      <c r="J531" s="46">
        <v>0</v>
      </c>
      <c r="K531" s="46">
        <v>0</v>
      </c>
      <c r="L531" s="98">
        <v>0</v>
      </c>
      <c r="M531" s="46">
        <v>0</v>
      </c>
      <c r="N531" s="46">
        <v>0</v>
      </c>
      <c r="O531" s="46">
        <v>0</v>
      </c>
      <c r="P531" s="45">
        <v>0</v>
      </c>
      <c r="Q531" s="45">
        <v>0</v>
      </c>
      <c r="R531" s="45">
        <v>0</v>
      </c>
      <c r="S531" s="104">
        <v>0</v>
      </c>
      <c r="T531" s="98">
        <v>0</v>
      </c>
      <c r="U531" s="45">
        <v>0</v>
      </c>
      <c r="V531" s="45">
        <v>0</v>
      </c>
      <c r="W531" s="47">
        <v>0</v>
      </c>
      <c r="X531" s="62">
        <v>0</v>
      </c>
      <c r="Y531" s="45">
        <v>0</v>
      </c>
      <c r="Z531" s="45">
        <v>0</v>
      </c>
      <c r="AA531" s="45">
        <v>0</v>
      </c>
      <c r="AB531" s="115"/>
    </row>
    <row r="532" spans="1:28" s="148" customFormat="1" ht="11.25" x14ac:dyDescent="0.2">
      <c r="A532" s="87">
        <v>4223</v>
      </c>
      <c r="B532" s="38" t="s">
        <v>276</v>
      </c>
      <c r="C532" s="144">
        <v>356</v>
      </c>
      <c r="D532" s="145">
        <f>SUM(D533:D538)</f>
        <v>0</v>
      </c>
      <c r="E532" s="149">
        <f t="shared" ref="E532:AA532" si="174">SUM(E533:E538)</f>
        <v>0</v>
      </c>
      <c r="F532" s="150">
        <f t="shared" si="174"/>
        <v>0</v>
      </c>
      <c r="G532" s="151">
        <f t="shared" si="174"/>
        <v>0</v>
      </c>
      <c r="H532" s="151">
        <f t="shared" si="174"/>
        <v>0</v>
      </c>
      <c r="I532" s="151">
        <f t="shared" si="174"/>
        <v>0</v>
      </c>
      <c r="J532" s="151">
        <f t="shared" si="174"/>
        <v>0</v>
      </c>
      <c r="K532" s="151">
        <f t="shared" si="174"/>
        <v>0</v>
      </c>
      <c r="L532" s="149">
        <f t="shared" si="174"/>
        <v>0</v>
      </c>
      <c r="M532" s="151">
        <f t="shared" si="174"/>
        <v>0</v>
      </c>
      <c r="N532" s="151">
        <f t="shared" si="174"/>
        <v>0</v>
      </c>
      <c r="O532" s="151">
        <f t="shared" si="174"/>
        <v>0</v>
      </c>
      <c r="P532" s="150">
        <f t="shared" si="174"/>
        <v>0</v>
      </c>
      <c r="Q532" s="150">
        <f t="shared" si="174"/>
        <v>0</v>
      </c>
      <c r="R532" s="150">
        <f t="shared" si="174"/>
        <v>0</v>
      </c>
      <c r="S532" s="153">
        <f t="shared" si="174"/>
        <v>0</v>
      </c>
      <c r="T532" s="149">
        <f t="shared" si="174"/>
        <v>0</v>
      </c>
      <c r="U532" s="150">
        <f t="shared" si="174"/>
        <v>0</v>
      </c>
      <c r="V532" s="150">
        <f t="shared" si="174"/>
        <v>0</v>
      </c>
      <c r="W532" s="154">
        <f t="shared" si="174"/>
        <v>0</v>
      </c>
      <c r="X532" s="155">
        <f t="shared" si="174"/>
        <v>0</v>
      </c>
      <c r="Y532" s="150">
        <f t="shared" si="174"/>
        <v>0</v>
      </c>
      <c r="Z532" s="150">
        <f t="shared" si="174"/>
        <v>0</v>
      </c>
      <c r="AA532" s="150">
        <f t="shared" si="174"/>
        <v>0</v>
      </c>
      <c r="AB532" s="157"/>
    </row>
    <row r="533" spans="1:28" x14ac:dyDescent="0.25">
      <c r="A533" s="87" t="s">
        <v>1130</v>
      </c>
      <c r="B533" s="38" t="s">
        <v>277</v>
      </c>
      <c r="C533" s="144"/>
      <c r="D533" s="146">
        <f t="shared" ref="D533:D538" si="175">SUM(E533:AA533)</f>
        <v>0</v>
      </c>
      <c r="E533" s="98">
        <v>0</v>
      </c>
      <c r="F533" s="45">
        <v>0</v>
      </c>
      <c r="G533" s="46">
        <v>0</v>
      </c>
      <c r="H533" s="46">
        <v>0</v>
      </c>
      <c r="I533" s="46">
        <v>0</v>
      </c>
      <c r="J533" s="46">
        <v>0</v>
      </c>
      <c r="K533" s="46">
        <v>0</v>
      </c>
      <c r="L533" s="98">
        <v>0</v>
      </c>
      <c r="M533" s="46">
        <v>0</v>
      </c>
      <c r="N533" s="46">
        <v>0</v>
      </c>
      <c r="O533" s="46">
        <v>0</v>
      </c>
      <c r="P533" s="45">
        <v>0</v>
      </c>
      <c r="Q533" s="45">
        <v>0</v>
      </c>
      <c r="R533" s="45">
        <v>0</v>
      </c>
      <c r="S533" s="104">
        <v>0</v>
      </c>
      <c r="T533" s="98">
        <v>0</v>
      </c>
      <c r="U533" s="45">
        <v>0</v>
      </c>
      <c r="V533" s="45">
        <v>0</v>
      </c>
      <c r="W533" s="47">
        <v>0</v>
      </c>
      <c r="X533" s="62">
        <v>0</v>
      </c>
      <c r="Y533" s="45">
        <v>0</v>
      </c>
      <c r="Z533" s="45">
        <v>0</v>
      </c>
      <c r="AA533" s="45">
        <v>0</v>
      </c>
      <c r="AB533" s="115"/>
    </row>
    <row r="534" spans="1:28" x14ac:dyDescent="0.25">
      <c r="A534" s="87" t="s">
        <v>1131</v>
      </c>
      <c r="B534" s="38" t="s">
        <v>278</v>
      </c>
      <c r="C534" s="144"/>
      <c r="D534" s="146">
        <f t="shared" si="175"/>
        <v>0</v>
      </c>
      <c r="E534" s="98">
        <v>0</v>
      </c>
      <c r="F534" s="45">
        <v>0</v>
      </c>
      <c r="G534" s="46">
        <v>0</v>
      </c>
      <c r="H534" s="46">
        <v>0</v>
      </c>
      <c r="I534" s="46">
        <v>0</v>
      </c>
      <c r="J534" s="46">
        <v>0</v>
      </c>
      <c r="K534" s="46">
        <v>0</v>
      </c>
      <c r="L534" s="98">
        <v>0</v>
      </c>
      <c r="M534" s="46">
        <v>0</v>
      </c>
      <c r="N534" s="46">
        <v>0</v>
      </c>
      <c r="O534" s="46">
        <v>0</v>
      </c>
      <c r="P534" s="45">
        <v>0</v>
      </c>
      <c r="Q534" s="45">
        <v>0</v>
      </c>
      <c r="R534" s="45">
        <v>0</v>
      </c>
      <c r="S534" s="104">
        <v>0</v>
      </c>
      <c r="T534" s="98">
        <v>0</v>
      </c>
      <c r="U534" s="45">
        <v>0</v>
      </c>
      <c r="V534" s="45">
        <v>0</v>
      </c>
      <c r="W534" s="47">
        <v>0</v>
      </c>
      <c r="X534" s="62">
        <v>0</v>
      </c>
      <c r="Y534" s="45">
        <v>0</v>
      </c>
      <c r="Z534" s="45">
        <v>0</v>
      </c>
      <c r="AA534" s="45">
        <v>0</v>
      </c>
      <c r="AB534" s="115"/>
    </row>
    <row r="535" spans="1:28" x14ac:dyDescent="0.25">
      <c r="A535" s="87" t="s">
        <v>1132</v>
      </c>
      <c r="B535" s="38" t="s">
        <v>279</v>
      </c>
      <c r="C535" s="144"/>
      <c r="D535" s="146">
        <f t="shared" si="175"/>
        <v>0</v>
      </c>
      <c r="E535" s="98">
        <v>0</v>
      </c>
      <c r="F535" s="45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98">
        <v>0</v>
      </c>
      <c r="M535" s="46">
        <v>0</v>
      </c>
      <c r="N535" s="46">
        <v>0</v>
      </c>
      <c r="O535" s="46">
        <v>0</v>
      </c>
      <c r="P535" s="45">
        <v>0</v>
      </c>
      <c r="Q535" s="45">
        <v>0</v>
      </c>
      <c r="R535" s="45">
        <v>0</v>
      </c>
      <c r="S535" s="104">
        <v>0</v>
      </c>
      <c r="T535" s="98">
        <v>0</v>
      </c>
      <c r="U535" s="45">
        <v>0</v>
      </c>
      <c r="V535" s="45">
        <v>0</v>
      </c>
      <c r="W535" s="47">
        <v>0</v>
      </c>
      <c r="X535" s="62">
        <v>0</v>
      </c>
      <c r="Y535" s="45">
        <v>0</v>
      </c>
      <c r="Z535" s="45">
        <v>0</v>
      </c>
      <c r="AA535" s="45">
        <v>0</v>
      </c>
      <c r="AB535" s="115"/>
    </row>
    <row r="536" spans="1:28" x14ac:dyDescent="0.25">
      <c r="A536" s="87" t="s">
        <v>1133</v>
      </c>
      <c r="B536" s="38" t="s">
        <v>280</v>
      </c>
      <c r="C536" s="144"/>
      <c r="D536" s="146">
        <f t="shared" si="175"/>
        <v>0</v>
      </c>
      <c r="E536" s="98">
        <v>0</v>
      </c>
      <c r="F536" s="45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98">
        <v>0</v>
      </c>
      <c r="M536" s="46">
        <v>0</v>
      </c>
      <c r="N536" s="46">
        <v>0</v>
      </c>
      <c r="O536" s="46">
        <v>0</v>
      </c>
      <c r="P536" s="45">
        <v>0</v>
      </c>
      <c r="Q536" s="45">
        <v>0</v>
      </c>
      <c r="R536" s="45">
        <v>0</v>
      </c>
      <c r="S536" s="104">
        <v>0</v>
      </c>
      <c r="T536" s="98">
        <v>0</v>
      </c>
      <c r="U536" s="45">
        <v>0</v>
      </c>
      <c r="V536" s="45">
        <v>0</v>
      </c>
      <c r="W536" s="47">
        <v>0</v>
      </c>
      <c r="X536" s="62">
        <v>0</v>
      </c>
      <c r="Y536" s="45">
        <v>0</v>
      </c>
      <c r="Z536" s="45">
        <v>0</v>
      </c>
      <c r="AA536" s="45">
        <v>0</v>
      </c>
      <c r="AB536" s="115"/>
    </row>
    <row r="537" spans="1:28" x14ac:dyDescent="0.25">
      <c r="A537" s="87" t="s">
        <v>1134</v>
      </c>
      <c r="B537" s="38" t="s">
        <v>281</v>
      </c>
      <c r="C537" s="144"/>
      <c r="D537" s="146">
        <f t="shared" si="175"/>
        <v>0</v>
      </c>
      <c r="E537" s="98">
        <v>0</v>
      </c>
      <c r="F537" s="45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98">
        <v>0</v>
      </c>
      <c r="M537" s="46">
        <v>0</v>
      </c>
      <c r="N537" s="46">
        <v>0</v>
      </c>
      <c r="O537" s="46">
        <v>0</v>
      </c>
      <c r="P537" s="45">
        <v>0</v>
      </c>
      <c r="Q537" s="45">
        <v>0</v>
      </c>
      <c r="R537" s="45">
        <v>0</v>
      </c>
      <c r="S537" s="104">
        <v>0</v>
      </c>
      <c r="T537" s="98">
        <v>0</v>
      </c>
      <c r="U537" s="45">
        <v>0</v>
      </c>
      <c r="V537" s="45">
        <v>0</v>
      </c>
      <c r="W537" s="47">
        <v>0</v>
      </c>
      <c r="X537" s="62">
        <v>0</v>
      </c>
      <c r="Y537" s="45">
        <v>0</v>
      </c>
      <c r="Z537" s="45">
        <v>0</v>
      </c>
      <c r="AA537" s="45">
        <v>0</v>
      </c>
      <c r="AB537" s="115"/>
    </row>
    <row r="538" spans="1:28" x14ac:dyDescent="0.25">
      <c r="A538" s="87" t="s">
        <v>1135</v>
      </c>
      <c r="B538" s="38" t="s">
        <v>282</v>
      </c>
      <c r="C538" s="144"/>
      <c r="D538" s="146">
        <f t="shared" si="175"/>
        <v>0</v>
      </c>
      <c r="E538" s="98">
        <v>0</v>
      </c>
      <c r="F538" s="45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98">
        <v>0</v>
      </c>
      <c r="M538" s="46">
        <v>0</v>
      </c>
      <c r="N538" s="46">
        <v>0</v>
      </c>
      <c r="O538" s="46">
        <v>0</v>
      </c>
      <c r="P538" s="45">
        <v>0</v>
      </c>
      <c r="Q538" s="45">
        <v>0</v>
      </c>
      <c r="R538" s="45">
        <v>0</v>
      </c>
      <c r="S538" s="104">
        <v>0</v>
      </c>
      <c r="T538" s="98">
        <v>0</v>
      </c>
      <c r="U538" s="45">
        <v>0</v>
      </c>
      <c r="V538" s="45">
        <v>0</v>
      </c>
      <c r="W538" s="47">
        <v>0</v>
      </c>
      <c r="X538" s="62">
        <v>0</v>
      </c>
      <c r="Y538" s="45">
        <v>0</v>
      </c>
      <c r="Z538" s="45">
        <v>0</v>
      </c>
      <c r="AA538" s="45">
        <v>0</v>
      </c>
      <c r="AB538" s="115"/>
    </row>
    <row r="539" spans="1:28" s="148" customFormat="1" ht="11.25" x14ac:dyDescent="0.2">
      <c r="A539" s="87">
        <v>4224</v>
      </c>
      <c r="B539" s="38" t="s">
        <v>283</v>
      </c>
      <c r="C539" s="144">
        <v>357</v>
      </c>
      <c r="D539" s="145">
        <f>SUM(D540:D541)</f>
        <v>0</v>
      </c>
      <c r="E539" s="149">
        <f t="shared" ref="E539:AA539" si="176">SUM(E540:E541)</f>
        <v>0</v>
      </c>
      <c r="F539" s="150">
        <f t="shared" si="176"/>
        <v>0</v>
      </c>
      <c r="G539" s="151">
        <f t="shared" si="176"/>
        <v>0</v>
      </c>
      <c r="H539" s="151">
        <f t="shared" si="176"/>
        <v>0</v>
      </c>
      <c r="I539" s="151">
        <f t="shared" si="176"/>
        <v>0</v>
      </c>
      <c r="J539" s="151">
        <f t="shared" si="176"/>
        <v>0</v>
      </c>
      <c r="K539" s="151">
        <f t="shared" si="176"/>
        <v>0</v>
      </c>
      <c r="L539" s="149">
        <f t="shared" si="176"/>
        <v>0</v>
      </c>
      <c r="M539" s="151">
        <f t="shared" si="176"/>
        <v>0</v>
      </c>
      <c r="N539" s="151">
        <f t="shared" si="176"/>
        <v>0</v>
      </c>
      <c r="O539" s="151">
        <f t="shared" si="176"/>
        <v>0</v>
      </c>
      <c r="P539" s="150">
        <f t="shared" si="176"/>
        <v>0</v>
      </c>
      <c r="Q539" s="150">
        <f t="shared" si="176"/>
        <v>0</v>
      </c>
      <c r="R539" s="150">
        <f t="shared" si="176"/>
        <v>0</v>
      </c>
      <c r="S539" s="153">
        <f t="shared" si="176"/>
        <v>0</v>
      </c>
      <c r="T539" s="149">
        <f t="shared" si="176"/>
        <v>0</v>
      </c>
      <c r="U539" s="150">
        <f t="shared" si="176"/>
        <v>0</v>
      </c>
      <c r="V539" s="150">
        <f t="shared" si="176"/>
        <v>0</v>
      </c>
      <c r="W539" s="154">
        <f t="shared" si="176"/>
        <v>0</v>
      </c>
      <c r="X539" s="155">
        <f t="shared" si="176"/>
        <v>0</v>
      </c>
      <c r="Y539" s="150">
        <f t="shared" si="176"/>
        <v>0</v>
      </c>
      <c r="Z539" s="150">
        <f t="shared" si="176"/>
        <v>0</v>
      </c>
      <c r="AA539" s="150">
        <f t="shared" si="176"/>
        <v>0</v>
      </c>
      <c r="AB539" s="157"/>
    </row>
    <row r="540" spans="1:28" x14ac:dyDescent="0.25">
      <c r="A540" s="87" t="s">
        <v>1136</v>
      </c>
      <c r="B540" s="38" t="s">
        <v>284</v>
      </c>
      <c r="C540" s="144"/>
      <c r="D540" s="146">
        <f>SUM(E540:AA540)</f>
        <v>0</v>
      </c>
      <c r="E540" s="98">
        <v>0</v>
      </c>
      <c r="F540" s="45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98">
        <v>0</v>
      </c>
      <c r="M540" s="46">
        <v>0</v>
      </c>
      <c r="N540" s="46">
        <v>0</v>
      </c>
      <c r="O540" s="46">
        <v>0</v>
      </c>
      <c r="P540" s="45">
        <v>0</v>
      </c>
      <c r="Q540" s="45">
        <v>0</v>
      </c>
      <c r="R540" s="45">
        <v>0</v>
      </c>
      <c r="S540" s="104">
        <v>0</v>
      </c>
      <c r="T540" s="98">
        <v>0</v>
      </c>
      <c r="U540" s="45">
        <v>0</v>
      </c>
      <c r="V540" s="45">
        <v>0</v>
      </c>
      <c r="W540" s="47">
        <v>0</v>
      </c>
      <c r="X540" s="62">
        <v>0</v>
      </c>
      <c r="Y540" s="45">
        <v>0</v>
      </c>
      <c r="Z540" s="45">
        <v>0</v>
      </c>
      <c r="AA540" s="45">
        <v>0</v>
      </c>
      <c r="AB540" s="115"/>
    </row>
    <row r="541" spans="1:28" x14ac:dyDescent="0.25">
      <c r="A541" s="87" t="s">
        <v>1137</v>
      </c>
      <c r="B541" s="38" t="s">
        <v>285</v>
      </c>
      <c r="C541" s="144"/>
      <c r="D541" s="146">
        <f>SUM(E541:AA541)</f>
        <v>0</v>
      </c>
      <c r="E541" s="98">
        <v>0</v>
      </c>
      <c r="F541" s="45">
        <v>0</v>
      </c>
      <c r="G541" s="46">
        <v>0</v>
      </c>
      <c r="H541" s="46">
        <v>0</v>
      </c>
      <c r="I541" s="46">
        <v>0</v>
      </c>
      <c r="J541" s="46">
        <v>0</v>
      </c>
      <c r="K541" s="46">
        <v>0</v>
      </c>
      <c r="L541" s="98">
        <v>0</v>
      </c>
      <c r="M541" s="46">
        <v>0</v>
      </c>
      <c r="N541" s="46">
        <v>0</v>
      </c>
      <c r="O541" s="46">
        <v>0</v>
      </c>
      <c r="P541" s="45">
        <v>0</v>
      </c>
      <c r="Q541" s="45">
        <v>0</v>
      </c>
      <c r="R541" s="45">
        <v>0</v>
      </c>
      <c r="S541" s="104">
        <v>0</v>
      </c>
      <c r="T541" s="98">
        <v>0</v>
      </c>
      <c r="U541" s="45">
        <v>0</v>
      </c>
      <c r="V541" s="45">
        <v>0</v>
      </c>
      <c r="W541" s="47">
        <v>0</v>
      </c>
      <c r="X541" s="62">
        <v>0</v>
      </c>
      <c r="Y541" s="45">
        <v>0</v>
      </c>
      <c r="Z541" s="45">
        <v>0</v>
      </c>
      <c r="AA541" s="45">
        <v>0</v>
      </c>
      <c r="AB541" s="115"/>
    </row>
    <row r="542" spans="1:28" s="148" customFormat="1" ht="11.25" x14ac:dyDescent="0.2">
      <c r="A542" s="87">
        <v>4225</v>
      </c>
      <c r="B542" s="38" t="s">
        <v>286</v>
      </c>
      <c r="C542" s="144">
        <v>358</v>
      </c>
      <c r="D542" s="145">
        <f>SUM(D543:D546)</f>
        <v>0</v>
      </c>
      <c r="E542" s="149">
        <f t="shared" ref="E542:AA542" si="177">SUM(E543:E546)</f>
        <v>0</v>
      </c>
      <c r="F542" s="150">
        <f t="shared" si="177"/>
        <v>0</v>
      </c>
      <c r="G542" s="151">
        <f t="shared" si="177"/>
        <v>0</v>
      </c>
      <c r="H542" s="151">
        <f t="shared" si="177"/>
        <v>0</v>
      </c>
      <c r="I542" s="151">
        <f t="shared" si="177"/>
        <v>0</v>
      </c>
      <c r="J542" s="151">
        <f t="shared" si="177"/>
        <v>0</v>
      </c>
      <c r="K542" s="151">
        <f t="shared" si="177"/>
        <v>0</v>
      </c>
      <c r="L542" s="149">
        <f t="shared" si="177"/>
        <v>0</v>
      </c>
      <c r="M542" s="151">
        <f t="shared" si="177"/>
        <v>0</v>
      </c>
      <c r="N542" s="151">
        <f t="shared" si="177"/>
        <v>0</v>
      </c>
      <c r="O542" s="151">
        <f t="shared" si="177"/>
        <v>0</v>
      </c>
      <c r="P542" s="150">
        <f t="shared" si="177"/>
        <v>0</v>
      </c>
      <c r="Q542" s="150">
        <f t="shared" si="177"/>
        <v>0</v>
      </c>
      <c r="R542" s="150">
        <f t="shared" si="177"/>
        <v>0</v>
      </c>
      <c r="S542" s="153">
        <f t="shared" si="177"/>
        <v>0</v>
      </c>
      <c r="T542" s="149">
        <f t="shared" si="177"/>
        <v>0</v>
      </c>
      <c r="U542" s="150">
        <f t="shared" si="177"/>
        <v>0</v>
      </c>
      <c r="V542" s="150">
        <f t="shared" si="177"/>
        <v>0</v>
      </c>
      <c r="W542" s="154">
        <f t="shared" si="177"/>
        <v>0</v>
      </c>
      <c r="X542" s="155">
        <f t="shared" si="177"/>
        <v>0</v>
      </c>
      <c r="Y542" s="150">
        <f t="shared" si="177"/>
        <v>0</v>
      </c>
      <c r="Z542" s="150">
        <f t="shared" si="177"/>
        <v>0</v>
      </c>
      <c r="AA542" s="150">
        <f t="shared" si="177"/>
        <v>0</v>
      </c>
      <c r="AB542" s="157"/>
    </row>
    <row r="543" spans="1:28" x14ac:dyDescent="0.25">
      <c r="A543" s="87" t="s">
        <v>1138</v>
      </c>
      <c r="B543" s="38" t="s">
        <v>287</v>
      </c>
      <c r="C543" s="144"/>
      <c r="D543" s="146">
        <f>SUM(E543:AA543)</f>
        <v>0</v>
      </c>
      <c r="E543" s="98">
        <v>0</v>
      </c>
      <c r="F543" s="45">
        <v>0</v>
      </c>
      <c r="G543" s="46">
        <v>0</v>
      </c>
      <c r="H543" s="46">
        <v>0</v>
      </c>
      <c r="I543" s="46">
        <v>0</v>
      </c>
      <c r="J543" s="46">
        <v>0</v>
      </c>
      <c r="K543" s="46">
        <v>0</v>
      </c>
      <c r="L543" s="98">
        <v>0</v>
      </c>
      <c r="M543" s="46">
        <v>0</v>
      </c>
      <c r="N543" s="46">
        <v>0</v>
      </c>
      <c r="O543" s="46">
        <v>0</v>
      </c>
      <c r="P543" s="45">
        <v>0</v>
      </c>
      <c r="Q543" s="45">
        <v>0</v>
      </c>
      <c r="R543" s="45">
        <v>0</v>
      </c>
      <c r="S543" s="104">
        <v>0</v>
      </c>
      <c r="T543" s="98">
        <v>0</v>
      </c>
      <c r="U543" s="45">
        <v>0</v>
      </c>
      <c r="V543" s="45">
        <v>0</v>
      </c>
      <c r="W543" s="47">
        <v>0</v>
      </c>
      <c r="X543" s="62">
        <v>0</v>
      </c>
      <c r="Y543" s="45">
        <v>0</v>
      </c>
      <c r="Z543" s="45">
        <v>0</v>
      </c>
      <c r="AA543" s="45">
        <v>0</v>
      </c>
      <c r="AB543" s="115"/>
    </row>
    <row r="544" spans="1:28" x14ac:dyDescent="0.25">
      <c r="A544" s="87" t="s">
        <v>1139</v>
      </c>
      <c r="B544" s="38" t="s">
        <v>288</v>
      </c>
      <c r="C544" s="144"/>
      <c r="D544" s="146">
        <f>SUM(E544:AA544)</f>
        <v>0</v>
      </c>
      <c r="E544" s="98">
        <v>0</v>
      </c>
      <c r="F544" s="45">
        <v>0</v>
      </c>
      <c r="G544" s="46">
        <v>0</v>
      </c>
      <c r="H544" s="46">
        <v>0</v>
      </c>
      <c r="I544" s="46">
        <v>0</v>
      </c>
      <c r="J544" s="46">
        <v>0</v>
      </c>
      <c r="K544" s="46">
        <v>0</v>
      </c>
      <c r="L544" s="98">
        <v>0</v>
      </c>
      <c r="M544" s="46">
        <v>0</v>
      </c>
      <c r="N544" s="46">
        <v>0</v>
      </c>
      <c r="O544" s="46">
        <v>0</v>
      </c>
      <c r="P544" s="45">
        <v>0</v>
      </c>
      <c r="Q544" s="45">
        <v>0</v>
      </c>
      <c r="R544" s="45">
        <v>0</v>
      </c>
      <c r="S544" s="104">
        <v>0</v>
      </c>
      <c r="T544" s="98">
        <v>0</v>
      </c>
      <c r="U544" s="45">
        <v>0</v>
      </c>
      <c r="V544" s="45">
        <v>0</v>
      </c>
      <c r="W544" s="47">
        <v>0</v>
      </c>
      <c r="X544" s="62">
        <v>0</v>
      </c>
      <c r="Y544" s="45">
        <v>0</v>
      </c>
      <c r="Z544" s="45">
        <v>0</v>
      </c>
      <c r="AA544" s="45">
        <v>0</v>
      </c>
      <c r="AB544" s="115"/>
    </row>
    <row r="545" spans="1:28" x14ac:dyDescent="0.25">
      <c r="A545" s="87" t="s">
        <v>1140</v>
      </c>
      <c r="B545" s="38" t="s">
        <v>289</v>
      </c>
      <c r="C545" s="144"/>
      <c r="D545" s="146">
        <f>SUM(E545:AA545)</f>
        <v>0</v>
      </c>
      <c r="E545" s="98">
        <v>0</v>
      </c>
      <c r="F545" s="45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98">
        <v>0</v>
      </c>
      <c r="M545" s="46">
        <v>0</v>
      </c>
      <c r="N545" s="46">
        <v>0</v>
      </c>
      <c r="O545" s="46">
        <v>0</v>
      </c>
      <c r="P545" s="45">
        <v>0</v>
      </c>
      <c r="Q545" s="45">
        <v>0</v>
      </c>
      <c r="R545" s="45">
        <v>0</v>
      </c>
      <c r="S545" s="104">
        <v>0</v>
      </c>
      <c r="T545" s="98">
        <v>0</v>
      </c>
      <c r="U545" s="45">
        <v>0</v>
      </c>
      <c r="V545" s="45">
        <v>0</v>
      </c>
      <c r="W545" s="47">
        <v>0</v>
      </c>
      <c r="X545" s="62">
        <v>0</v>
      </c>
      <c r="Y545" s="45">
        <v>0</v>
      </c>
      <c r="Z545" s="45">
        <v>0</v>
      </c>
      <c r="AA545" s="45">
        <v>0</v>
      </c>
      <c r="AB545" s="115"/>
    </row>
    <row r="546" spans="1:28" x14ac:dyDescent="0.25">
      <c r="A546" s="87" t="s">
        <v>1141</v>
      </c>
      <c r="B546" s="38" t="s">
        <v>290</v>
      </c>
      <c r="C546" s="144"/>
      <c r="D546" s="146">
        <f>SUM(E546:AA546)</f>
        <v>0</v>
      </c>
      <c r="E546" s="98">
        <v>0</v>
      </c>
      <c r="F546" s="45">
        <v>0</v>
      </c>
      <c r="G546" s="46">
        <v>0</v>
      </c>
      <c r="H546" s="46">
        <v>0</v>
      </c>
      <c r="I546" s="46">
        <v>0</v>
      </c>
      <c r="J546" s="46">
        <v>0</v>
      </c>
      <c r="K546" s="46">
        <v>0</v>
      </c>
      <c r="L546" s="98">
        <v>0</v>
      </c>
      <c r="M546" s="46">
        <v>0</v>
      </c>
      <c r="N546" s="46">
        <v>0</v>
      </c>
      <c r="O546" s="46">
        <v>0</v>
      </c>
      <c r="P546" s="45">
        <v>0</v>
      </c>
      <c r="Q546" s="45">
        <v>0</v>
      </c>
      <c r="R546" s="45">
        <v>0</v>
      </c>
      <c r="S546" s="104">
        <v>0</v>
      </c>
      <c r="T546" s="98">
        <v>0</v>
      </c>
      <c r="U546" s="45">
        <v>0</v>
      </c>
      <c r="V546" s="45">
        <v>0</v>
      </c>
      <c r="W546" s="47">
        <v>0</v>
      </c>
      <c r="X546" s="62">
        <v>0</v>
      </c>
      <c r="Y546" s="45">
        <v>0</v>
      </c>
      <c r="Z546" s="45">
        <v>0</v>
      </c>
      <c r="AA546" s="45">
        <v>0</v>
      </c>
      <c r="AB546" s="115"/>
    </row>
    <row r="547" spans="1:28" s="148" customFormat="1" ht="11.25" x14ac:dyDescent="0.2">
      <c r="A547" s="87">
        <v>4226</v>
      </c>
      <c r="B547" s="38" t="s">
        <v>291</v>
      </c>
      <c r="C547" s="144">
        <v>359</v>
      </c>
      <c r="D547" s="145">
        <f>SUM(D548:D549)</f>
        <v>0</v>
      </c>
      <c r="E547" s="149">
        <f t="shared" ref="E547:AA547" si="178">SUM(E548:E549)</f>
        <v>0</v>
      </c>
      <c r="F547" s="150">
        <f t="shared" si="178"/>
        <v>0</v>
      </c>
      <c r="G547" s="151">
        <f t="shared" si="178"/>
        <v>0</v>
      </c>
      <c r="H547" s="151">
        <f t="shared" si="178"/>
        <v>0</v>
      </c>
      <c r="I547" s="151">
        <f t="shared" si="178"/>
        <v>0</v>
      </c>
      <c r="J547" s="151">
        <f t="shared" si="178"/>
        <v>0</v>
      </c>
      <c r="K547" s="151">
        <f t="shared" si="178"/>
        <v>0</v>
      </c>
      <c r="L547" s="149">
        <f t="shared" si="178"/>
        <v>0</v>
      </c>
      <c r="M547" s="151">
        <f t="shared" si="178"/>
        <v>0</v>
      </c>
      <c r="N547" s="151">
        <f t="shared" si="178"/>
        <v>0</v>
      </c>
      <c r="O547" s="151">
        <f t="shared" si="178"/>
        <v>0</v>
      </c>
      <c r="P547" s="150">
        <f t="shared" si="178"/>
        <v>0</v>
      </c>
      <c r="Q547" s="150">
        <f t="shared" si="178"/>
        <v>0</v>
      </c>
      <c r="R547" s="150">
        <f t="shared" si="178"/>
        <v>0</v>
      </c>
      <c r="S547" s="153">
        <f t="shared" si="178"/>
        <v>0</v>
      </c>
      <c r="T547" s="149">
        <f t="shared" si="178"/>
        <v>0</v>
      </c>
      <c r="U547" s="150">
        <f t="shared" si="178"/>
        <v>0</v>
      </c>
      <c r="V547" s="150">
        <f t="shared" si="178"/>
        <v>0</v>
      </c>
      <c r="W547" s="154">
        <f t="shared" si="178"/>
        <v>0</v>
      </c>
      <c r="X547" s="155">
        <f t="shared" si="178"/>
        <v>0</v>
      </c>
      <c r="Y547" s="150">
        <f t="shared" si="178"/>
        <v>0</v>
      </c>
      <c r="Z547" s="150">
        <f t="shared" si="178"/>
        <v>0</v>
      </c>
      <c r="AA547" s="150">
        <f t="shared" si="178"/>
        <v>0</v>
      </c>
      <c r="AB547" s="157"/>
    </row>
    <row r="548" spans="1:28" x14ac:dyDescent="0.25">
      <c r="A548" s="87" t="s">
        <v>1142</v>
      </c>
      <c r="B548" s="38" t="s">
        <v>292</v>
      </c>
      <c r="C548" s="144"/>
      <c r="D548" s="146">
        <f>SUM(E548:AA548)</f>
        <v>0</v>
      </c>
      <c r="E548" s="98">
        <v>0</v>
      </c>
      <c r="F548" s="45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98">
        <v>0</v>
      </c>
      <c r="M548" s="46">
        <v>0</v>
      </c>
      <c r="N548" s="46">
        <v>0</v>
      </c>
      <c r="O548" s="46">
        <v>0</v>
      </c>
      <c r="P548" s="45">
        <v>0</v>
      </c>
      <c r="Q548" s="45">
        <v>0</v>
      </c>
      <c r="R548" s="45">
        <v>0</v>
      </c>
      <c r="S548" s="104">
        <v>0</v>
      </c>
      <c r="T548" s="98">
        <v>0</v>
      </c>
      <c r="U548" s="45">
        <v>0</v>
      </c>
      <c r="V548" s="45">
        <v>0</v>
      </c>
      <c r="W548" s="47">
        <v>0</v>
      </c>
      <c r="X548" s="62">
        <v>0</v>
      </c>
      <c r="Y548" s="45">
        <v>0</v>
      </c>
      <c r="Z548" s="45">
        <v>0</v>
      </c>
      <c r="AA548" s="45">
        <v>0</v>
      </c>
      <c r="AB548" s="115"/>
    </row>
    <row r="549" spans="1:28" x14ac:dyDescent="0.25">
      <c r="A549" s="87" t="s">
        <v>1143</v>
      </c>
      <c r="B549" s="38" t="s">
        <v>293</v>
      </c>
      <c r="C549" s="144"/>
      <c r="D549" s="146">
        <f>SUM(E549:AA549)</f>
        <v>0</v>
      </c>
      <c r="E549" s="98">
        <v>0</v>
      </c>
      <c r="F549" s="45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98">
        <v>0</v>
      </c>
      <c r="M549" s="46">
        <v>0</v>
      </c>
      <c r="N549" s="46">
        <v>0</v>
      </c>
      <c r="O549" s="46">
        <v>0</v>
      </c>
      <c r="P549" s="45">
        <v>0</v>
      </c>
      <c r="Q549" s="45">
        <v>0</v>
      </c>
      <c r="R549" s="45">
        <v>0</v>
      </c>
      <c r="S549" s="104">
        <v>0</v>
      </c>
      <c r="T549" s="98">
        <v>0</v>
      </c>
      <c r="U549" s="45">
        <v>0</v>
      </c>
      <c r="V549" s="45">
        <v>0</v>
      </c>
      <c r="W549" s="47">
        <v>0</v>
      </c>
      <c r="X549" s="62">
        <v>0</v>
      </c>
      <c r="Y549" s="45">
        <v>0</v>
      </c>
      <c r="Z549" s="45">
        <v>0</v>
      </c>
      <c r="AA549" s="45">
        <v>0</v>
      </c>
      <c r="AB549" s="115"/>
    </row>
    <row r="550" spans="1:28" s="148" customFormat="1" ht="11.25" x14ac:dyDescent="0.2">
      <c r="A550" s="87">
        <v>4227</v>
      </c>
      <c r="B550" s="38" t="s">
        <v>294</v>
      </c>
      <c r="C550" s="144">
        <v>360</v>
      </c>
      <c r="D550" s="145">
        <f>SUM(D551:D553)</f>
        <v>0</v>
      </c>
      <c r="E550" s="149">
        <f t="shared" ref="E550:AA550" si="179">SUM(E551:E553)</f>
        <v>0</v>
      </c>
      <c r="F550" s="150">
        <f t="shared" si="179"/>
        <v>0</v>
      </c>
      <c r="G550" s="151">
        <f t="shared" si="179"/>
        <v>0</v>
      </c>
      <c r="H550" s="151">
        <f t="shared" si="179"/>
        <v>0</v>
      </c>
      <c r="I550" s="151">
        <f t="shared" si="179"/>
        <v>0</v>
      </c>
      <c r="J550" s="151">
        <f t="shared" si="179"/>
        <v>0</v>
      </c>
      <c r="K550" s="151">
        <f t="shared" si="179"/>
        <v>0</v>
      </c>
      <c r="L550" s="149">
        <f t="shared" si="179"/>
        <v>0</v>
      </c>
      <c r="M550" s="151">
        <f t="shared" si="179"/>
        <v>0</v>
      </c>
      <c r="N550" s="151">
        <f t="shared" si="179"/>
        <v>0</v>
      </c>
      <c r="O550" s="151">
        <f t="shared" si="179"/>
        <v>0</v>
      </c>
      <c r="P550" s="150">
        <f t="shared" si="179"/>
        <v>0</v>
      </c>
      <c r="Q550" s="150">
        <f t="shared" si="179"/>
        <v>0</v>
      </c>
      <c r="R550" s="150">
        <f t="shared" si="179"/>
        <v>0</v>
      </c>
      <c r="S550" s="153">
        <f t="shared" si="179"/>
        <v>0</v>
      </c>
      <c r="T550" s="149">
        <f t="shared" si="179"/>
        <v>0</v>
      </c>
      <c r="U550" s="150">
        <f t="shared" si="179"/>
        <v>0</v>
      </c>
      <c r="V550" s="150">
        <f t="shared" si="179"/>
        <v>0</v>
      </c>
      <c r="W550" s="154">
        <f t="shared" si="179"/>
        <v>0</v>
      </c>
      <c r="X550" s="155">
        <f>SUM(X551:X553)</f>
        <v>0</v>
      </c>
      <c r="Y550" s="150">
        <f t="shared" ref="Y550:Z550" si="180">SUM(Y551:Y553)</f>
        <v>0</v>
      </c>
      <c r="Z550" s="150">
        <f t="shared" si="180"/>
        <v>0</v>
      </c>
      <c r="AA550" s="150">
        <f t="shared" si="179"/>
        <v>0</v>
      </c>
      <c r="AB550" s="157"/>
    </row>
    <row r="551" spans="1:28" x14ac:dyDescent="0.25">
      <c r="A551" s="87" t="s">
        <v>1144</v>
      </c>
      <c r="B551" s="38" t="s">
        <v>295</v>
      </c>
      <c r="C551" s="144"/>
      <c r="D551" s="146">
        <f>SUM(E551:AA551)</f>
        <v>0</v>
      </c>
      <c r="E551" s="98">
        <v>0</v>
      </c>
      <c r="F551" s="45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98">
        <v>0</v>
      </c>
      <c r="M551" s="46">
        <v>0</v>
      </c>
      <c r="N551" s="46">
        <v>0</v>
      </c>
      <c r="O551" s="46">
        <v>0</v>
      </c>
      <c r="P551" s="45">
        <v>0</v>
      </c>
      <c r="Q551" s="45">
        <v>0</v>
      </c>
      <c r="R551" s="45">
        <v>0</v>
      </c>
      <c r="S551" s="104">
        <v>0</v>
      </c>
      <c r="T551" s="98">
        <v>0</v>
      </c>
      <c r="U551" s="45">
        <v>0</v>
      </c>
      <c r="V551" s="45">
        <v>0</v>
      </c>
      <c r="W551" s="47">
        <v>0</v>
      </c>
      <c r="X551" s="62">
        <v>0</v>
      </c>
      <c r="Y551" s="45">
        <v>0</v>
      </c>
      <c r="Z551" s="45">
        <v>0</v>
      </c>
      <c r="AA551" s="45">
        <v>0</v>
      </c>
      <c r="AB551" s="115"/>
    </row>
    <row r="552" spans="1:28" x14ac:dyDescent="0.25">
      <c r="A552" s="87" t="s">
        <v>1145</v>
      </c>
      <c r="B552" s="38" t="s">
        <v>296</v>
      </c>
      <c r="C552" s="144"/>
      <c r="D552" s="146">
        <f>SUM(E552:AA552)</f>
        <v>0</v>
      </c>
      <c r="E552" s="98">
        <v>0</v>
      </c>
      <c r="F552" s="45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98">
        <v>0</v>
      </c>
      <c r="M552" s="46">
        <v>0</v>
      </c>
      <c r="N552" s="46">
        <v>0</v>
      </c>
      <c r="O552" s="46">
        <v>0</v>
      </c>
      <c r="P552" s="45">
        <v>0</v>
      </c>
      <c r="Q552" s="45">
        <v>0</v>
      </c>
      <c r="R552" s="45">
        <v>0</v>
      </c>
      <c r="S552" s="104">
        <v>0</v>
      </c>
      <c r="T552" s="98">
        <v>0</v>
      </c>
      <c r="U552" s="45">
        <v>0</v>
      </c>
      <c r="V552" s="45">
        <v>0</v>
      </c>
      <c r="W552" s="47">
        <v>0</v>
      </c>
      <c r="X552" s="62">
        <v>0</v>
      </c>
      <c r="Y552" s="45">
        <v>0</v>
      </c>
      <c r="Z552" s="45">
        <v>0</v>
      </c>
      <c r="AA552" s="45">
        <v>0</v>
      </c>
      <c r="AB552" s="115"/>
    </row>
    <row r="553" spans="1:28" x14ac:dyDescent="0.25">
      <c r="A553" s="87" t="s">
        <v>1146</v>
      </c>
      <c r="B553" s="38" t="s">
        <v>297</v>
      </c>
      <c r="C553" s="144"/>
      <c r="D553" s="146">
        <f>SUM(E553:AA553)</f>
        <v>0</v>
      </c>
      <c r="E553" s="98">
        <v>0</v>
      </c>
      <c r="F553" s="45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98">
        <v>0</v>
      </c>
      <c r="M553" s="46">
        <v>0</v>
      </c>
      <c r="N553" s="46">
        <v>0</v>
      </c>
      <c r="O553" s="46">
        <v>0</v>
      </c>
      <c r="P553" s="45">
        <v>0</v>
      </c>
      <c r="Q553" s="45">
        <v>0</v>
      </c>
      <c r="R553" s="45">
        <v>0</v>
      </c>
      <c r="S553" s="104">
        <v>0</v>
      </c>
      <c r="T553" s="98">
        <v>0</v>
      </c>
      <c r="U553" s="45">
        <v>0</v>
      </c>
      <c r="V553" s="45">
        <v>0</v>
      </c>
      <c r="W553" s="47">
        <v>0</v>
      </c>
      <c r="X553" s="62">
        <v>0</v>
      </c>
      <c r="Y553" s="45">
        <v>0</v>
      </c>
      <c r="Z553" s="45">
        <v>0</v>
      </c>
      <c r="AA553" s="45">
        <v>0</v>
      </c>
      <c r="AB553" s="115"/>
    </row>
    <row r="554" spans="1:28" s="219" customFormat="1" ht="11.25" x14ac:dyDescent="0.2">
      <c r="A554" s="87" t="s">
        <v>1147</v>
      </c>
      <c r="B554" s="38" t="s">
        <v>299</v>
      </c>
      <c r="C554" s="144">
        <v>361</v>
      </c>
      <c r="D554" s="145">
        <f>SUM(D555)</f>
        <v>0</v>
      </c>
      <c r="E554" s="149">
        <f t="shared" ref="E554:AA554" si="181">SUM(E555)</f>
        <v>0</v>
      </c>
      <c r="F554" s="150">
        <f t="shared" si="181"/>
        <v>0</v>
      </c>
      <c r="G554" s="151">
        <f t="shared" si="181"/>
        <v>0</v>
      </c>
      <c r="H554" s="151">
        <f t="shared" si="181"/>
        <v>0</v>
      </c>
      <c r="I554" s="151">
        <f t="shared" si="181"/>
        <v>0</v>
      </c>
      <c r="J554" s="151">
        <f t="shared" si="181"/>
        <v>0</v>
      </c>
      <c r="K554" s="151">
        <f t="shared" si="181"/>
        <v>0</v>
      </c>
      <c r="L554" s="149">
        <f t="shared" si="181"/>
        <v>0</v>
      </c>
      <c r="M554" s="151">
        <f t="shared" si="181"/>
        <v>0</v>
      </c>
      <c r="N554" s="151">
        <f t="shared" si="181"/>
        <v>0</v>
      </c>
      <c r="O554" s="151">
        <f t="shared" si="181"/>
        <v>0</v>
      </c>
      <c r="P554" s="150">
        <f t="shared" si="181"/>
        <v>0</v>
      </c>
      <c r="Q554" s="150">
        <f t="shared" si="181"/>
        <v>0</v>
      </c>
      <c r="R554" s="150">
        <f t="shared" si="181"/>
        <v>0</v>
      </c>
      <c r="S554" s="153">
        <f t="shared" si="181"/>
        <v>0</v>
      </c>
      <c r="T554" s="149">
        <f t="shared" si="181"/>
        <v>0</v>
      </c>
      <c r="U554" s="150">
        <f t="shared" si="181"/>
        <v>0</v>
      </c>
      <c r="V554" s="150">
        <f t="shared" si="181"/>
        <v>0</v>
      </c>
      <c r="W554" s="154">
        <f t="shared" si="181"/>
        <v>0</v>
      </c>
      <c r="X554" s="155">
        <f t="shared" si="181"/>
        <v>0</v>
      </c>
      <c r="Y554" s="150">
        <f t="shared" si="181"/>
        <v>0</v>
      </c>
      <c r="Z554" s="150">
        <f t="shared" si="181"/>
        <v>0</v>
      </c>
      <c r="AA554" s="150">
        <f t="shared" si="181"/>
        <v>0</v>
      </c>
      <c r="AB554" s="157"/>
    </row>
    <row r="555" spans="1:28" s="4" customFormat="1" ht="11.25" x14ac:dyDescent="0.2">
      <c r="A555" s="87">
        <v>42281</v>
      </c>
      <c r="B555" s="38" t="s">
        <v>299</v>
      </c>
      <c r="C555" s="144"/>
      <c r="D555" s="146">
        <f>SUM(E555:AA555)</f>
        <v>0</v>
      </c>
      <c r="E555" s="98">
        <v>0</v>
      </c>
      <c r="F555" s="45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98">
        <v>0</v>
      </c>
      <c r="M555" s="46">
        <v>0</v>
      </c>
      <c r="N555" s="46">
        <v>0</v>
      </c>
      <c r="O555" s="46">
        <v>0</v>
      </c>
      <c r="P555" s="45">
        <v>0</v>
      </c>
      <c r="Q555" s="45">
        <v>0</v>
      </c>
      <c r="R555" s="45">
        <v>0</v>
      </c>
      <c r="S555" s="104">
        <v>0</v>
      </c>
      <c r="T555" s="98">
        <v>0</v>
      </c>
      <c r="U555" s="45">
        <v>0</v>
      </c>
      <c r="V555" s="45">
        <v>0</v>
      </c>
      <c r="W555" s="47">
        <v>0</v>
      </c>
      <c r="X555" s="62">
        <v>0</v>
      </c>
      <c r="Y555" s="45">
        <v>0</v>
      </c>
      <c r="Z555" s="45">
        <v>0</v>
      </c>
      <c r="AA555" s="45">
        <v>0</v>
      </c>
      <c r="AB555" s="115"/>
    </row>
    <row r="556" spans="1:28" s="148" customFormat="1" ht="11.25" x14ac:dyDescent="0.2">
      <c r="A556" s="87">
        <v>423</v>
      </c>
      <c r="B556" s="38" t="s">
        <v>1148</v>
      </c>
      <c r="C556" s="144">
        <v>362</v>
      </c>
      <c r="D556" s="39">
        <f>SUM(D557+D567+D573+D577)</f>
        <v>0</v>
      </c>
      <c r="E556" s="99">
        <f t="shared" ref="E556:AA556" si="182">SUM(E557+E567+E573+E577)</f>
        <v>0</v>
      </c>
      <c r="F556" s="48">
        <f t="shared" si="182"/>
        <v>0</v>
      </c>
      <c r="G556" s="49">
        <f t="shared" si="182"/>
        <v>0</v>
      </c>
      <c r="H556" s="49">
        <f t="shared" si="182"/>
        <v>0</v>
      </c>
      <c r="I556" s="49">
        <f t="shared" si="182"/>
        <v>0</v>
      </c>
      <c r="J556" s="49">
        <f t="shared" si="182"/>
        <v>0</v>
      </c>
      <c r="K556" s="49">
        <f t="shared" si="182"/>
        <v>0</v>
      </c>
      <c r="L556" s="99">
        <f t="shared" si="182"/>
        <v>0</v>
      </c>
      <c r="M556" s="49">
        <f t="shared" si="182"/>
        <v>0</v>
      </c>
      <c r="N556" s="49">
        <f t="shared" si="182"/>
        <v>0</v>
      </c>
      <c r="O556" s="49">
        <f t="shared" si="182"/>
        <v>0</v>
      </c>
      <c r="P556" s="48">
        <f t="shared" si="182"/>
        <v>0</v>
      </c>
      <c r="Q556" s="48">
        <f t="shared" si="182"/>
        <v>0</v>
      </c>
      <c r="R556" s="48">
        <f t="shared" si="182"/>
        <v>0</v>
      </c>
      <c r="S556" s="105">
        <f t="shared" si="182"/>
        <v>0</v>
      </c>
      <c r="T556" s="99">
        <f t="shared" si="182"/>
        <v>0</v>
      </c>
      <c r="U556" s="48">
        <f t="shared" si="182"/>
        <v>0</v>
      </c>
      <c r="V556" s="48">
        <f t="shared" si="182"/>
        <v>0</v>
      </c>
      <c r="W556" s="50">
        <f t="shared" si="182"/>
        <v>0</v>
      </c>
      <c r="X556" s="58">
        <f t="shared" si="182"/>
        <v>0</v>
      </c>
      <c r="Y556" s="48">
        <f t="shared" si="182"/>
        <v>0</v>
      </c>
      <c r="Z556" s="48">
        <f t="shared" si="182"/>
        <v>0</v>
      </c>
      <c r="AA556" s="48">
        <f t="shared" si="182"/>
        <v>0</v>
      </c>
      <c r="AB556" s="118"/>
    </row>
    <row r="557" spans="1:28" s="148" customFormat="1" ht="11.25" x14ac:dyDescent="0.2">
      <c r="A557" s="87">
        <v>4231</v>
      </c>
      <c r="B557" s="38" t="s">
        <v>301</v>
      </c>
      <c r="C557" s="144">
        <v>363</v>
      </c>
      <c r="D557" s="145">
        <f>SUM(D558:D566)</f>
        <v>0</v>
      </c>
      <c r="E557" s="149">
        <f t="shared" ref="E557:AA557" si="183">SUM(E558:E566)</f>
        <v>0</v>
      </c>
      <c r="F557" s="150">
        <f t="shared" si="183"/>
        <v>0</v>
      </c>
      <c r="G557" s="151">
        <f t="shared" si="183"/>
        <v>0</v>
      </c>
      <c r="H557" s="151">
        <f t="shared" si="183"/>
        <v>0</v>
      </c>
      <c r="I557" s="151">
        <f t="shared" si="183"/>
        <v>0</v>
      </c>
      <c r="J557" s="151">
        <f t="shared" si="183"/>
        <v>0</v>
      </c>
      <c r="K557" s="151">
        <f t="shared" si="183"/>
        <v>0</v>
      </c>
      <c r="L557" s="149">
        <f t="shared" si="183"/>
        <v>0</v>
      </c>
      <c r="M557" s="151">
        <f t="shared" si="183"/>
        <v>0</v>
      </c>
      <c r="N557" s="151">
        <f t="shared" si="183"/>
        <v>0</v>
      </c>
      <c r="O557" s="151">
        <f t="shared" si="183"/>
        <v>0</v>
      </c>
      <c r="P557" s="150">
        <f t="shared" si="183"/>
        <v>0</v>
      </c>
      <c r="Q557" s="150">
        <f t="shared" si="183"/>
        <v>0</v>
      </c>
      <c r="R557" s="150">
        <f t="shared" si="183"/>
        <v>0</v>
      </c>
      <c r="S557" s="153">
        <f t="shared" si="183"/>
        <v>0</v>
      </c>
      <c r="T557" s="149">
        <f t="shared" si="183"/>
        <v>0</v>
      </c>
      <c r="U557" s="150">
        <f t="shared" si="183"/>
        <v>0</v>
      </c>
      <c r="V557" s="150">
        <f t="shared" si="183"/>
        <v>0</v>
      </c>
      <c r="W557" s="154">
        <f t="shared" si="183"/>
        <v>0</v>
      </c>
      <c r="X557" s="155">
        <f t="shared" si="183"/>
        <v>0</v>
      </c>
      <c r="Y557" s="150">
        <f t="shared" si="183"/>
        <v>0</v>
      </c>
      <c r="Z557" s="150">
        <f t="shared" si="183"/>
        <v>0</v>
      </c>
      <c r="AA557" s="150">
        <f t="shared" si="183"/>
        <v>0</v>
      </c>
      <c r="AB557" s="157"/>
    </row>
    <row r="558" spans="1:28" x14ac:dyDescent="0.25">
      <c r="A558" s="87" t="s">
        <v>1149</v>
      </c>
      <c r="B558" s="38" t="s">
        <v>302</v>
      </c>
      <c r="C558" s="144"/>
      <c r="D558" s="146">
        <f t="shared" ref="D558:D566" si="184">SUM(E558:AA558)</f>
        <v>0</v>
      </c>
      <c r="E558" s="98">
        <v>0</v>
      </c>
      <c r="F558" s="45">
        <v>0</v>
      </c>
      <c r="G558" s="46">
        <v>0</v>
      </c>
      <c r="H558" s="46">
        <v>0</v>
      </c>
      <c r="I558" s="46">
        <v>0</v>
      </c>
      <c r="J558" s="46">
        <v>0</v>
      </c>
      <c r="K558" s="46">
        <v>0</v>
      </c>
      <c r="L558" s="98">
        <v>0</v>
      </c>
      <c r="M558" s="46">
        <v>0</v>
      </c>
      <c r="N558" s="46">
        <v>0</v>
      </c>
      <c r="O558" s="46">
        <v>0</v>
      </c>
      <c r="P558" s="45">
        <v>0</v>
      </c>
      <c r="Q558" s="45">
        <v>0</v>
      </c>
      <c r="R558" s="45">
        <v>0</v>
      </c>
      <c r="S558" s="104">
        <v>0</v>
      </c>
      <c r="T558" s="98">
        <v>0</v>
      </c>
      <c r="U558" s="45">
        <v>0</v>
      </c>
      <c r="V558" s="45">
        <v>0</v>
      </c>
      <c r="W558" s="47">
        <v>0</v>
      </c>
      <c r="X558" s="62">
        <v>0</v>
      </c>
      <c r="Y558" s="45">
        <v>0</v>
      </c>
      <c r="Z558" s="45">
        <v>0</v>
      </c>
      <c r="AA558" s="45">
        <v>0</v>
      </c>
      <c r="AB558" s="115"/>
    </row>
    <row r="559" spans="1:28" x14ac:dyDescent="0.25">
      <c r="A559" s="87" t="s">
        <v>1150</v>
      </c>
      <c r="B559" s="38" t="s">
        <v>303</v>
      </c>
      <c r="C559" s="144"/>
      <c r="D559" s="146">
        <f t="shared" si="184"/>
        <v>0</v>
      </c>
      <c r="E559" s="98">
        <v>0</v>
      </c>
      <c r="F559" s="45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98">
        <v>0</v>
      </c>
      <c r="M559" s="46">
        <v>0</v>
      </c>
      <c r="N559" s="46">
        <v>0</v>
      </c>
      <c r="O559" s="46">
        <v>0</v>
      </c>
      <c r="P559" s="45">
        <v>0</v>
      </c>
      <c r="Q559" s="45">
        <v>0</v>
      </c>
      <c r="R559" s="45">
        <v>0</v>
      </c>
      <c r="S559" s="104">
        <v>0</v>
      </c>
      <c r="T559" s="98">
        <v>0</v>
      </c>
      <c r="U559" s="45">
        <v>0</v>
      </c>
      <c r="V559" s="45">
        <v>0</v>
      </c>
      <c r="W559" s="47">
        <v>0</v>
      </c>
      <c r="X559" s="62">
        <v>0</v>
      </c>
      <c r="Y559" s="45">
        <v>0</v>
      </c>
      <c r="Z559" s="45">
        <v>0</v>
      </c>
      <c r="AA559" s="45">
        <v>0</v>
      </c>
      <c r="AB559" s="115"/>
    </row>
    <row r="560" spans="1:28" x14ac:dyDescent="0.25">
      <c r="A560" s="87" t="s">
        <v>1151</v>
      </c>
      <c r="B560" s="38" t="s">
        <v>304</v>
      </c>
      <c r="C560" s="144"/>
      <c r="D560" s="146">
        <f t="shared" si="184"/>
        <v>0</v>
      </c>
      <c r="E560" s="98">
        <v>0</v>
      </c>
      <c r="F560" s="45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98">
        <v>0</v>
      </c>
      <c r="M560" s="46">
        <v>0</v>
      </c>
      <c r="N560" s="46">
        <v>0</v>
      </c>
      <c r="O560" s="46">
        <v>0</v>
      </c>
      <c r="P560" s="45">
        <v>0</v>
      </c>
      <c r="Q560" s="45">
        <v>0</v>
      </c>
      <c r="R560" s="45">
        <v>0</v>
      </c>
      <c r="S560" s="104">
        <v>0</v>
      </c>
      <c r="T560" s="98">
        <v>0</v>
      </c>
      <c r="U560" s="45">
        <v>0</v>
      </c>
      <c r="V560" s="45">
        <v>0</v>
      </c>
      <c r="W560" s="47">
        <v>0</v>
      </c>
      <c r="X560" s="62">
        <v>0</v>
      </c>
      <c r="Y560" s="45">
        <v>0</v>
      </c>
      <c r="Z560" s="45">
        <v>0</v>
      </c>
      <c r="AA560" s="45">
        <v>0</v>
      </c>
      <c r="AB560" s="115"/>
    </row>
    <row r="561" spans="1:28" x14ac:dyDescent="0.25">
      <c r="A561" s="87" t="s">
        <v>1152</v>
      </c>
      <c r="B561" s="38" t="s">
        <v>305</v>
      </c>
      <c r="C561" s="144"/>
      <c r="D561" s="146">
        <f t="shared" si="184"/>
        <v>0</v>
      </c>
      <c r="E561" s="98">
        <v>0</v>
      </c>
      <c r="F561" s="45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98">
        <v>0</v>
      </c>
      <c r="M561" s="46">
        <v>0</v>
      </c>
      <c r="N561" s="46">
        <v>0</v>
      </c>
      <c r="O561" s="46">
        <v>0</v>
      </c>
      <c r="P561" s="45">
        <v>0</v>
      </c>
      <c r="Q561" s="45">
        <v>0</v>
      </c>
      <c r="R561" s="45">
        <v>0</v>
      </c>
      <c r="S561" s="104">
        <v>0</v>
      </c>
      <c r="T561" s="98">
        <v>0</v>
      </c>
      <c r="U561" s="45">
        <v>0</v>
      </c>
      <c r="V561" s="45">
        <v>0</v>
      </c>
      <c r="W561" s="47">
        <v>0</v>
      </c>
      <c r="X561" s="62">
        <v>0</v>
      </c>
      <c r="Y561" s="45">
        <v>0</v>
      </c>
      <c r="Z561" s="45">
        <v>0</v>
      </c>
      <c r="AA561" s="45">
        <v>0</v>
      </c>
      <c r="AB561" s="115"/>
    </row>
    <row r="562" spans="1:28" x14ac:dyDescent="0.25">
      <c r="A562" s="87" t="s">
        <v>1153</v>
      </c>
      <c r="B562" s="38" t="s">
        <v>306</v>
      </c>
      <c r="C562" s="144"/>
      <c r="D562" s="146">
        <f t="shared" si="184"/>
        <v>0</v>
      </c>
      <c r="E562" s="98">
        <v>0</v>
      </c>
      <c r="F562" s="45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98">
        <v>0</v>
      </c>
      <c r="M562" s="46">
        <v>0</v>
      </c>
      <c r="N562" s="46">
        <v>0</v>
      </c>
      <c r="O562" s="46">
        <v>0</v>
      </c>
      <c r="P562" s="45">
        <v>0</v>
      </c>
      <c r="Q562" s="45">
        <v>0</v>
      </c>
      <c r="R562" s="45">
        <v>0</v>
      </c>
      <c r="S562" s="104">
        <v>0</v>
      </c>
      <c r="T562" s="98">
        <v>0</v>
      </c>
      <c r="U562" s="45">
        <v>0</v>
      </c>
      <c r="V562" s="45">
        <v>0</v>
      </c>
      <c r="W562" s="47">
        <v>0</v>
      </c>
      <c r="X562" s="62">
        <v>0</v>
      </c>
      <c r="Y562" s="45">
        <v>0</v>
      </c>
      <c r="Z562" s="45">
        <v>0</v>
      </c>
      <c r="AA562" s="45">
        <v>0</v>
      </c>
      <c r="AB562" s="115"/>
    </row>
    <row r="563" spans="1:28" x14ac:dyDescent="0.25">
      <c r="A563" s="87" t="s">
        <v>1154</v>
      </c>
      <c r="B563" s="38" t="s">
        <v>307</v>
      </c>
      <c r="C563" s="144"/>
      <c r="D563" s="146">
        <f t="shared" si="184"/>
        <v>0</v>
      </c>
      <c r="E563" s="98">
        <v>0</v>
      </c>
      <c r="F563" s="45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98">
        <v>0</v>
      </c>
      <c r="M563" s="46">
        <v>0</v>
      </c>
      <c r="N563" s="46">
        <v>0</v>
      </c>
      <c r="O563" s="46">
        <v>0</v>
      </c>
      <c r="P563" s="45">
        <v>0</v>
      </c>
      <c r="Q563" s="45">
        <v>0</v>
      </c>
      <c r="R563" s="45">
        <v>0</v>
      </c>
      <c r="S563" s="104">
        <v>0</v>
      </c>
      <c r="T563" s="98">
        <v>0</v>
      </c>
      <c r="U563" s="45">
        <v>0</v>
      </c>
      <c r="V563" s="45">
        <v>0</v>
      </c>
      <c r="W563" s="47">
        <v>0</v>
      </c>
      <c r="X563" s="62">
        <v>0</v>
      </c>
      <c r="Y563" s="45">
        <v>0</v>
      </c>
      <c r="Z563" s="45">
        <v>0</v>
      </c>
      <c r="AA563" s="45">
        <v>0</v>
      </c>
      <c r="AB563" s="115"/>
    </row>
    <row r="564" spans="1:28" x14ac:dyDescent="0.25">
      <c r="A564" s="87" t="s">
        <v>1155</v>
      </c>
      <c r="B564" s="38" t="s">
        <v>308</v>
      </c>
      <c r="C564" s="144"/>
      <c r="D564" s="146">
        <f t="shared" si="184"/>
        <v>0</v>
      </c>
      <c r="E564" s="98">
        <v>0</v>
      </c>
      <c r="F564" s="45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98">
        <v>0</v>
      </c>
      <c r="M564" s="46">
        <v>0</v>
      </c>
      <c r="N564" s="46">
        <v>0</v>
      </c>
      <c r="O564" s="46">
        <v>0</v>
      </c>
      <c r="P564" s="45">
        <v>0</v>
      </c>
      <c r="Q564" s="45">
        <v>0</v>
      </c>
      <c r="R564" s="45">
        <v>0</v>
      </c>
      <c r="S564" s="104">
        <v>0</v>
      </c>
      <c r="T564" s="98">
        <v>0</v>
      </c>
      <c r="U564" s="45">
        <v>0</v>
      </c>
      <c r="V564" s="45">
        <v>0</v>
      </c>
      <c r="W564" s="47">
        <v>0</v>
      </c>
      <c r="X564" s="62">
        <v>0</v>
      </c>
      <c r="Y564" s="45">
        <v>0</v>
      </c>
      <c r="Z564" s="45">
        <v>0</v>
      </c>
      <c r="AA564" s="45">
        <v>0</v>
      </c>
      <c r="AB564" s="115"/>
    </row>
    <row r="565" spans="1:28" x14ac:dyDescent="0.25">
      <c r="A565" s="87" t="s">
        <v>1156</v>
      </c>
      <c r="B565" s="38" t="s">
        <v>309</v>
      </c>
      <c r="C565" s="144"/>
      <c r="D565" s="146">
        <f t="shared" si="184"/>
        <v>0</v>
      </c>
      <c r="E565" s="98">
        <v>0</v>
      </c>
      <c r="F565" s="45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98">
        <v>0</v>
      </c>
      <c r="M565" s="46">
        <v>0</v>
      </c>
      <c r="N565" s="46">
        <v>0</v>
      </c>
      <c r="O565" s="46">
        <v>0</v>
      </c>
      <c r="P565" s="45">
        <v>0</v>
      </c>
      <c r="Q565" s="45">
        <v>0</v>
      </c>
      <c r="R565" s="45">
        <v>0</v>
      </c>
      <c r="S565" s="104">
        <v>0</v>
      </c>
      <c r="T565" s="98">
        <v>0</v>
      </c>
      <c r="U565" s="45">
        <v>0</v>
      </c>
      <c r="V565" s="45">
        <v>0</v>
      </c>
      <c r="W565" s="47">
        <v>0</v>
      </c>
      <c r="X565" s="62">
        <v>0</v>
      </c>
      <c r="Y565" s="45">
        <v>0</v>
      </c>
      <c r="Z565" s="45">
        <v>0</v>
      </c>
      <c r="AA565" s="45">
        <v>0</v>
      </c>
      <c r="AB565" s="115"/>
    </row>
    <row r="566" spans="1:28" x14ac:dyDescent="0.25">
      <c r="A566" s="87" t="s">
        <v>1157</v>
      </c>
      <c r="B566" s="38" t="s">
        <v>310</v>
      </c>
      <c r="C566" s="144"/>
      <c r="D566" s="146">
        <f t="shared" si="184"/>
        <v>0</v>
      </c>
      <c r="E566" s="98">
        <v>0</v>
      </c>
      <c r="F566" s="45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98">
        <v>0</v>
      </c>
      <c r="M566" s="46">
        <v>0</v>
      </c>
      <c r="N566" s="46">
        <v>0</v>
      </c>
      <c r="O566" s="46">
        <v>0</v>
      </c>
      <c r="P566" s="45">
        <v>0</v>
      </c>
      <c r="Q566" s="45">
        <v>0</v>
      </c>
      <c r="R566" s="45">
        <v>0</v>
      </c>
      <c r="S566" s="104">
        <v>0</v>
      </c>
      <c r="T566" s="98">
        <v>0</v>
      </c>
      <c r="U566" s="45">
        <v>0</v>
      </c>
      <c r="V566" s="45">
        <v>0</v>
      </c>
      <c r="W566" s="47">
        <v>0</v>
      </c>
      <c r="X566" s="62">
        <v>0</v>
      </c>
      <c r="Y566" s="45">
        <v>0</v>
      </c>
      <c r="Z566" s="45">
        <v>0</v>
      </c>
      <c r="AA566" s="45">
        <v>0</v>
      </c>
      <c r="AB566" s="115"/>
    </row>
    <row r="567" spans="1:28" s="148" customFormat="1" ht="11.25" x14ac:dyDescent="0.2">
      <c r="A567" s="87">
        <v>4232</v>
      </c>
      <c r="B567" s="38" t="s">
        <v>311</v>
      </c>
      <c r="C567" s="144">
        <v>364</v>
      </c>
      <c r="D567" s="145">
        <f>SUM(D568:D572)</f>
        <v>0</v>
      </c>
      <c r="E567" s="149">
        <f t="shared" ref="E567:AA567" si="185">SUM(E568:E572)</f>
        <v>0</v>
      </c>
      <c r="F567" s="150">
        <f t="shared" si="185"/>
        <v>0</v>
      </c>
      <c r="G567" s="151">
        <f t="shared" si="185"/>
        <v>0</v>
      </c>
      <c r="H567" s="151">
        <f t="shared" si="185"/>
        <v>0</v>
      </c>
      <c r="I567" s="151">
        <f t="shared" si="185"/>
        <v>0</v>
      </c>
      <c r="J567" s="151">
        <f t="shared" si="185"/>
        <v>0</v>
      </c>
      <c r="K567" s="151">
        <f t="shared" si="185"/>
        <v>0</v>
      </c>
      <c r="L567" s="149">
        <f t="shared" si="185"/>
        <v>0</v>
      </c>
      <c r="M567" s="151">
        <f t="shared" si="185"/>
        <v>0</v>
      </c>
      <c r="N567" s="151">
        <f t="shared" si="185"/>
        <v>0</v>
      </c>
      <c r="O567" s="151">
        <f t="shared" si="185"/>
        <v>0</v>
      </c>
      <c r="P567" s="150">
        <f t="shared" si="185"/>
        <v>0</v>
      </c>
      <c r="Q567" s="150">
        <f t="shared" si="185"/>
        <v>0</v>
      </c>
      <c r="R567" s="150">
        <f t="shared" si="185"/>
        <v>0</v>
      </c>
      <c r="S567" s="153">
        <f t="shared" si="185"/>
        <v>0</v>
      </c>
      <c r="T567" s="149">
        <f t="shared" si="185"/>
        <v>0</v>
      </c>
      <c r="U567" s="150">
        <f t="shared" si="185"/>
        <v>0</v>
      </c>
      <c r="V567" s="150">
        <f t="shared" si="185"/>
        <v>0</v>
      </c>
      <c r="W567" s="154">
        <f t="shared" si="185"/>
        <v>0</v>
      </c>
      <c r="X567" s="155">
        <f t="shared" si="185"/>
        <v>0</v>
      </c>
      <c r="Y567" s="150">
        <f t="shared" si="185"/>
        <v>0</v>
      </c>
      <c r="Z567" s="150">
        <f t="shared" si="185"/>
        <v>0</v>
      </c>
      <c r="AA567" s="150">
        <f t="shared" si="185"/>
        <v>0</v>
      </c>
      <c r="AB567" s="157"/>
    </row>
    <row r="568" spans="1:28" x14ac:dyDescent="0.25">
      <c r="A568" s="87">
        <v>42321</v>
      </c>
      <c r="B568" s="38" t="s">
        <v>1158</v>
      </c>
      <c r="C568" s="144"/>
      <c r="D568" s="146">
        <f>SUM(E568:AA568)</f>
        <v>0</v>
      </c>
      <c r="E568" s="98">
        <v>0</v>
      </c>
      <c r="F568" s="45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98">
        <v>0</v>
      </c>
      <c r="M568" s="46">
        <v>0</v>
      </c>
      <c r="N568" s="46">
        <v>0</v>
      </c>
      <c r="O568" s="46">
        <v>0</v>
      </c>
      <c r="P568" s="45">
        <v>0</v>
      </c>
      <c r="Q568" s="45">
        <v>0</v>
      </c>
      <c r="R568" s="45">
        <v>0</v>
      </c>
      <c r="S568" s="104">
        <v>0</v>
      </c>
      <c r="T568" s="98">
        <v>0</v>
      </c>
      <c r="U568" s="45">
        <v>0</v>
      </c>
      <c r="V568" s="45">
        <v>0</v>
      </c>
      <c r="W568" s="47">
        <v>0</v>
      </c>
      <c r="X568" s="62">
        <v>0</v>
      </c>
      <c r="Y568" s="45">
        <v>0</v>
      </c>
      <c r="Z568" s="45">
        <v>0</v>
      </c>
      <c r="AA568" s="45">
        <v>0</v>
      </c>
      <c r="AB568" s="115"/>
    </row>
    <row r="569" spans="1:28" x14ac:dyDescent="0.25">
      <c r="A569" s="87">
        <v>42322</v>
      </c>
      <c r="B569" s="38" t="s">
        <v>1159</v>
      </c>
      <c r="C569" s="144"/>
      <c r="D569" s="146">
        <f>SUM(E569:AA569)</f>
        <v>0</v>
      </c>
      <c r="E569" s="98">
        <v>0</v>
      </c>
      <c r="F569" s="45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98">
        <v>0</v>
      </c>
      <c r="M569" s="46">
        <v>0</v>
      </c>
      <c r="N569" s="46">
        <v>0</v>
      </c>
      <c r="O569" s="46">
        <v>0</v>
      </c>
      <c r="P569" s="45">
        <v>0</v>
      </c>
      <c r="Q569" s="45">
        <v>0</v>
      </c>
      <c r="R569" s="45">
        <v>0</v>
      </c>
      <c r="S569" s="104">
        <v>0</v>
      </c>
      <c r="T569" s="98">
        <v>0</v>
      </c>
      <c r="U569" s="45">
        <v>0</v>
      </c>
      <c r="V569" s="45">
        <v>0</v>
      </c>
      <c r="W569" s="47">
        <v>0</v>
      </c>
      <c r="X569" s="62">
        <v>0</v>
      </c>
      <c r="Y569" s="45">
        <v>0</v>
      </c>
      <c r="Z569" s="45">
        <v>0</v>
      </c>
      <c r="AA569" s="45">
        <v>0</v>
      </c>
      <c r="AB569" s="115"/>
    </row>
    <row r="570" spans="1:28" x14ac:dyDescent="0.25">
      <c r="A570" s="87" t="s">
        <v>1160</v>
      </c>
      <c r="B570" s="38" t="s">
        <v>1161</v>
      </c>
      <c r="C570" s="144"/>
      <c r="D570" s="146">
        <f>SUM(E570:AA570)</f>
        <v>0</v>
      </c>
      <c r="E570" s="98">
        <v>0</v>
      </c>
      <c r="F570" s="45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98">
        <v>0</v>
      </c>
      <c r="M570" s="46">
        <v>0</v>
      </c>
      <c r="N570" s="46">
        <v>0</v>
      </c>
      <c r="O570" s="46">
        <v>0</v>
      </c>
      <c r="P570" s="45">
        <v>0</v>
      </c>
      <c r="Q570" s="45">
        <v>0</v>
      </c>
      <c r="R570" s="45">
        <v>0</v>
      </c>
      <c r="S570" s="104">
        <v>0</v>
      </c>
      <c r="T570" s="98">
        <v>0</v>
      </c>
      <c r="U570" s="45">
        <v>0</v>
      </c>
      <c r="V570" s="45">
        <v>0</v>
      </c>
      <c r="W570" s="47">
        <v>0</v>
      </c>
      <c r="X570" s="62">
        <v>0</v>
      </c>
      <c r="Y570" s="45">
        <v>0</v>
      </c>
      <c r="Z570" s="45">
        <v>0</v>
      </c>
      <c r="AA570" s="45">
        <v>0</v>
      </c>
      <c r="AB570" s="115"/>
    </row>
    <row r="571" spans="1:28" x14ac:dyDescent="0.25">
      <c r="A571" s="87" t="s">
        <v>1162</v>
      </c>
      <c r="B571" s="38" t="s">
        <v>1163</v>
      </c>
      <c r="C571" s="144"/>
      <c r="D571" s="146">
        <f>SUM(E571:AA571)</f>
        <v>0</v>
      </c>
      <c r="E571" s="98">
        <v>0</v>
      </c>
      <c r="F571" s="45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98">
        <v>0</v>
      </c>
      <c r="M571" s="46">
        <v>0</v>
      </c>
      <c r="N571" s="46">
        <v>0</v>
      </c>
      <c r="O571" s="46">
        <v>0</v>
      </c>
      <c r="P571" s="45">
        <v>0</v>
      </c>
      <c r="Q571" s="45">
        <v>0</v>
      </c>
      <c r="R571" s="45">
        <v>0</v>
      </c>
      <c r="S571" s="104">
        <v>0</v>
      </c>
      <c r="T571" s="98">
        <v>0</v>
      </c>
      <c r="U571" s="45">
        <v>0</v>
      </c>
      <c r="V571" s="45">
        <v>0</v>
      </c>
      <c r="W571" s="47">
        <v>0</v>
      </c>
      <c r="X571" s="62">
        <v>0</v>
      </c>
      <c r="Y571" s="45">
        <v>0</v>
      </c>
      <c r="Z571" s="45">
        <v>0</v>
      </c>
      <c r="AA571" s="45">
        <v>0</v>
      </c>
      <c r="AB571" s="115"/>
    </row>
    <row r="572" spans="1:28" x14ac:dyDescent="0.25">
      <c r="A572" s="87" t="s">
        <v>1164</v>
      </c>
      <c r="B572" s="38" t="s">
        <v>1165</v>
      </c>
      <c r="C572" s="144"/>
      <c r="D572" s="146">
        <f>SUM(E572:AA572)</f>
        <v>0</v>
      </c>
      <c r="E572" s="98">
        <v>0</v>
      </c>
      <c r="F572" s="45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98">
        <v>0</v>
      </c>
      <c r="M572" s="46">
        <v>0</v>
      </c>
      <c r="N572" s="46">
        <v>0</v>
      </c>
      <c r="O572" s="46">
        <v>0</v>
      </c>
      <c r="P572" s="45">
        <v>0</v>
      </c>
      <c r="Q572" s="45">
        <v>0</v>
      </c>
      <c r="R572" s="45">
        <v>0</v>
      </c>
      <c r="S572" s="104">
        <v>0</v>
      </c>
      <c r="T572" s="98">
        <v>0</v>
      </c>
      <c r="U572" s="45">
        <v>0</v>
      </c>
      <c r="V572" s="45">
        <v>0</v>
      </c>
      <c r="W572" s="47">
        <v>0</v>
      </c>
      <c r="X572" s="62">
        <v>0</v>
      </c>
      <c r="Y572" s="45">
        <v>0</v>
      </c>
      <c r="Z572" s="45">
        <v>0</v>
      </c>
      <c r="AA572" s="45">
        <v>0</v>
      </c>
      <c r="AB572" s="115"/>
    </row>
    <row r="573" spans="1:28" s="148" customFormat="1" ht="11.25" x14ac:dyDescent="0.2">
      <c r="A573" s="87">
        <v>4233</v>
      </c>
      <c r="B573" s="38" t="s">
        <v>312</v>
      </c>
      <c r="C573" s="144">
        <v>365</v>
      </c>
      <c r="D573" s="145">
        <f>SUM(D574:D576)</f>
        <v>0</v>
      </c>
      <c r="E573" s="149">
        <f t="shared" ref="E573:AA573" si="186">SUM(E574:E576)</f>
        <v>0</v>
      </c>
      <c r="F573" s="150">
        <f t="shared" si="186"/>
        <v>0</v>
      </c>
      <c r="G573" s="151">
        <f t="shared" si="186"/>
        <v>0</v>
      </c>
      <c r="H573" s="151">
        <f t="shared" si="186"/>
        <v>0</v>
      </c>
      <c r="I573" s="151">
        <f t="shared" si="186"/>
        <v>0</v>
      </c>
      <c r="J573" s="151">
        <f t="shared" si="186"/>
        <v>0</v>
      </c>
      <c r="K573" s="151">
        <f t="shared" si="186"/>
        <v>0</v>
      </c>
      <c r="L573" s="149">
        <f t="shared" si="186"/>
        <v>0</v>
      </c>
      <c r="M573" s="151">
        <f t="shared" si="186"/>
        <v>0</v>
      </c>
      <c r="N573" s="151">
        <f t="shared" si="186"/>
        <v>0</v>
      </c>
      <c r="O573" s="151">
        <f t="shared" si="186"/>
        <v>0</v>
      </c>
      <c r="P573" s="150">
        <f t="shared" si="186"/>
        <v>0</v>
      </c>
      <c r="Q573" s="150">
        <f t="shared" si="186"/>
        <v>0</v>
      </c>
      <c r="R573" s="150">
        <f t="shared" si="186"/>
        <v>0</v>
      </c>
      <c r="S573" s="153">
        <f t="shared" si="186"/>
        <v>0</v>
      </c>
      <c r="T573" s="149">
        <f t="shared" si="186"/>
        <v>0</v>
      </c>
      <c r="U573" s="150">
        <f t="shared" si="186"/>
        <v>0</v>
      </c>
      <c r="V573" s="150">
        <f t="shared" si="186"/>
        <v>0</v>
      </c>
      <c r="W573" s="154">
        <f t="shared" si="186"/>
        <v>0</v>
      </c>
      <c r="X573" s="155">
        <f t="shared" si="186"/>
        <v>0</v>
      </c>
      <c r="Y573" s="150">
        <f t="shared" si="186"/>
        <v>0</v>
      </c>
      <c r="Z573" s="150">
        <f t="shared" si="186"/>
        <v>0</v>
      </c>
      <c r="AA573" s="150">
        <f t="shared" si="186"/>
        <v>0</v>
      </c>
      <c r="AB573" s="157"/>
    </row>
    <row r="574" spans="1:28" x14ac:dyDescent="0.25">
      <c r="A574" s="87" t="s">
        <v>1166</v>
      </c>
      <c r="B574" s="38" t="s">
        <v>313</v>
      </c>
      <c r="C574" s="144"/>
      <c r="D574" s="146">
        <f>SUM(E574:AA574)</f>
        <v>0</v>
      </c>
      <c r="E574" s="98">
        <v>0</v>
      </c>
      <c r="F574" s="45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98">
        <v>0</v>
      </c>
      <c r="M574" s="46">
        <v>0</v>
      </c>
      <c r="N574" s="46">
        <v>0</v>
      </c>
      <c r="O574" s="46">
        <v>0</v>
      </c>
      <c r="P574" s="45">
        <v>0</v>
      </c>
      <c r="Q574" s="45">
        <v>0</v>
      </c>
      <c r="R574" s="45">
        <v>0</v>
      </c>
      <c r="S574" s="104">
        <v>0</v>
      </c>
      <c r="T574" s="98">
        <v>0</v>
      </c>
      <c r="U574" s="45">
        <v>0</v>
      </c>
      <c r="V574" s="45">
        <v>0</v>
      </c>
      <c r="W574" s="47">
        <v>0</v>
      </c>
      <c r="X574" s="62">
        <v>0</v>
      </c>
      <c r="Y574" s="45">
        <v>0</v>
      </c>
      <c r="Z574" s="45">
        <v>0</v>
      </c>
      <c r="AA574" s="45">
        <v>0</v>
      </c>
      <c r="AB574" s="115"/>
    </row>
    <row r="575" spans="1:28" x14ac:dyDescent="0.25">
      <c r="A575" s="87" t="s">
        <v>1167</v>
      </c>
      <c r="B575" s="38" t="s">
        <v>314</v>
      </c>
      <c r="C575" s="144"/>
      <c r="D575" s="146">
        <f>SUM(E575:AA575)</f>
        <v>0</v>
      </c>
      <c r="E575" s="98">
        <v>0</v>
      </c>
      <c r="F575" s="45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98">
        <v>0</v>
      </c>
      <c r="M575" s="46">
        <v>0</v>
      </c>
      <c r="N575" s="46">
        <v>0</v>
      </c>
      <c r="O575" s="46">
        <v>0</v>
      </c>
      <c r="P575" s="45">
        <v>0</v>
      </c>
      <c r="Q575" s="45">
        <v>0</v>
      </c>
      <c r="R575" s="45">
        <v>0</v>
      </c>
      <c r="S575" s="104">
        <v>0</v>
      </c>
      <c r="T575" s="98">
        <v>0</v>
      </c>
      <c r="U575" s="45">
        <v>0</v>
      </c>
      <c r="V575" s="45">
        <v>0</v>
      </c>
      <c r="W575" s="47">
        <v>0</v>
      </c>
      <c r="X575" s="62">
        <v>0</v>
      </c>
      <c r="Y575" s="45">
        <v>0</v>
      </c>
      <c r="Z575" s="45">
        <v>0</v>
      </c>
      <c r="AA575" s="45">
        <v>0</v>
      </c>
      <c r="AB575" s="115"/>
    </row>
    <row r="576" spans="1:28" x14ac:dyDescent="0.25">
      <c r="A576" s="87" t="s">
        <v>1168</v>
      </c>
      <c r="B576" s="38" t="s">
        <v>315</v>
      </c>
      <c r="C576" s="144"/>
      <c r="D576" s="146">
        <f>SUM(E576:AA576)</f>
        <v>0</v>
      </c>
      <c r="E576" s="98">
        <v>0</v>
      </c>
      <c r="F576" s="45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98">
        <v>0</v>
      </c>
      <c r="M576" s="46">
        <v>0</v>
      </c>
      <c r="N576" s="46">
        <v>0</v>
      </c>
      <c r="O576" s="46">
        <v>0</v>
      </c>
      <c r="P576" s="45">
        <v>0</v>
      </c>
      <c r="Q576" s="45">
        <v>0</v>
      </c>
      <c r="R576" s="45">
        <v>0</v>
      </c>
      <c r="S576" s="104">
        <v>0</v>
      </c>
      <c r="T576" s="98">
        <v>0</v>
      </c>
      <c r="U576" s="45">
        <v>0</v>
      </c>
      <c r="V576" s="45">
        <v>0</v>
      </c>
      <c r="W576" s="47">
        <v>0</v>
      </c>
      <c r="X576" s="62">
        <v>0</v>
      </c>
      <c r="Y576" s="45">
        <v>0</v>
      </c>
      <c r="Z576" s="45">
        <v>0</v>
      </c>
      <c r="AA576" s="45">
        <v>0</v>
      </c>
      <c r="AB576" s="115"/>
    </row>
    <row r="577" spans="1:28" s="148" customFormat="1" ht="11.25" x14ac:dyDescent="0.2">
      <c r="A577" s="87">
        <v>4234</v>
      </c>
      <c r="B577" s="38" t="s">
        <v>316</v>
      </c>
      <c r="C577" s="144">
        <v>366</v>
      </c>
      <c r="D577" s="145">
        <f>SUM(D578:D580)</f>
        <v>0</v>
      </c>
      <c r="E577" s="149">
        <f t="shared" ref="E577:AA577" si="187">SUM(E578:E580)</f>
        <v>0</v>
      </c>
      <c r="F577" s="150">
        <f t="shared" si="187"/>
        <v>0</v>
      </c>
      <c r="G577" s="151">
        <f t="shared" si="187"/>
        <v>0</v>
      </c>
      <c r="H577" s="151">
        <f t="shared" si="187"/>
        <v>0</v>
      </c>
      <c r="I577" s="151">
        <f t="shared" si="187"/>
        <v>0</v>
      </c>
      <c r="J577" s="151">
        <f t="shared" si="187"/>
        <v>0</v>
      </c>
      <c r="K577" s="151">
        <f t="shared" si="187"/>
        <v>0</v>
      </c>
      <c r="L577" s="149">
        <f t="shared" si="187"/>
        <v>0</v>
      </c>
      <c r="M577" s="151">
        <f t="shared" si="187"/>
        <v>0</v>
      </c>
      <c r="N577" s="151">
        <f t="shared" si="187"/>
        <v>0</v>
      </c>
      <c r="O577" s="151">
        <f t="shared" si="187"/>
        <v>0</v>
      </c>
      <c r="P577" s="150">
        <f t="shared" si="187"/>
        <v>0</v>
      </c>
      <c r="Q577" s="150">
        <f t="shared" si="187"/>
        <v>0</v>
      </c>
      <c r="R577" s="150">
        <f t="shared" si="187"/>
        <v>0</v>
      </c>
      <c r="S577" s="153">
        <f t="shared" si="187"/>
        <v>0</v>
      </c>
      <c r="T577" s="149">
        <f t="shared" si="187"/>
        <v>0</v>
      </c>
      <c r="U577" s="150">
        <f t="shared" si="187"/>
        <v>0</v>
      </c>
      <c r="V577" s="150">
        <f t="shared" si="187"/>
        <v>0</v>
      </c>
      <c r="W577" s="154">
        <f t="shared" si="187"/>
        <v>0</v>
      </c>
      <c r="X577" s="155">
        <f t="shared" si="187"/>
        <v>0</v>
      </c>
      <c r="Y577" s="150">
        <f t="shared" si="187"/>
        <v>0</v>
      </c>
      <c r="Z577" s="150">
        <f t="shared" si="187"/>
        <v>0</v>
      </c>
      <c r="AA577" s="150">
        <f t="shared" si="187"/>
        <v>0</v>
      </c>
      <c r="AB577" s="157"/>
    </row>
    <row r="578" spans="1:28" x14ac:dyDescent="0.25">
      <c r="A578" s="87" t="s">
        <v>1169</v>
      </c>
      <c r="B578" s="38" t="s">
        <v>1170</v>
      </c>
      <c r="C578" s="144"/>
      <c r="D578" s="146">
        <f>SUM(E578:AA578)</f>
        <v>0</v>
      </c>
      <c r="E578" s="98">
        <v>0</v>
      </c>
      <c r="F578" s="45">
        <v>0</v>
      </c>
      <c r="G578" s="46">
        <v>0</v>
      </c>
      <c r="H578" s="46">
        <v>0</v>
      </c>
      <c r="I578" s="46">
        <v>0</v>
      </c>
      <c r="J578" s="46">
        <v>0</v>
      </c>
      <c r="K578" s="46">
        <v>0</v>
      </c>
      <c r="L578" s="98">
        <v>0</v>
      </c>
      <c r="M578" s="46">
        <v>0</v>
      </c>
      <c r="N578" s="46">
        <v>0</v>
      </c>
      <c r="O578" s="46">
        <v>0</v>
      </c>
      <c r="P578" s="45">
        <v>0</v>
      </c>
      <c r="Q578" s="45">
        <v>0</v>
      </c>
      <c r="R578" s="45">
        <v>0</v>
      </c>
      <c r="S578" s="104">
        <v>0</v>
      </c>
      <c r="T578" s="98">
        <v>0</v>
      </c>
      <c r="U578" s="45">
        <v>0</v>
      </c>
      <c r="V578" s="45">
        <v>0</v>
      </c>
      <c r="W578" s="47">
        <v>0</v>
      </c>
      <c r="X578" s="62">
        <v>0</v>
      </c>
      <c r="Y578" s="45">
        <v>0</v>
      </c>
      <c r="Z578" s="45">
        <v>0</v>
      </c>
      <c r="AA578" s="45">
        <v>0</v>
      </c>
      <c r="AB578" s="115"/>
    </row>
    <row r="579" spans="1:28" x14ac:dyDescent="0.25">
      <c r="A579" s="87" t="s">
        <v>1171</v>
      </c>
      <c r="B579" s="38" t="s">
        <v>1172</v>
      </c>
      <c r="C579" s="144"/>
      <c r="D579" s="146">
        <f>SUM(E579:AA579)</f>
        <v>0</v>
      </c>
      <c r="E579" s="98">
        <v>0</v>
      </c>
      <c r="F579" s="45">
        <v>0</v>
      </c>
      <c r="G579" s="46">
        <v>0</v>
      </c>
      <c r="H579" s="46">
        <v>0</v>
      </c>
      <c r="I579" s="46">
        <v>0</v>
      </c>
      <c r="J579" s="46">
        <v>0</v>
      </c>
      <c r="K579" s="46">
        <v>0</v>
      </c>
      <c r="L579" s="98">
        <v>0</v>
      </c>
      <c r="M579" s="46">
        <v>0</v>
      </c>
      <c r="N579" s="46">
        <v>0</v>
      </c>
      <c r="O579" s="46">
        <v>0</v>
      </c>
      <c r="P579" s="45">
        <v>0</v>
      </c>
      <c r="Q579" s="45">
        <v>0</v>
      </c>
      <c r="R579" s="45">
        <v>0</v>
      </c>
      <c r="S579" s="104">
        <v>0</v>
      </c>
      <c r="T579" s="98">
        <v>0</v>
      </c>
      <c r="U579" s="45">
        <v>0</v>
      </c>
      <c r="V579" s="45">
        <v>0</v>
      </c>
      <c r="W579" s="47">
        <v>0</v>
      </c>
      <c r="X579" s="62">
        <v>0</v>
      </c>
      <c r="Y579" s="45">
        <v>0</v>
      </c>
      <c r="Z579" s="45">
        <v>0</v>
      </c>
      <c r="AA579" s="45">
        <v>0</v>
      </c>
      <c r="AB579" s="115"/>
    </row>
    <row r="580" spans="1:28" x14ac:dyDescent="0.25">
      <c r="A580" s="87" t="s">
        <v>1173</v>
      </c>
      <c r="B580" s="38" t="s">
        <v>1174</v>
      </c>
      <c r="C580" s="144"/>
      <c r="D580" s="146">
        <f>SUM(E580:AA580)</f>
        <v>0</v>
      </c>
      <c r="E580" s="98">
        <v>0</v>
      </c>
      <c r="F580" s="45">
        <v>0</v>
      </c>
      <c r="G580" s="46">
        <v>0</v>
      </c>
      <c r="H580" s="46">
        <v>0</v>
      </c>
      <c r="I580" s="46">
        <v>0</v>
      </c>
      <c r="J580" s="46">
        <v>0</v>
      </c>
      <c r="K580" s="46">
        <v>0</v>
      </c>
      <c r="L580" s="98">
        <v>0</v>
      </c>
      <c r="M580" s="46">
        <v>0</v>
      </c>
      <c r="N580" s="46">
        <v>0</v>
      </c>
      <c r="O580" s="46">
        <v>0</v>
      </c>
      <c r="P580" s="45">
        <v>0</v>
      </c>
      <c r="Q580" s="45">
        <v>0</v>
      </c>
      <c r="R580" s="45">
        <v>0</v>
      </c>
      <c r="S580" s="104">
        <v>0</v>
      </c>
      <c r="T580" s="98">
        <v>0</v>
      </c>
      <c r="U580" s="45">
        <v>0</v>
      </c>
      <c r="V580" s="45">
        <v>0</v>
      </c>
      <c r="W580" s="47">
        <v>0</v>
      </c>
      <c r="X580" s="62">
        <v>0</v>
      </c>
      <c r="Y580" s="45">
        <v>0</v>
      </c>
      <c r="Z580" s="45">
        <v>0</v>
      </c>
      <c r="AA580" s="45">
        <v>0</v>
      </c>
      <c r="AB580" s="115"/>
    </row>
    <row r="581" spans="1:28" s="148" customFormat="1" ht="22.5" customHeight="1" x14ac:dyDescent="0.2">
      <c r="A581" s="87">
        <v>424</v>
      </c>
      <c r="B581" s="38" t="s">
        <v>1175</v>
      </c>
      <c r="C581" s="144">
        <v>367</v>
      </c>
      <c r="D581" s="39">
        <f>SUM(D582+D584+D588+D591)</f>
        <v>0</v>
      </c>
      <c r="E581" s="99">
        <f>SUM(E582+E584+E588+E591)</f>
        <v>0</v>
      </c>
      <c r="F581" s="48">
        <f t="shared" ref="F581:AA581" si="188">SUM(F582+F584+F588+F591)</f>
        <v>0</v>
      </c>
      <c r="G581" s="49">
        <f t="shared" si="188"/>
        <v>0</v>
      </c>
      <c r="H581" s="49">
        <f t="shared" si="188"/>
        <v>0</v>
      </c>
      <c r="I581" s="49">
        <f t="shared" si="188"/>
        <v>0</v>
      </c>
      <c r="J581" s="49">
        <f t="shared" si="188"/>
        <v>0</v>
      </c>
      <c r="K581" s="49">
        <f t="shared" si="188"/>
        <v>0</v>
      </c>
      <c r="L581" s="99">
        <f t="shared" si="188"/>
        <v>0</v>
      </c>
      <c r="M581" s="49">
        <f t="shared" si="188"/>
        <v>0</v>
      </c>
      <c r="N581" s="49">
        <f t="shared" si="188"/>
        <v>0</v>
      </c>
      <c r="O581" s="49">
        <f t="shared" si="188"/>
        <v>0</v>
      </c>
      <c r="P581" s="48">
        <f t="shared" si="188"/>
        <v>0</v>
      </c>
      <c r="Q581" s="48">
        <f t="shared" si="188"/>
        <v>0</v>
      </c>
      <c r="R581" s="48">
        <f t="shared" si="188"/>
        <v>0</v>
      </c>
      <c r="S581" s="105">
        <f t="shared" si="188"/>
        <v>0</v>
      </c>
      <c r="T581" s="99">
        <f t="shared" si="188"/>
        <v>0</v>
      </c>
      <c r="U581" s="48">
        <f t="shared" si="188"/>
        <v>0</v>
      </c>
      <c r="V581" s="48">
        <f t="shared" si="188"/>
        <v>0</v>
      </c>
      <c r="W581" s="50">
        <f t="shared" si="188"/>
        <v>0</v>
      </c>
      <c r="X581" s="58">
        <f t="shared" si="188"/>
        <v>0</v>
      </c>
      <c r="Y581" s="48">
        <f t="shared" si="188"/>
        <v>0</v>
      </c>
      <c r="Z581" s="48">
        <f t="shared" si="188"/>
        <v>0</v>
      </c>
      <c r="AA581" s="48">
        <f t="shared" si="188"/>
        <v>0</v>
      </c>
      <c r="AB581" s="118"/>
    </row>
    <row r="582" spans="1:28" s="148" customFormat="1" ht="11.25" x14ac:dyDescent="0.2">
      <c r="A582" s="87">
        <v>4241</v>
      </c>
      <c r="B582" s="38" t="s">
        <v>319</v>
      </c>
      <c r="C582" s="144">
        <v>368</v>
      </c>
      <c r="D582" s="145">
        <f>+D583</f>
        <v>0</v>
      </c>
      <c r="E582" s="149">
        <f>+E583</f>
        <v>0</v>
      </c>
      <c r="F582" s="150">
        <f t="shared" ref="F582:AA582" si="189">+F583</f>
        <v>0</v>
      </c>
      <c r="G582" s="151">
        <f t="shared" si="189"/>
        <v>0</v>
      </c>
      <c r="H582" s="151">
        <f t="shared" si="189"/>
        <v>0</v>
      </c>
      <c r="I582" s="151">
        <f t="shared" si="189"/>
        <v>0</v>
      </c>
      <c r="J582" s="151">
        <f t="shared" si="189"/>
        <v>0</v>
      </c>
      <c r="K582" s="151">
        <f t="shared" si="189"/>
        <v>0</v>
      </c>
      <c r="L582" s="149">
        <f t="shared" si="189"/>
        <v>0</v>
      </c>
      <c r="M582" s="151">
        <f t="shared" si="189"/>
        <v>0</v>
      </c>
      <c r="N582" s="151">
        <f t="shared" si="189"/>
        <v>0</v>
      </c>
      <c r="O582" s="151">
        <f t="shared" si="189"/>
        <v>0</v>
      </c>
      <c r="P582" s="150">
        <f t="shared" si="189"/>
        <v>0</v>
      </c>
      <c r="Q582" s="150">
        <f t="shared" si="189"/>
        <v>0</v>
      </c>
      <c r="R582" s="150">
        <f t="shared" si="189"/>
        <v>0</v>
      </c>
      <c r="S582" s="153">
        <f t="shared" si="189"/>
        <v>0</v>
      </c>
      <c r="T582" s="149">
        <f t="shared" si="189"/>
        <v>0</v>
      </c>
      <c r="U582" s="150">
        <f t="shared" si="189"/>
        <v>0</v>
      </c>
      <c r="V582" s="150">
        <f t="shared" si="189"/>
        <v>0</v>
      </c>
      <c r="W582" s="154">
        <f t="shared" si="189"/>
        <v>0</v>
      </c>
      <c r="X582" s="218">
        <f t="shared" si="189"/>
        <v>0</v>
      </c>
      <c r="Y582" s="150">
        <f t="shared" si="189"/>
        <v>0</v>
      </c>
      <c r="Z582" s="150">
        <f t="shared" si="189"/>
        <v>0</v>
      </c>
      <c r="AA582" s="150">
        <f t="shared" si="189"/>
        <v>0</v>
      </c>
      <c r="AB582" s="157"/>
    </row>
    <row r="583" spans="1:28" x14ac:dyDescent="0.25">
      <c r="A583" s="87">
        <v>42411</v>
      </c>
      <c r="B583" s="38" t="s">
        <v>318</v>
      </c>
      <c r="C583" s="144"/>
      <c r="D583" s="146">
        <f>SUM(E583:AA583)</f>
        <v>0</v>
      </c>
      <c r="E583" s="98">
        <v>0</v>
      </c>
      <c r="F583" s="45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98">
        <v>0</v>
      </c>
      <c r="M583" s="46">
        <v>0</v>
      </c>
      <c r="N583" s="46">
        <v>0</v>
      </c>
      <c r="O583" s="46">
        <v>0</v>
      </c>
      <c r="P583" s="45">
        <v>0</v>
      </c>
      <c r="Q583" s="45">
        <v>0</v>
      </c>
      <c r="R583" s="45">
        <v>0</v>
      </c>
      <c r="S583" s="104">
        <v>0</v>
      </c>
      <c r="T583" s="98">
        <v>0</v>
      </c>
      <c r="U583" s="45">
        <v>0</v>
      </c>
      <c r="V583" s="45">
        <v>0</v>
      </c>
      <c r="W583" s="47">
        <v>0</v>
      </c>
      <c r="X583" s="62">
        <v>0</v>
      </c>
      <c r="Y583" s="45">
        <v>0</v>
      </c>
      <c r="Z583" s="45">
        <v>0</v>
      </c>
      <c r="AA583" s="45">
        <v>0</v>
      </c>
      <c r="AB583" s="115"/>
    </row>
    <row r="584" spans="1:28" s="148" customFormat="1" ht="11.25" x14ac:dyDescent="0.2">
      <c r="A584" s="87">
        <v>4242</v>
      </c>
      <c r="B584" s="38" t="s">
        <v>320</v>
      </c>
      <c r="C584" s="144">
        <v>369</v>
      </c>
      <c r="D584" s="145">
        <f>SUM(D585:D587)</f>
        <v>0</v>
      </c>
      <c r="E584" s="149">
        <f>SUM(E585:E587)</f>
        <v>0</v>
      </c>
      <c r="F584" s="150">
        <f t="shared" ref="F584:AA584" si="190">SUM(F585:F587)</f>
        <v>0</v>
      </c>
      <c r="G584" s="151">
        <f t="shared" si="190"/>
        <v>0</v>
      </c>
      <c r="H584" s="151">
        <f t="shared" si="190"/>
        <v>0</v>
      </c>
      <c r="I584" s="151">
        <f t="shared" si="190"/>
        <v>0</v>
      </c>
      <c r="J584" s="151">
        <f t="shared" si="190"/>
        <v>0</v>
      </c>
      <c r="K584" s="151">
        <f t="shared" si="190"/>
        <v>0</v>
      </c>
      <c r="L584" s="149">
        <f t="shared" si="190"/>
        <v>0</v>
      </c>
      <c r="M584" s="151">
        <f t="shared" si="190"/>
        <v>0</v>
      </c>
      <c r="N584" s="151">
        <f t="shared" si="190"/>
        <v>0</v>
      </c>
      <c r="O584" s="151">
        <f t="shared" si="190"/>
        <v>0</v>
      </c>
      <c r="P584" s="150">
        <f t="shared" si="190"/>
        <v>0</v>
      </c>
      <c r="Q584" s="150">
        <f t="shared" si="190"/>
        <v>0</v>
      </c>
      <c r="R584" s="150">
        <f t="shared" si="190"/>
        <v>0</v>
      </c>
      <c r="S584" s="153">
        <f t="shared" si="190"/>
        <v>0</v>
      </c>
      <c r="T584" s="149">
        <f t="shared" si="190"/>
        <v>0</v>
      </c>
      <c r="U584" s="150">
        <f t="shared" si="190"/>
        <v>0</v>
      </c>
      <c r="V584" s="150">
        <f t="shared" si="190"/>
        <v>0</v>
      </c>
      <c r="W584" s="154">
        <f t="shared" si="190"/>
        <v>0</v>
      </c>
      <c r="X584" s="155">
        <f t="shared" si="190"/>
        <v>0</v>
      </c>
      <c r="Y584" s="150">
        <f t="shared" si="190"/>
        <v>0</v>
      </c>
      <c r="Z584" s="150">
        <f t="shared" si="190"/>
        <v>0</v>
      </c>
      <c r="AA584" s="150">
        <f t="shared" si="190"/>
        <v>0</v>
      </c>
      <c r="AB584" s="157"/>
    </row>
    <row r="585" spans="1:28" x14ac:dyDescent="0.25">
      <c r="A585" s="87">
        <v>42421</v>
      </c>
      <c r="B585" s="38" t="s">
        <v>1176</v>
      </c>
      <c r="C585" s="144"/>
      <c r="D585" s="146">
        <f>SUM(E585:AA585)</f>
        <v>0</v>
      </c>
      <c r="E585" s="98">
        <v>0</v>
      </c>
      <c r="F585" s="45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98">
        <v>0</v>
      </c>
      <c r="M585" s="46">
        <v>0</v>
      </c>
      <c r="N585" s="46">
        <v>0</v>
      </c>
      <c r="O585" s="46">
        <v>0</v>
      </c>
      <c r="P585" s="45">
        <v>0</v>
      </c>
      <c r="Q585" s="45">
        <v>0</v>
      </c>
      <c r="R585" s="45">
        <v>0</v>
      </c>
      <c r="S585" s="104">
        <v>0</v>
      </c>
      <c r="T585" s="98">
        <v>0</v>
      </c>
      <c r="U585" s="45">
        <v>0</v>
      </c>
      <c r="V585" s="45">
        <v>0</v>
      </c>
      <c r="W585" s="47">
        <v>0</v>
      </c>
      <c r="X585" s="62">
        <v>0</v>
      </c>
      <c r="Y585" s="45">
        <v>0</v>
      </c>
      <c r="Z585" s="45">
        <v>0</v>
      </c>
      <c r="AA585" s="45">
        <v>0</v>
      </c>
      <c r="AB585" s="115"/>
    </row>
    <row r="586" spans="1:28" x14ac:dyDescent="0.25">
      <c r="A586" s="87">
        <v>42422</v>
      </c>
      <c r="B586" s="38" t="s">
        <v>1177</v>
      </c>
      <c r="C586" s="144"/>
      <c r="D586" s="146">
        <f>SUM(E586:AA586)</f>
        <v>0</v>
      </c>
      <c r="E586" s="98">
        <v>0</v>
      </c>
      <c r="F586" s="45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98">
        <v>0</v>
      </c>
      <c r="M586" s="46">
        <v>0</v>
      </c>
      <c r="N586" s="46">
        <v>0</v>
      </c>
      <c r="O586" s="46">
        <v>0</v>
      </c>
      <c r="P586" s="45">
        <v>0</v>
      </c>
      <c r="Q586" s="45">
        <v>0</v>
      </c>
      <c r="R586" s="45">
        <v>0</v>
      </c>
      <c r="S586" s="104">
        <v>0</v>
      </c>
      <c r="T586" s="98">
        <v>0</v>
      </c>
      <c r="U586" s="45">
        <v>0</v>
      </c>
      <c r="V586" s="45">
        <v>0</v>
      </c>
      <c r="W586" s="47">
        <v>0</v>
      </c>
      <c r="X586" s="62">
        <v>0</v>
      </c>
      <c r="Y586" s="45">
        <v>0</v>
      </c>
      <c r="Z586" s="45">
        <v>0</v>
      </c>
      <c r="AA586" s="45">
        <v>0</v>
      </c>
      <c r="AB586" s="115"/>
    </row>
    <row r="587" spans="1:28" x14ac:dyDescent="0.25">
      <c r="A587" s="87">
        <v>42429</v>
      </c>
      <c r="B587" s="38" t="s">
        <v>1178</v>
      </c>
      <c r="C587" s="144"/>
      <c r="D587" s="146">
        <f>SUM(E587:AA587)</f>
        <v>0</v>
      </c>
      <c r="E587" s="98">
        <v>0</v>
      </c>
      <c r="F587" s="45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98">
        <v>0</v>
      </c>
      <c r="M587" s="46">
        <v>0</v>
      </c>
      <c r="N587" s="46">
        <v>0</v>
      </c>
      <c r="O587" s="46">
        <v>0</v>
      </c>
      <c r="P587" s="45">
        <v>0</v>
      </c>
      <c r="Q587" s="45">
        <v>0</v>
      </c>
      <c r="R587" s="45">
        <v>0</v>
      </c>
      <c r="S587" s="104">
        <v>0</v>
      </c>
      <c r="T587" s="98">
        <v>0</v>
      </c>
      <c r="U587" s="45">
        <v>0</v>
      </c>
      <c r="V587" s="45">
        <v>0</v>
      </c>
      <c r="W587" s="47">
        <v>0</v>
      </c>
      <c r="X587" s="62">
        <v>0</v>
      </c>
      <c r="Y587" s="45">
        <v>0</v>
      </c>
      <c r="Z587" s="45">
        <v>0</v>
      </c>
      <c r="AA587" s="45">
        <v>0</v>
      </c>
      <c r="AB587" s="115"/>
    </row>
    <row r="588" spans="1:28" s="148" customFormat="1" ht="11.25" x14ac:dyDescent="0.2">
      <c r="A588" s="87">
        <v>4243</v>
      </c>
      <c r="B588" s="38" t="s">
        <v>321</v>
      </c>
      <c r="C588" s="144">
        <v>370</v>
      </c>
      <c r="D588" s="145">
        <f>+D589+D590</f>
        <v>0</v>
      </c>
      <c r="E588" s="149">
        <f>+E589+E590</f>
        <v>0</v>
      </c>
      <c r="F588" s="150">
        <f t="shared" ref="F588:AA588" si="191">+F589+F590</f>
        <v>0</v>
      </c>
      <c r="G588" s="151">
        <f t="shared" si="191"/>
        <v>0</v>
      </c>
      <c r="H588" s="151">
        <f t="shared" si="191"/>
        <v>0</v>
      </c>
      <c r="I588" s="151">
        <f t="shared" si="191"/>
        <v>0</v>
      </c>
      <c r="J588" s="151">
        <f t="shared" si="191"/>
        <v>0</v>
      </c>
      <c r="K588" s="151">
        <f t="shared" si="191"/>
        <v>0</v>
      </c>
      <c r="L588" s="149">
        <f t="shared" si="191"/>
        <v>0</v>
      </c>
      <c r="M588" s="151">
        <f t="shared" si="191"/>
        <v>0</v>
      </c>
      <c r="N588" s="151">
        <f t="shared" si="191"/>
        <v>0</v>
      </c>
      <c r="O588" s="151">
        <f t="shared" si="191"/>
        <v>0</v>
      </c>
      <c r="P588" s="150">
        <f t="shared" si="191"/>
        <v>0</v>
      </c>
      <c r="Q588" s="150">
        <f t="shared" si="191"/>
        <v>0</v>
      </c>
      <c r="R588" s="150">
        <f t="shared" si="191"/>
        <v>0</v>
      </c>
      <c r="S588" s="153">
        <f t="shared" si="191"/>
        <v>0</v>
      </c>
      <c r="T588" s="149">
        <f t="shared" si="191"/>
        <v>0</v>
      </c>
      <c r="U588" s="150">
        <f t="shared" si="191"/>
        <v>0</v>
      </c>
      <c r="V588" s="150">
        <f t="shared" si="191"/>
        <v>0</v>
      </c>
      <c r="W588" s="154">
        <f t="shared" si="191"/>
        <v>0</v>
      </c>
      <c r="X588" s="218">
        <f t="shared" si="191"/>
        <v>0</v>
      </c>
      <c r="Y588" s="150">
        <f t="shared" si="191"/>
        <v>0</v>
      </c>
      <c r="Z588" s="150">
        <f t="shared" si="191"/>
        <v>0</v>
      </c>
      <c r="AA588" s="150">
        <f t="shared" si="191"/>
        <v>0</v>
      </c>
      <c r="AB588" s="157"/>
    </row>
    <row r="589" spans="1:28" x14ac:dyDescent="0.25">
      <c r="A589" s="87">
        <v>42431</v>
      </c>
      <c r="B589" s="38" t="s">
        <v>1179</v>
      </c>
      <c r="C589" s="144"/>
      <c r="D589" s="146">
        <f>SUM(E589:AA589)</f>
        <v>0</v>
      </c>
      <c r="E589" s="98">
        <v>0</v>
      </c>
      <c r="F589" s="45">
        <v>0</v>
      </c>
      <c r="G589" s="46">
        <v>0</v>
      </c>
      <c r="H589" s="46">
        <v>0</v>
      </c>
      <c r="I589" s="46">
        <v>0</v>
      </c>
      <c r="J589" s="46">
        <v>0</v>
      </c>
      <c r="K589" s="46">
        <v>0</v>
      </c>
      <c r="L589" s="98">
        <v>0</v>
      </c>
      <c r="M589" s="46">
        <v>0</v>
      </c>
      <c r="N589" s="46">
        <v>0</v>
      </c>
      <c r="O589" s="46">
        <v>0</v>
      </c>
      <c r="P589" s="45">
        <v>0</v>
      </c>
      <c r="Q589" s="45">
        <v>0</v>
      </c>
      <c r="R589" s="45">
        <v>0</v>
      </c>
      <c r="S589" s="104">
        <v>0</v>
      </c>
      <c r="T589" s="98">
        <v>0</v>
      </c>
      <c r="U589" s="45">
        <v>0</v>
      </c>
      <c r="V589" s="45">
        <v>0</v>
      </c>
      <c r="W589" s="47">
        <v>0</v>
      </c>
      <c r="X589" s="62">
        <v>0</v>
      </c>
      <c r="Y589" s="45">
        <v>0</v>
      </c>
      <c r="Z589" s="45">
        <v>0</v>
      </c>
      <c r="AA589" s="45">
        <v>0</v>
      </c>
      <c r="AB589" s="115"/>
    </row>
    <row r="590" spans="1:28" x14ac:dyDescent="0.25">
      <c r="A590" s="87">
        <v>42432</v>
      </c>
      <c r="B590" s="38" t="s">
        <v>1180</v>
      </c>
      <c r="C590" s="144"/>
      <c r="D590" s="146">
        <f>SUM(E590:AA590)</f>
        <v>0</v>
      </c>
      <c r="E590" s="98">
        <v>0</v>
      </c>
      <c r="F590" s="45">
        <v>0</v>
      </c>
      <c r="G590" s="46">
        <v>0</v>
      </c>
      <c r="H590" s="46">
        <v>0</v>
      </c>
      <c r="I590" s="46">
        <v>0</v>
      </c>
      <c r="J590" s="46">
        <v>0</v>
      </c>
      <c r="K590" s="46">
        <v>0</v>
      </c>
      <c r="L590" s="98">
        <v>0</v>
      </c>
      <c r="M590" s="46">
        <v>0</v>
      </c>
      <c r="N590" s="46">
        <v>0</v>
      </c>
      <c r="O590" s="46">
        <v>0</v>
      </c>
      <c r="P590" s="45">
        <v>0</v>
      </c>
      <c r="Q590" s="45">
        <v>0</v>
      </c>
      <c r="R590" s="45">
        <v>0</v>
      </c>
      <c r="S590" s="104">
        <v>0</v>
      </c>
      <c r="T590" s="98">
        <v>0</v>
      </c>
      <c r="U590" s="45">
        <v>0</v>
      </c>
      <c r="V590" s="45">
        <v>0</v>
      </c>
      <c r="W590" s="47">
        <v>0</v>
      </c>
      <c r="X590" s="62">
        <v>0</v>
      </c>
      <c r="Y590" s="45">
        <v>0</v>
      </c>
      <c r="Z590" s="45">
        <v>0</v>
      </c>
      <c r="AA590" s="45">
        <v>0</v>
      </c>
      <c r="AB590" s="115"/>
    </row>
    <row r="591" spans="1:28" s="148" customFormat="1" ht="11.25" x14ac:dyDescent="0.2">
      <c r="A591" s="87">
        <v>4244</v>
      </c>
      <c r="B591" s="38" t="s">
        <v>322</v>
      </c>
      <c r="C591" s="144">
        <v>371</v>
      </c>
      <c r="D591" s="145">
        <f>+D592</f>
        <v>0</v>
      </c>
      <c r="E591" s="149">
        <f t="shared" ref="E591:AA591" si="192">+E592</f>
        <v>0</v>
      </c>
      <c r="F591" s="150">
        <f t="shared" si="192"/>
        <v>0</v>
      </c>
      <c r="G591" s="151">
        <f t="shared" si="192"/>
        <v>0</v>
      </c>
      <c r="H591" s="151">
        <f t="shared" si="192"/>
        <v>0</v>
      </c>
      <c r="I591" s="151">
        <f>+I592</f>
        <v>0</v>
      </c>
      <c r="J591" s="151">
        <f t="shared" si="192"/>
        <v>0</v>
      </c>
      <c r="K591" s="151">
        <f t="shared" si="192"/>
        <v>0</v>
      </c>
      <c r="L591" s="149">
        <f t="shared" si="192"/>
        <v>0</v>
      </c>
      <c r="M591" s="151">
        <f t="shared" si="192"/>
        <v>0</v>
      </c>
      <c r="N591" s="151">
        <f t="shared" si="192"/>
        <v>0</v>
      </c>
      <c r="O591" s="151">
        <f t="shared" si="192"/>
        <v>0</v>
      </c>
      <c r="P591" s="150">
        <f t="shared" si="192"/>
        <v>0</v>
      </c>
      <c r="Q591" s="150">
        <f t="shared" si="192"/>
        <v>0</v>
      </c>
      <c r="R591" s="150">
        <f t="shared" si="192"/>
        <v>0</v>
      </c>
      <c r="S591" s="153">
        <f t="shared" si="192"/>
        <v>0</v>
      </c>
      <c r="T591" s="149">
        <f t="shared" si="192"/>
        <v>0</v>
      </c>
      <c r="U591" s="150">
        <f t="shared" si="192"/>
        <v>0</v>
      </c>
      <c r="V591" s="150">
        <f t="shared" si="192"/>
        <v>0</v>
      </c>
      <c r="W591" s="220">
        <f t="shared" si="192"/>
        <v>0</v>
      </c>
      <c r="X591" s="155">
        <f t="shared" si="192"/>
        <v>0</v>
      </c>
      <c r="Y591" s="150">
        <f t="shared" si="192"/>
        <v>0</v>
      </c>
      <c r="Z591" s="150">
        <f t="shared" si="192"/>
        <v>0</v>
      </c>
      <c r="AA591" s="150">
        <f t="shared" si="192"/>
        <v>0</v>
      </c>
      <c r="AB591" s="157"/>
    </row>
    <row r="592" spans="1:28" x14ac:dyDescent="0.25">
      <c r="A592" s="87">
        <v>42441</v>
      </c>
      <c r="B592" s="38" t="s">
        <v>322</v>
      </c>
      <c r="C592" s="144"/>
      <c r="D592" s="146">
        <f>SUM(E592:AA592)</f>
        <v>0</v>
      </c>
      <c r="E592" s="98">
        <v>0</v>
      </c>
      <c r="F592" s="45">
        <v>0</v>
      </c>
      <c r="G592" s="46">
        <v>0</v>
      </c>
      <c r="H592" s="46">
        <v>0</v>
      </c>
      <c r="I592" s="46">
        <v>0</v>
      </c>
      <c r="J592" s="46">
        <v>0</v>
      </c>
      <c r="K592" s="46">
        <v>0</v>
      </c>
      <c r="L592" s="98">
        <v>0</v>
      </c>
      <c r="M592" s="46">
        <v>0</v>
      </c>
      <c r="N592" s="46">
        <v>0</v>
      </c>
      <c r="O592" s="46">
        <v>0</v>
      </c>
      <c r="P592" s="45">
        <v>0</v>
      </c>
      <c r="Q592" s="45">
        <v>0</v>
      </c>
      <c r="R592" s="45">
        <v>0</v>
      </c>
      <c r="S592" s="104">
        <v>0</v>
      </c>
      <c r="T592" s="98">
        <v>0</v>
      </c>
      <c r="U592" s="45">
        <v>0</v>
      </c>
      <c r="V592" s="45">
        <v>0</v>
      </c>
      <c r="W592" s="47">
        <v>0</v>
      </c>
      <c r="X592" s="62">
        <v>0</v>
      </c>
      <c r="Y592" s="45">
        <v>0</v>
      </c>
      <c r="Z592" s="45">
        <v>0</v>
      </c>
      <c r="AA592" s="45">
        <v>0</v>
      </c>
      <c r="AB592" s="115"/>
    </row>
    <row r="593" spans="1:28" s="148" customFormat="1" ht="11.25" x14ac:dyDescent="0.2">
      <c r="A593" s="87">
        <v>425</v>
      </c>
      <c r="B593" s="38" t="s">
        <v>1181</v>
      </c>
      <c r="C593" s="144">
        <v>372</v>
      </c>
      <c r="D593" s="39">
        <f>SUM(D594+D597)</f>
        <v>0</v>
      </c>
      <c r="E593" s="99">
        <f>SUM(E594+E597)</f>
        <v>0</v>
      </c>
      <c r="F593" s="48">
        <f t="shared" ref="F593:AA593" si="193">SUM(F594+F597)</f>
        <v>0</v>
      </c>
      <c r="G593" s="49">
        <f t="shared" si="193"/>
        <v>0</v>
      </c>
      <c r="H593" s="49">
        <f t="shared" si="193"/>
        <v>0</v>
      </c>
      <c r="I593" s="49">
        <f t="shared" si="193"/>
        <v>0</v>
      </c>
      <c r="J593" s="49">
        <f t="shared" si="193"/>
        <v>0</v>
      </c>
      <c r="K593" s="49">
        <f t="shared" si="193"/>
        <v>0</v>
      </c>
      <c r="L593" s="99">
        <f t="shared" si="193"/>
        <v>0</v>
      </c>
      <c r="M593" s="49">
        <f t="shared" si="193"/>
        <v>0</v>
      </c>
      <c r="N593" s="49">
        <f t="shared" si="193"/>
        <v>0</v>
      </c>
      <c r="O593" s="49">
        <f t="shared" si="193"/>
        <v>0</v>
      </c>
      <c r="P593" s="48">
        <f t="shared" si="193"/>
        <v>0</v>
      </c>
      <c r="Q593" s="48">
        <f t="shared" si="193"/>
        <v>0</v>
      </c>
      <c r="R593" s="48">
        <f t="shared" si="193"/>
        <v>0</v>
      </c>
      <c r="S593" s="105">
        <f t="shared" si="193"/>
        <v>0</v>
      </c>
      <c r="T593" s="99">
        <f t="shared" si="193"/>
        <v>0</v>
      </c>
      <c r="U593" s="48">
        <f t="shared" si="193"/>
        <v>0</v>
      </c>
      <c r="V593" s="48">
        <f t="shared" si="193"/>
        <v>0</v>
      </c>
      <c r="W593" s="50">
        <f t="shared" si="193"/>
        <v>0</v>
      </c>
      <c r="X593" s="58">
        <f t="shared" si="193"/>
        <v>0</v>
      </c>
      <c r="Y593" s="48">
        <f t="shared" si="193"/>
        <v>0</v>
      </c>
      <c r="Z593" s="48">
        <f t="shared" si="193"/>
        <v>0</v>
      </c>
      <c r="AA593" s="48">
        <f t="shared" si="193"/>
        <v>0</v>
      </c>
      <c r="AB593" s="118"/>
    </row>
    <row r="594" spans="1:28" s="148" customFormat="1" ht="11.25" x14ac:dyDescent="0.2">
      <c r="A594" s="87">
        <v>4251</v>
      </c>
      <c r="B594" s="38" t="s">
        <v>1182</v>
      </c>
      <c r="C594" s="144">
        <v>373</v>
      </c>
      <c r="D594" s="145">
        <f>+D595+D596</f>
        <v>0</v>
      </c>
      <c r="E594" s="149">
        <f>+E595+E596</f>
        <v>0</v>
      </c>
      <c r="F594" s="150">
        <f t="shared" ref="F594:AA594" si="194">+F595+F596</f>
        <v>0</v>
      </c>
      <c r="G594" s="151">
        <f t="shared" si="194"/>
        <v>0</v>
      </c>
      <c r="H594" s="151">
        <f t="shared" si="194"/>
        <v>0</v>
      </c>
      <c r="I594" s="151">
        <f t="shared" si="194"/>
        <v>0</v>
      </c>
      <c r="J594" s="151">
        <f t="shared" si="194"/>
        <v>0</v>
      </c>
      <c r="K594" s="151">
        <f t="shared" si="194"/>
        <v>0</v>
      </c>
      <c r="L594" s="149">
        <f t="shared" si="194"/>
        <v>0</v>
      </c>
      <c r="M594" s="151">
        <f t="shared" si="194"/>
        <v>0</v>
      </c>
      <c r="N594" s="151">
        <f t="shared" si="194"/>
        <v>0</v>
      </c>
      <c r="O594" s="151">
        <f t="shared" si="194"/>
        <v>0</v>
      </c>
      <c r="P594" s="150">
        <f t="shared" si="194"/>
        <v>0</v>
      </c>
      <c r="Q594" s="150">
        <f t="shared" si="194"/>
        <v>0</v>
      </c>
      <c r="R594" s="150">
        <f t="shared" si="194"/>
        <v>0</v>
      </c>
      <c r="S594" s="153">
        <f t="shared" si="194"/>
        <v>0</v>
      </c>
      <c r="T594" s="149">
        <f t="shared" si="194"/>
        <v>0</v>
      </c>
      <c r="U594" s="150">
        <f t="shared" si="194"/>
        <v>0</v>
      </c>
      <c r="V594" s="150">
        <f t="shared" si="194"/>
        <v>0</v>
      </c>
      <c r="W594" s="220">
        <f t="shared" si="194"/>
        <v>0</v>
      </c>
      <c r="X594" s="152">
        <f t="shared" si="194"/>
        <v>0</v>
      </c>
      <c r="Y594" s="150">
        <f t="shared" si="194"/>
        <v>0</v>
      </c>
      <c r="Z594" s="150">
        <f t="shared" si="194"/>
        <v>0</v>
      </c>
      <c r="AA594" s="150">
        <f t="shared" si="194"/>
        <v>0</v>
      </c>
      <c r="AB594" s="157"/>
    </row>
    <row r="595" spans="1:28" x14ac:dyDescent="0.25">
      <c r="A595" s="87">
        <v>42511</v>
      </c>
      <c r="B595" s="38" t="s">
        <v>325</v>
      </c>
      <c r="C595" s="144"/>
      <c r="D595" s="146">
        <f>SUM(E595:AA595)</f>
        <v>0</v>
      </c>
      <c r="E595" s="98">
        <v>0</v>
      </c>
      <c r="F595" s="45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98">
        <v>0</v>
      </c>
      <c r="M595" s="46">
        <v>0</v>
      </c>
      <c r="N595" s="46">
        <v>0</v>
      </c>
      <c r="O595" s="46">
        <v>0</v>
      </c>
      <c r="P595" s="45">
        <v>0</v>
      </c>
      <c r="Q595" s="45">
        <v>0</v>
      </c>
      <c r="R595" s="45">
        <v>0</v>
      </c>
      <c r="S595" s="104">
        <v>0</v>
      </c>
      <c r="T595" s="98">
        <v>0</v>
      </c>
      <c r="U595" s="45">
        <v>0</v>
      </c>
      <c r="V595" s="45">
        <v>0</v>
      </c>
      <c r="W595" s="47">
        <v>0</v>
      </c>
      <c r="X595" s="62">
        <v>0</v>
      </c>
      <c r="Y595" s="45">
        <v>0</v>
      </c>
      <c r="Z595" s="45">
        <v>0</v>
      </c>
      <c r="AA595" s="45">
        <v>0</v>
      </c>
      <c r="AB595" s="115"/>
    </row>
    <row r="596" spans="1:28" x14ac:dyDescent="0.25">
      <c r="A596" s="87">
        <v>42519</v>
      </c>
      <c r="B596" s="38" t="s">
        <v>326</v>
      </c>
      <c r="C596" s="144"/>
      <c r="D596" s="146">
        <f>SUM(E596:AA596)</f>
        <v>0</v>
      </c>
      <c r="E596" s="98">
        <v>0</v>
      </c>
      <c r="F596" s="45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98">
        <v>0</v>
      </c>
      <c r="M596" s="46">
        <v>0</v>
      </c>
      <c r="N596" s="46">
        <v>0</v>
      </c>
      <c r="O596" s="46">
        <v>0</v>
      </c>
      <c r="P596" s="45">
        <v>0</v>
      </c>
      <c r="Q596" s="45">
        <v>0</v>
      </c>
      <c r="R596" s="45">
        <v>0</v>
      </c>
      <c r="S596" s="104">
        <v>0</v>
      </c>
      <c r="T596" s="98">
        <v>0</v>
      </c>
      <c r="U596" s="45">
        <v>0</v>
      </c>
      <c r="V596" s="45">
        <v>0</v>
      </c>
      <c r="W596" s="47">
        <v>0</v>
      </c>
      <c r="X596" s="62">
        <v>0</v>
      </c>
      <c r="Y596" s="45">
        <v>0</v>
      </c>
      <c r="Z596" s="45">
        <v>0</v>
      </c>
      <c r="AA596" s="45">
        <v>0</v>
      </c>
      <c r="AB596" s="115"/>
    </row>
    <row r="597" spans="1:28" s="148" customFormat="1" ht="11.25" x14ac:dyDescent="0.2">
      <c r="A597" s="87">
        <v>4252</v>
      </c>
      <c r="B597" s="38" t="s">
        <v>327</v>
      </c>
      <c r="C597" s="144">
        <v>374</v>
      </c>
      <c r="D597" s="145">
        <f>+D598</f>
        <v>0</v>
      </c>
      <c r="E597" s="149">
        <f>+E598</f>
        <v>0</v>
      </c>
      <c r="F597" s="150">
        <f t="shared" ref="F597:AA597" si="195">+F598</f>
        <v>0</v>
      </c>
      <c r="G597" s="151">
        <f t="shared" si="195"/>
        <v>0</v>
      </c>
      <c r="H597" s="151">
        <f t="shared" si="195"/>
        <v>0</v>
      </c>
      <c r="I597" s="151">
        <f t="shared" si="195"/>
        <v>0</v>
      </c>
      <c r="J597" s="151">
        <f t="shared" si="195"/>
        <v>0</v>
      </c>
      <c r="K597" s="151">
        <f t="shared" si="195"/>
        <v>0</v>
      </c>
      <c r="L597" s="149">
        <f t="shared" si="195"/>
        <v>0</v>
      </c>
      <c r="M597" s="151">
        <f t="shared" si="195"/>
        <v>0</v>
      </c>
      <c r="N597" s="151">
        <f t="shared" si="195"/>
        <v>0</v>
      </c>
      <c r="O597" s="151">
        <f t="shared" si="195"/>
        <v>0</v>
      </c>
      <c r="P597" s="150">
        <f t="shared" si="195"/>
        <v>0</v>
      </c>
      <c r="Q597" s="150">
        <f t="shared" si="195"/>
        <v>0</v>
      </c>
      <c r="R597" s="150">
        <f t="shared" si="195"/>
        <v>0</v>
      </c>
      <c r="S597" s="153">
        <f t="shared" si="195"/>
        <v>0</v>
      </c>
      <c r="T597" s="149">
        <f t="shared" si="195"/>
        <v>0</v>
      </c>
      <c r="U597" s="150">
        <f t="shared" si="195"/>
        <v>0</v>
      </c>
      <c r="V597" s="150">
        <f t="shared" si="195"/>
        <v>0</v>
      </c>
      <c r="W597" s="220">
        <f t="shared" si="195"/>
        <v>0</v>
      </c>
      <c r="X597" s="155">
        <f t="shared" si="195"/>
        <v>0</v>
      </c>
      <c r="Y597" s="150">
        <f t="shared" si="195"/>
        <v>0</v>
      </c>
      <c r="Z597" s="150">
        <f t="shared" si="195"/>
        <v>0</v>
      </c>
      <c r="AA597" s="150">
        <f t="shared" si="195"/>
        <v>0</v>
      </c>
      <c r="AB597" s="157"/>
    </row>
    <row r="598" spans="1:28" x14ac:dyDescent="0.25">
      <c r="A598" s="87">
        <v>42521</v>
      </c>
      <c r="B598" s="38" t="s">
        <v>327</v>
      </c>
      <c r="C598" s="144"/>
      <c r="D598" s="146">
        <f>SUM(E598:AA598)</f>
        <v>0</v>
      </c>
      <c r="E598" s="98">
        <v>0</v>
      </c>
      <c r="F598" s="45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98">
        <v>0</v>
      </c>
      <c r="M598" s="46">
        <v>0</v>
      </c>
      <c r="N598" s="46">
        <v>0</v>
      </c>
      <c r="O598" s="46">
        <v>0</v>
      </c>
      <c r="P598" s="45">
        <v>0</v>
      </c>
      <c r="Q598" s="45">
        <v>0</v>
      </c>
      <c r="R598" s="45">
        <v>0</v>
      </c>
      <c r="S598" s="104">
        <v>0</v>
      </c>
      <c r="T598" s="98">
        <v>0</v>
      </c>
      <c r="U598" s="45">
        <v>0</v>
      </c>
      <c r="V598" s="45">
        <v>0</v>
      </c>
      <c r="W598" s="47">
        <v>0</v>
      </c>
      <c r="X598" s="62">
        <v>0</v>
      </c>
      <c r="Y598" s="45">
        <v>0</v>
      </c>
      <c r="Z598" s="45">
        <v>0</v>
      </c>
      <c r="AA598" s="45">
        <v>0</v>
      </c>
      <c r="AB598" s="115"/>
    </row>
    <row r="599" spans="1:28" s="148" customFormat="1" ht="11.25" x14ac:dyDescent="0.2">
      <c r="A599" s="87">
        <v>426</v>
      </c>
      <c r="B599" s="38" t="s">
        <v>1183</v>
      </c>
      <c r="C599" s="144">
        <v>375</v>
      </c>
      <c r="D599" s="39">
        <f>SUM(D600+D602+D604+D612)</f>
        <v>0</v>
      </c>
      <c r="E599" s="99">
        <f>SUM(E600+E602+E604+E612)</f>
        <v>0</v>
      </c>
      <c r="F599" s="48">
        <f t="shared" ref="F599:AA599" si="196">SUM(F600+F602+F604+F612)</f>
        <v>0</v>
      </c>
      <c r="G599" s="49">
        <f t="shared" si="196"/>
        <v>0</v>
      </c>
      <c r="H599" s="49">
        <f t="shared" si="196"/>
        <v>0</v>
      </c>
      <c r="I599" s="49">
        <f t="shared" si="196"/>
        <v>0</v>
      </c>
      <c r="J599" s="49">
        <f t="shared" si="196"/>
        <v>0</v>
      </c>
      <c r="K599" s="49">
        <f t="shared" si="196"/>
        <v>0</v>
      </c>
      <c r="L599" s="99">
        <f t="shared" si="196"/>
        <v>0</v>
      </c>
      <c r="M599" s="49">
        <f t="shared" si="196"/>
        <v>0</v>
      </c>
      <c r="N599" s="49">
        <f t="shared" si="196"/>
        <v>0</v>
      </c>
      <c r="O599" s="49">
        <f t="shared" si="196"/>
        <v>0</v>
      </c>
      <c r="P599" s="48">
        <f t="shared" si="196"/>
        <v>0</v>
      </c>
      <c r="Q599" s="48">
        <f t="shared" si="196"/>
        <v>0</v>
      </c>
      <c r="R599" s="48">
        <f t="shared" si="196"/>
        <v>0</v>
      </c>
      <c r="S599" s="105">
        <f t="shared" si="196"/>
        <v>0</v>
      </c>
      <c r="T599" s="99">
        <f t="shared" si="196"/>
        <v>0</v>
      </c>
      <c r="U599" s="48">
        <f t="shared" si="196"/>
        <v>0</v>
      </c>
      <c r="V599" s="48">
        <f t="shared" si="196"/>
        <v>0</v>
      </c>
      <c r="W599" s="50">
        <f t="shared" si="196"/>
        <v>0</v>
      </c>
      <c r="X599" s="58">
        <f t="shared" si="196"/>
        <v>0</v>
      </c>
      <c r="Y599" s="48">
        <f t="shared" si="196"/>
        <v>0</v>
      </c>
      <c r="Z599" s="48">
        <f t="shared" si="196"/>
        <v>0</v>
      </c>
      <c r="AA599" s="48">
        <f t="shared" si="196"/>
        <v>0</v>
      </c>
      <c r="AB599" s="118"/>
    </row>
    <row r="600" spans="1:28" s="148" customFormat="1" ht="11.25" x14ac:dyDescent="0.2">
      <c r="A600" s="87">
        <v>4261</v>
      </c>
      <c r="B600" s="38" t="s">
        <v>329</v>
      </c>
      <c r="C600" s="144">
        <v>376</v>
      </c>
      <c r="D600" s="145">
        <f>+D601</f>
        <v>0</v>
      </c>
      <c r="E600" s="149">
        <f>+E601</f>
        <v>0</v>
      </c>
      <c r="F600" s="150">
        <f t="shared" ref="F600:AA600" si="197">+F601</f>
        <v>0</v>
      </c>
      <c r="G600" s="151">
        <f t="shared" si="197"/>
        <v>0</v>
      </c>
      <c r="H600" s="151">
        <f t="shared" si="197"/>
        <v>0</v>
      </c>
      <c r="I600" s="151">
        <f t="shared" si="197"/>
        <v>0</v>
      </c>
      <c r="J600" s="151">
        <f t="shared" si="197"/>
        <v>0</v>
      </c>
      <c r="K600" s="151">
        <f t="shared" si="197"/>
        <v>0</v>
      </c>
      <c r="L600" s="149">
        <f t="shared" si="197"/>
        <v>0</v>
      </c>
      <c r="M600" s="151">
        <f t="shared" si="197"/>
        <v>0</v>
      </c>
      <c r="N600" s="151">
        <f t="shared" si="197"/>
        <v>0</v>
      </c>
      <c r="O600" s="151">
        <f t="shared" si="197"/>
        <v>0</v>
      </c>
      <c r="P600" s="150">
        <f t="shared" si="197"/>
        <v>0</v>
      </c>
      <c r="Q600" s="150">
        <f t="shared" si="197"/>
        <v>0</v>
      </c>
      <c r="R600" s="150">
        <f t="shared" si="197"/>
        <v>0</v>
      </c>
      <c r="S600" s="153">
        <f t="shared" si="197"/>
        <v>0</v>
      </c>
      <c r="T600" s="149">
        <f t="shared" si="197"/>
        <v>0</v>
      </c>
      <c r="U600" s="150">
        <f t="shared" si="197"/>
        <v>0</v>
      </c>
      <c r="V600" s="150">
        <f t="shared" si="197"/>
        <v>0</v>
      </c>
      <c r="W600" s="220">
        <f t="shared" si="197"/>
        <v>0</v>
      </c>
      <c r="X600" s="155">
        <f t="shared" si="197"/>
        <v>0</v>
      </c>
      <c r="Y600" s="150">
        <f t="shared" si="197"/>
        <v>0</v>
      </c>
      <c r="Z600" s="150">
        <f t="shared" si="197"/>
        <v>0</v>
      </c>
      <c r="AA600" s="150">
        <f t="shared" si="197"/>
        <v>0</v>
      </c>
      <c r="AB600" s="157"/>
    </row>
    <row r="601" spans="1:28" x14ac:dyDescent="0.25">
      <c r="A601" s="87">
        <v>42611</v>
      </c>
      <c r="B601" s="38" t="s">
        <v>329</v>
      </c>
      <c r="C601" s="144"/>
      <c r="D601" s="146">
        <f>SUM(E601:AA601)</f>
        <v>0</v>
      </c>
      <c r="E601" s="98">
        <v>0</v>
      </c>
      <c r="F601" s="45">
        <v>0</v>
      </c>
      <c r="G601" s="46">
        <v>0</v>
      </c>
      <c r="H601" s="46">
        <v>0</v>
      </c>
      <c r="I601" s="46">
        <v>0</v>
      </c>
      <c r="J601" s="46">
        <v>0</v>
      </c>
      <c r="K601" s="46">
        <v>0</v>
      </c>
      <c r="L601" s="98">
        <v>0</v>
      </c>
      <c r="M601" s="46">
        <v>0</v>
      </c>
      <c r="N601" s="46">
        <v>0</v>
      </c>
      <c r="O601" s="46">
        <v>0</v>
      </c>
      <c r="P601" s="45">
        <v>0</v>
      </c>
      <c r="Q601" s="45">
        <v>0</v>
      </c>
      <c r="R601" s="45">
        <v>0</v>
      </c>
      <c r="S601" s="104">
        <v>0</v>
      </c>
      <c r="T601" s="98">
        <v>0</v>
      </c>
      <c r="U601" s="45">
        <v>0</v>
      </c>
      <c r="V601" s="45">
        <v>0</v>
      </c>
      <c r="W601" s="47">
        <v>0</v>
      </c>
      <c r="X601" s="62">
        <v>0</v>
      </c>
      <c r="Y601" s="45">
        <v>0</v>
      </c>
      <c r="Z601" s="45">
        <v>0</v>
      </c>
      <c r="AA601" s="45">
        <v>0</v>
      </c>
      <c r="AB601" s="115"/>
    </row>
    <row r="602" spans="1:28" s="148" customFormat="1" ht="11.25" x14ac:dyDescent="0.2">
      <c r="A602" s="87">
        <v>4262</v>
      </c>
      <c r="B602" s="38" t="s">
        <v>330</v>
      </c>
      <c r="C602" s="144">
        <v>377</v>
      </c>
      <c r="D602" s="145">
        <f>+D603</f>
        <v>0</v>
      </c>
      <c r="E602" s="149">
        <f>+E603</f>
        <v>0</v>
      </c>
      <c r="F602" s="150">
        <f t="shared" ref="F602:AA602" si="198">+F603</f>
        <v>0</v>
      </c>
      <c r="G602" s="151">
        <f t="shared" si="198"/>
        <v>0</v>
      </c>
      <c r="H602" s="151">
        <f t="shared" si="198"/>
        <v>0</v>
      </c>
      <c r="I602" s="151">
        <f t="shared" si="198"/>
        <v>0</v>
      </c>
      <c r="J602" s="151">
        <f t="shared" si="198"/>
        <v>0</v>
      </c>
      <c r="K602" s="151">
        <f t="shared" si="198"/>
        <v>0</v>
      </c>
      <c r="L602" s="149">
        <f t="shared" si="198"/>
        <v>0</v>
      </c>
      <c r="M602" s="151">
        <f t="shared" si="198"/>
        <v>0</v>
      </c>
      <c r="N602" s="151">
        <f t="shared" si="198"/>
        <v>0</v>
      </c>
      <c r="O602" s="151">
        <f t="shared" si="198"/>
        <v>0</v>
      </c>
      <c r="P602" s="150">
        <f t="shared" si="198"/>
        <v>0</v>
      </c>
      <c r="Q602" s="150">
        <f t="shared" si="198"/>
        <v>0</v>
      </c>
      <c r="R602" s="150">
        <f t="shared" si="198"/>
        <v>0</v>
      </c>
      <c r="S602" s="153">
        <f t="shared" si="198"/>
        <v>0</v>
      </c>
      <c r="T602" s="149">
        <f t="shared" si="198"/>
        <v>0</v>
      </c>
      <c r="U602" s="150">
        <f t="shared" si="198"/>
        <v>0</v>
      </c>
      <c r="V602" s="150">
        <f t="shared" si="198"/>
        <v>0</v>
      </c>
      <c r="W602" s="220">
        <f t="shared" si="198"/>
        <v>0</v>
      </c>
      <c r="X602" s="155">
        <f t="shared" si="198"/>
        <v>0</v>
      </c>
      <c r="Y602" s="150">
        <f t="shared" si="198"/>
        <v>0</v>
      </c>
      <c r="Z602" s="150">
        <f t="shared" si="198"/>
        <v>0</v>
      </c>
      <c r="AA602" s="150">
        <f t="shared" si="198"/>
        <v>0</v>
      </c>
      <c r="AB602" s="157"/>
    </row>
    <row r="603" spans="1:28" x14ac:dyDescent="0.25">
      <c r="A603" s="87">
        <v>42621</v>
      </c>
      <c r="B603" s="38" t="s">
        <v>331</v>
      </c>
      <c r="C603" s="144"/>
      <c r="D603" s="146">
        <f>SUM(E603:AA603)</f>
        <v>0</v>
      </c>
      <c r="E603" s="98">
        <v>0</v>
      </c>
      <c r="F603" s="45">
        <v>0</v>
      </c>
      <c r="G603" s="46">
        <v>0</v>
      </c>
      <c r="H603" s="46">
        <v>0</v>
      </c>
      <c r="I603" s="46">
        <v>0</v>
      </c>
      <c r="J603" s="46">
        <v>0</v>
      </c>
      <c r="K603" s="46">
        <v>0</v>
      </c>
      <c r="L603" s="98">
        <v>0</v>
      </c>
      <c r="M603" s="46">
        <v>0</v>
      </c>
      <c r="N603" s="46">
        <v>0</v>
      </c>
      <c r="O603" s="46">
        <v>0</v>
      </c>
      <c r="P603" s="45">
        <v>0</v>
      </c>
      <c r="Q603" s="45">
        <v>0</v>
      </c>
      <c r="R603" s="45">
        <v>0</v>
      </c>
      <c r="S603" s="104">
        <v>0</v>
      </c>
      <c r="T603" s="98">
        <v>0</v>
      </c>
      <c r="U603" s="45">
        <v>0</v>
      </c>
      <c r="V603" s="45">
        <v>0</v>
      </c>
      <c r="W603" s="47">
        <v>0</v>
      </c>
      <c r="X603" s="62">
        <v>0</v>
      </c>
      <c r="Y603" s="45">
        <v>0</v>
      </c>
      <c r="Z603" s="45">
        <v>0</v>
      </c>
      <c r="AA603" s="45">
        <v>0</v>
      </c>
      <c r="AB603" s="115"/>
    </row>
    <row r="604" spans="1:28" s="148" customFormat="1" ht="11.25" x14ac:dyDescent="0.2">
      <c r="A604" s="87">
        <v>4263</v>
      </c>
      <c r="B604" s="38" t="s">
        <v>332</v>
      </c>
      <c r="C604" s="144">
        <v>378</v>
      </c>
      <c r="D604" s="145">
        <f>SUM(D605:D611)</f>
        <v>0</v>
      </c>
      <c r="E604" s="149">
        <f>SUM(E605:E611)</f>
        <v>0</v>
      </c>
      <c r="F604" s="150">
        <f t="shared" ref="F604:AA604" si="199">SUM(F605:F611)</f>
        <v>0</v>
      </c>
      <c r="G604" s="151">
        <f t="shared" si="199"/>
        <v>0</v>
      </c>
      <c r="H604" s="151">
        <f t="shared" si="199"/>
        <v>0</v>
      </c>
      <c r="I604" s="151">
        <f t="shared" si="199"/>
        <v>0</v>
      </c>
      <c r="J604" s="151">
        <f t="shared" si="199"/>
        <v>0</v>
      </c>
      <c r="K604" s="151">
        <f t="shared" si="199"/>
        <v>0</v>
      </c>
      <c r="L604" s="149">
        <f t="shared" si="199"/>
        <v>0</v>
      </c>
      <c r="M604" s="151">
        <f t="shared" si="199"/>
        <v>0</v>
      </c>
      <c r="N604" s="151">
        <f t="shared" si="199"/>
        <v>0</v>
      </c>
      <c r="O604" s="151">
        <f t="shared" si="199"/>
        <v>0</v>
      </c>
      <c r="P604" s="150">
        <f t="shared" si="199"/>
        <v>0</v>
      </c>
      <c r="Q604" s="150">
        <f t="shared" si="199"/>
        <v>0</v>
      </c>
      <c r="R604" s="150">
        <f t="shared" si="199"/>
        <v>0</v>
      </c>
      <c r="S604" s="153">
        <f t="shared" si="199"/>
        <v>0</v>
      </c>
      <c r="T604" s="149">
        <f t="shared" si="199"/>
        <v>0</v>
      </c>
      <c r="U604" s="150">
        <f t="shared" si="199"/>
        <v>0</v>
      </c>
      <c r="V604" s="150">
        <f t="shared" si="199"/>
        <v>0</v>
      </c>
      <c r="W604" s="220">
        <f t="shared" si="199"/>
        <v>0</v>
      </c>
      <c r="X604" s="155">
        <f t="shared" si="199"/>
        <v>0</v>
      </c>
      <c r="Y604" s="150">
        <f t="shared" si="199"/>
        <v>0</v>
      </c>
      <c r="Z604" s="150">
        <f t="shared" si="199"/>
        <v>0</v>
      </c>
      <c r="AA604" s="150">
        <f t="shared" si="199"/>
        <v>0</v>
      </c>
      <c r="AB604" s="157"/>
    </row>
    <row r="605" spans="1:28" x14ac:dyDescent="0.25">
      <c r="A605" s="87">
        <v>42631</v>
      </c>
      <c r="B605" s="38" t="s">
        <v>333</v>
      </c>
      <c r="C605" s="144"/>
      <c r="D605" s="146">
        <f t="shared" ref="D605:D611" si="200">SUM(E605:AA605)</f>
        <v>0</v>
      </c>
      <c r="E605" s="98">
        <v>0</v>
      </c>
      <c r="F605" s="45">
        <v>0</v>
      </c>
      <c r="G605" s="46">
        <v>0</v>
      </c>
      <c r="H605" s="46">
        <v>0</v>
      </c>
      <c r="I605" s="46">
        <v>0</v>
      </c>
      <c r="J605" s="46">
        <v>0</v>
      </c>
      <c r="K605" s="46">
        <v>0</v>
      </c>
      <c r="L605" s="98">
        <v>0</v>
      </c>
      <c r="M605" s="46">
        <v>0</v>
      </c>
      <c r="N605" s="46">
        <v>0</v>
      </c>
      <c r="O605" s="46">
        <v>0</v>
      </c>
      <c r="P605" s="45">
        <v>0</v>
      </c>
      <c r="Q605" s="45">
        <v>0</v>
      </c>
      <c r="R605" s="45">
        <v>0</v>
      </c>
      <c r="S605" s="104">
        <v>0</v>
      </c>
      <c r="T605" s="98">
        <v>0</v>
      </c>
      <c r="U605" s="45">
        <v>0</v>
      </c>
      <c r="V605" s="45">
        <v>0</v>
      </c>
      <c r="W605" s="47">
        <v>0</v>
      </c>
      <c r="X605" s="62">
        <v>0</v>
      </c>
      <c r="Y605" s="45">
        <v>0</v>
      </c>
      <c r="Z605" s="45">
        <v>0</v>
      </c>
      <c r="AA605" s="45">
        <v>0</v>
      </c>
      <c r="AB605" s="115"/>
    </row>
    <row r="606" spans="1:28" x14ac:dyDescent="0.25">
      <c r="A606" s="87">
        <v>42632</v>
      </c>
      <c r="B606" s="38" t="s">
        <v>334</v>
      </c>
      <c r="C606" s="144"/>
      <c r="D606" s="146">
        <f t="shared" si="200"/>
        <v>0</v>
      </c>
      <c r="E606" s="98">
        <v>0</v>
      </c>
      <c r="F606" s="45">
        <v>0</v>
      </c>
      <c r="G606" s="46">
        <v>0</v>
      </c>
      <c r="H606" s="46">
        <v>0</v>
      </c>
      <c r="I606" s="46">
        <v>0</v>
      </c>
      <c r="J606" s="46">
        <v>0</v>
      </c>
      <c r="K606" s="46">
        <v>0</v>
      </c>
      <c r="L606" s="98">
        <v>0</v>
      </c>
      <c r="M606" s="46">
        <v>0</v>
      </c>
      <c r="N606" s="46">
        <v>0</v>
      </c>
      <c r="O606" s="46">
        <v>0</v>
      </c>
      <c r="P606" s="45">
        <v>0</v>
      </c>
      <c r="Q606" s="45">
        <v>0</v>
      </c>
      <c r="R606" s="45">
        <v>0</v>
      </c>
      <c r="S606" s="104">
        <v>0</v>
      </c>
      <c r="T606" s="98">
        <v>0</v>
      </c>
      <c r="U606" s="45">
        <v>0</v>
      </c>
      <c r="V606" s="45">
        <v>0</v>
      </c>
      <c r="W606" s="47">
        <v>0</v>
      </c>
      <c r="X606" s="62">
        <v>0</v>
      </c>
      <c r="Y606" s="45">
        <v>0</v>
      </c>
      <c r="Z606" s="45">
        <v>0</v>
      </c>
      <c r="AA606" s="45">
        <v>0</v>
      </c>
      <c r="AB606" s="115"/>
    </row>
    <row r="607" spans="1:28" x14ac:dyDescent="0.25">
      <c r="A607" s="87">
        <v>42633</v>
      </c>
      <c r="B607" s="38" t="s">
        <v>335</v>
      </c>
      <c r="C607" s="144"/>
      <c r="D607" s="146">
        <f t="shared" si="200"/>
        <v>0</v>
      </c>
      <c r="E607" s="98">
        <v>0</v>
      </c>
      <c r="F607" s="45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98">
        <v>0</v>
      </c>
      <c r="M607" s="46">
        <v>0</v>
      </c>
      <c r="N607" s="46">
        <v>0</v>
      </c>
      <c r="O607" s="46">
        <v>0</v>
      </c>
      <c r="P607" s="45">
        <v>0</v>
      </c>
      <c r="Q607" s="45">
        <v>0</v>
      </c>
      <c r="R607" s="45">
        <v>0</v>
      </c>
      <c r="S607" s="104">
        <v>0</v>
      </c>
      <c r="T607" s="98">
        <v>0</v>
      </c>
      <c r="U607" s="45">
        <v>0</v>
      </c>
      <c r="V607" s="45">
        <v>0</v>
      </c>
      <c r="W607" s="47">
        <v>0</v>
      </c>
      <c r="X607" s="62">
        <v>0</v>
      </c>
      <c r="Y607" s="45">
        <v>0</v>
      </c>
      <c r="Z607" s="45">
        <v>0</v>
      </c>
      <c r="AA607" s="45">
        <v>0</v>
      </c>
      <c r="AB607" s="115"/>
    </row>
    <row r="608" spans="1:28" x14ac:dyDescent="0.25">
      <c r="A608" s="87">
        <v>42634</v>
      </c>
      <c r="B608" s="38" t="s">
        <v>336</v>
      </c>
      <c r="C608" s="144"/>
      <c r="D608" s="146">
        <f t="shared" si="200"/>
        <v>0</v>
      </c>
      <c r="E608" s="98">
        <v>0</v>
      </c>
      <c r="F608" s="45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98">
        <v>0</v>
      </c>
      <c r="M608" s="46">
        <v>0</v>
      </c>
      <c r="N608" s="46">
        <v>0</v>
      </c>
      <c r="O608" s="46">
        <v>0</v>
      </c>
      <c r="P608" s="45">
        <v>0</v>
      </c>
      <c r="Q608" s="45">
        <v>0</v>
      </c>
      <c r="R608" s="45">
        <v>0</v>
      </c>
      <c r="S608" s="104">
        <v>0</v>
      </c>
      <c r="T608" s="98">
        <v>0</v>
      </c>
      <c r="U608" s="45">
        <v>0</v>
      </c>
      <c r="V608" s="45">
        <v>0</v>
      </c>
      <c r="W608" s="47">
        <v>0</v>
      </c>
      <c r="X608" s="62">
        <v>0</v>
      </c>
      <c r="Y608" s="45">
        <v>0</v>
      </c>
      <c r="Z608" s="45">
        <v>0</v>
      </c>
      <c r="AA608" s="45">
        <v>0</v>
      </c>
      <c r="AB608" s="115"/>
    </row>
    <row r="609" spans="1:28" x14ac:dyDescent="0.25">
      <c r="A609" s="87">
        <v>42636</v>
      </c>
      <c r="B609" s="38" t="s">
        <v>337</v>
      </c>
      <c r="C609" s="144"/>
      <c r="D609" s="146">
        <f t="shared" si="200"/>
        <v>0</v>
      </c>
      <c r="E609" s="98">
        <v>0</v>
      </c>
      <c r="F609" s="45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98">
        <v>0</v>
      </c>
      <c r="M609" s="46">
        <v>0</v>
      </c>
      <c r="N609" s="46">
        <v>0</v>
      </c>
      <c r="O609" s="46">
        <v>0</v>
      </c>
      <c r="P609" s="45">
        <v>0</v>
      </c>
      <c r="Q609" s="45">
        <v>0</v>
      </c>
      <c r="R609" s="45">
        <v>0</v>
      </c>
      <c r="S609" s="104">
        <v>0</v>
      </c>
      <c r="T609" s="98">
        <v>0</v>
      </c>
      <c r="U609" s="45">
        <v>0</v>
      </c>
      <c r="V609" s="45">
        <v>0</v>
      </c>
      <c r="W609" s="47">
        <v>0</v>
      </c>
      <c r="X609" s="62">
        <v>0</v>
      </c>
      <c r="Y609" s="45">
        <v>0</v>
      </c>
      <c r="Z609" s="45">
        <v>0</v>
      </c>
      <c r="AA609" s="45">
        <v>0</v>
      </c>
      <c r="AB609" s="115"/>
    </row>
    <row r="610" spans="1:28" x14ac:dyDescent="0.25">
      <c r="A610" s="87">
        <v>42637</v>
      </c>
      <c r="B610" s="38" t="s">
        <v>338</v>
      </c>
      <c r="C610" s="144"/>
      <c r="D610" s="146">
        <f t="shared" si="200"/>
        <v>0</v>
      </c>
      <c r="E610" s="98">
        <v>0</v>
      </c>
      <c r="F610" s="45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98">
        <v>0</v>
      </c>
      <c r="M610" s="46">
        <v>0</v>
      </c>
      <c r="N610" s="46">
        <v>0</v>
      </c>
      <c r="O610" s="46">
        <v>0</v>
      </c>
      <c r="P610" s="45">
        <v>0</v>
      </c>
      <c r="Q610" s="45">
        <v>0</v>
      </c>
      <c r="R610" s="45">
        <v>0</v>
      </c>
      <c r="S610" s="104">
        <v>0</v>
      </c>
      <c r="T610" s="98">
        <v>0</v>
      </c>
      <c r="U610" s="45">
        <v>0</v>
      </c>
      <c r="V610" s="45">
        <v>0</v>
      </c>
      <c r="W610" s="47">
        <v>0</v>
      </c>
      <c r="X610" s="62">
        <v>0</v>
      </c>
      <c r="Y610" s="45">
        <v>0</v>
      </c>
      <c r="Z610" s="45">
        <v>0</v>
      </c>
      <c r="AA610" s="45">
        <v>0</v>
      </c>
      <c r="AB610" s="115"/>
    </row>
    <row r="611" spans="1:28" x14ac:dyDescent="0.25">
      <c r="A611" s="87">
        <v>42639</v>
      </c>
      <c r="B611" s="38" t="s">
        <v>339</v>
      </c>
      <c r="C611" s="144"/>
      <c r="D611" s="146">
        <f t="shared" si="200"/>
        <v>0</v>
      </c>
      <c r="E611" s="98">
        <v>0</v>
      </c>
      <c r="F611" s="45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98">
        <v>0</v>
      </c>
      <c r="M611" s="46">
        <v>0</v>
      </c>
      <c r="N611" s="46">
        <v>0</v>
      </c>
      <c r="O611" s="46">
        <v>0</v>
      </c>
      <c r="P611" s="45">
        <v>0</v>
      </c>
      <c r="Q611" s="45">
        <v>0</v>
      </c>
      <c r="R611" s="45">
        <v>0</v>
      </c>
      <c r="S611" s="104">
        <v>0</v>
      </c>
      <c r="T611" s="98">
        <v>0</v>
      </c>
      <c r="U611" s="45">
        <v>0</v>
      </c>
      <c r="V611" s="45">
        <v>0</v>
      </c>
      <c r="W611" s="47">
        <v>0</v>
      </c>
      <c r="X611" s="62">
        <v>0</v>
      </c>
      <c r="Y611" s="45">
        <v>0</v>
      </c>
      <c r="Z611" s="45">
        <v>0</v>
      </c>
      <c r="AA611" s="45">
        <v>0</v>
      </c>
      <c r="AB611" s="115"/>
    </row>
    <row r="612" spans="1:28" s="148" customFormat="1" ht="11.25" x14ac:dyDescent="0.2">
      <c r="A612" s="87">
        <v>4264</v>
      </c>
      <c r="B612" s="38" t="s">
        <v>340</v>
      </c>
      <c r="C612" s="144">
        <v>379</v>
      </c>
      <c r="D612" s="145">
        <f>+D613</f>
        <v>0</v>
      </c>
      <c r="E612" s="149">
        <f>+E613</f>
        <v>0</v>
      </c>
      <c r="F612" s="150">
        <f t="shared" ref="F612:AA612" si="201">+F613</f>
        <v>0</v>
      </c>
      <c r="G612" s="151">
        <f t="shared" si="201"/>
        <v>0</v>
      </c>
      <c r="H612" s="151">
        <f t="shared" si="201"/>
        <v>0</v>
      </c>
      <c r="I612" s="151">
        <f t="shared" si="201"/>
        <v>0</v>
      </c>
      <c r="J612" s="151">
        <f t="shared" si="201"/>
        <v>0</v>
      </c>
      <c r="K612" s="151">
        <f t="shared" si="201"/>
        <v>0</v>
      </c>
      <c r="L612" s="149">
        <f t="shared" si="201"/>
        <v>0</v>
      </c>
      <c r="M612" s="151">
        <f t="shared" si="201"/>
        <v>0</v>
      </c>
      <c r="N612" s="151">
        <f t="shared" si="201"/>
        <v>0</v>
      </c>
      <c r="O612" s="151">
        <f t="shared" si="201"/>
        <v>0</v>
      </c>
      <c r="P612" s="150">
        <f t="shared" si="201"/>
        <v>0</v>
      </c>
      <c r="Q612" s="150">
        <f t="shared" si="201"/>
        <v>0</v>
      </c>
      <c r="R612" s="150">
        <f t="shared" si="201"/>
        <v>0</v>
      </c>
      <c r="S612" s="153">
        <f t="shared" si="201"/>
        <v>0</v>
      </c>
      <c r="T612" s="149">
        <f t="shared" si="201"/>
        <v>0</v>
      </c>
      <c r="U612" s="150">
        <f t="shared" si="201"/>
        <v>0</v>
      </c>
      <c r="V612" s="150">
        <f t="shared" si="201"/>
        <v>0</v>
      </c>
      <c r="W612" s="220">
        <f t="shared" si="201"/>
        <v>0</v>
      </c>
      <c r="X612" s="155">
        <f t="shared" si="201"/>
        <v>0</v>
      </c>
      <c r="Y612" s="150">
        <f t="shared" si="201"/>
        <v>0</v>
      </c>
      <c r="Z612" s="150">
        <f t="shared" si="201"/>
        <v>0</v>
      </c>
      <c r="AA612" s="150">
        <f t="shared" si="201"/>
        <v>0</v>
      </c>
      <c r="AB612" s="157"/>
    </row>
    <row r="613" spans="1:28" x14ac:dyDescent="0.25">
      <c r="A613" s="87">
        <v>42641</v>
      </c>
      <c r="B613" s="38" t="s">
        <v>340</v>
      </c>
      <c r="C613" s="144"/>
      <c r="D613" s="146">
        <f>SUM(E613:AA613)</f>
        <v>0</v>
      </c>
      <c r="E613" s="98">
        <v>0</v>
      </c>
      <c r="F613" s="45">
        <v>0</v>
      </c>
      <c r="G613" s="46">
        <v>0</v>
      </c>
      <c r="H613" s="46">
        <v>0</v>
      </c>
      <c r="I613" s="46">
        <v>0</v>
      </c>
      <c r="J613" s="46">
        <v>0</v>
      </c>
      <c r="K613" s="46">
        <v>0</v>
      </c>
      <c r="L613" s="98">
        <v>0</v>
      </c>
      <c r="M613" s="46">
        <v>0</v>
      </c>
      <c r="N613" s="46">
        <v>0</v>
      </c>
      <c r="O613" s="46">
        <v>0</v>
      </c>
      <c r="P613" s="45">
        <v>0</v>
      </c>
      <c r="Q613" s="45">
        <v>0</v>
      </c>
      <c r="R613" s="45">
        <v>0</v>
      </c>
      <c r="S613" s="104">
        <v>0</v>
      </c>
      <c r="T613" s="98">
        <v>0</v>
      </c>
      <c r="U613" s="45">
        <v>0</v>
      </c>
      <c r="V613" s="45">
        <v>0</v>
      </c>
      <c r="W613" s="47">
        <v>0</v>
      </c>
      <c r="X613" s="62">
        <v>0</v>
      </c>
      <c r="Y613" s="45">
        <v>0</v>
      </c>
      <c r="Z613" s="45">
        <v>0</v>
      </c>
      <c r="AA613" s="45">
        <v>0</v>
      </c>
      <c r="AB613" s="115"/>
    </row>
    <row r="614" spans="1:28" s="148" customFormat="1" ht="22.5" customHeight="1" x14ac:dyDescent="0.2">
      <c r="A614" s="87">
        <v>43</v>
      </c>
      <c r="B614" s="38" t="s">
        <v>1184</v>
      </c>
      <c r="C614" s="144">
        <v>380</v>
      </c>
      <c r="D614" s="39">
        <f>D615</f>
        <v>0</v>
      </c>
      <c r="E614" s="99">
        <f t="shared" ref="E614:AA614" si="202">E615</f>
        <v>0</v>
      </c>
      <c r="F614" s="48">
        <f t="shared" si="202"/>
        <v>0</v>
      </c>
      <c r="G614" s="49">
        <f t="shared" si="202"/>
        <v>0</v>
      </c>
      <c r="H614" s="49">
        <f t="shared" si="202"/>
        <v>0</v>
      </c>
      <c r="I614" s="49">
        <f t="shared" si="202"/>
        <v>0</v>
      </c>
      <c r="J614" s="49">
        <f t="shared" si="202"/>
        <v>0</v>
      </c>
      <c r="K614" s="49">
        <f t="shared" si="202"/>
        <v>0</v>
      </c>
      <c r="L614" s="99">
        <f t="shared" si="202"/>
        <v>0</v>
      </c>
      <c r="M614" s="49">
        <f t="shared" si="202"/>
        <v>0</v>
      </c>
      <c r="N614" s="49">
        <f t="shared" si="202"/>
        <v>0</v>
      </c>
      <c r="O614" s="49">
        <f t="shared" si="202"/>
        <v>0</v>
      </c>
      <c r="P614" s="48">
        <f t="shared" si="202"/>
        <v>0</v>
      </c>
      <c r="Q614" s="48">
        <f t="shared" si="202"/>
        <v>0</v>
      </c>
      <c r="R614" s="48">
        <f t="shared" si="202"/>
        <v>0</v>
      </c>
      <c r="S614" s="105">
        <f t="shared" si="202"/>
        <v>0</v>
      </c>
      <c r="T614" s="99">
        <f t="shared" si="202"/>
        <v>0</v>
      </c>
      <c r="U614" s="48">
        <f t="shared" si="202"/>
        <v>0</v>
      </c>
      <c r="V614" s="48">
        <f t="shared" si="202"/>
        <v>0</v>
      </c>
      <c r="W614" s="50">
        <f t="shared" si="202"/>
        <v>0</v>
      </c>
      <c r="X614" s="58">
        <f t="shared" si="202"/>
        <v>0</v>
      </c>
      <c r="Y614" s="48">
        <f t="shared" si="202"/>
        <v>0</v>
      </c>
      <c r="Z614" s="48">
        <f t="shared" si="202"/>
        <v>0</v>
      </c>
      <c r="AA614" s="48">
        <f t="shared" si="202"/>
        <v>0</v>
      </c>
      <c r="AB614" s="118"/>
    </row>
    <row r="615" spans="1:28" s="148" customFormat="1" ht="11.25" x14ac:dyDescent="0.2">
      <c r="A615" s="87">
        <v>431</v>
      </c>
      <c r="B615" s="38" t="s">
        <v>1185</v>
      </c>
      <c r="C615" s="144">
        <v>381</v>
      </c>
      <c r="D615" s="39">
        <f>SUM(D616+D617)</f>
        <v>0</v>
      </c>
      <c r="E615" s="99">
        <f t="shared" ref="E615:AA615" si="203">SUM(E616+E617)</f>
        <v>0</v>
      </c>
      <c r="F615" s="48">
        <f t="shared" si="203"/>
        <v>0</v>
      </c>
      <c r="G615" s="49">
        <f t="shared" si="203"/>
        <v>0</v>
      </c>
      <c r="H615" s="49">
        <f t="shared" si="203"/>
        <v>0</v>
      </c>
      <c r="I615" s="49">
        <f t="shared" si="203"/>
        <v>0</v>
      </c>
      <c r="J615" s="49">
        <f t="shared" si="203"/>
        <v>0</v>
      </c>
      <c r="K615" s="49">
        <f t="shared" si="203"/>
        <v>0</v>
      </c>
      <c r="L615" s="99">
        <f t="shared" si="203"/>
        <v>0</v>
      </c>
      <c r="M615" s="49">
        <f t="shared" si="203"/>
        <v>0</v>
      </c>
      <c r="N615" s="49">
        <f t="shared" si="203"/>
        <v>0</v>
      </c>
      <c r="O615" s="49">
        <f t="shared" si="203"/>
        <v>0</v>
      </c>
      <c r="P615" s="48">
        <f t="shared" si="203"/>
        <v>0</v>
      </c>
      <c r="Q615" s="48">
        <f t="shared" si="203"/>
        <v>0</v>
      </c>
      <c r="R615" s="48">
        <f t="shared" si="203"/>
        <v>0</v>
      </c>
      <c r="S615" s="105">
        <f t="shared" si="203"/>
        <v>0</v>
      </c>
      <c r="T615" s="99">
        <f t="shared" si="203"/>
        <v>0</v>
      </c>
      <c r="U615" s="48">
        <f t="shared" si="203"/>
        <v>0</v>
      </c>
      <c r="V615" s="48">
        <f t="shared" si="203"/>
        <v>0</v>
      </c>
      <c r="W615" s="50">
        <f t="shared" si="203"/>
        <v>0</v>
      </c>
      <c r="X615" s="58">
        <f t="shared" si="203"/>
        <v>0</v>
      </c>
      <c r="Y615" s="48">
        <f t="shared" si="203"/>
        <v>0</v>
      </c>
      <c r="Z615" s="48">
        <f t="shared" si="203"/>
        <v>0</v>
      </c>
      <c r="AA615" s="48">
        <f t="shared" si="203"/>
        <v>0</v>
      </c>
      <c r="AB615" s="118"/>
    </row>
    <row r="616" spans="1:28" s="148" customFormat="1" ht="11.25" x14ac:dyDescent="0.2">
      <c r="A616" s="87">
        <v>4311</v>
      </c>
      <c r="B616" s="38" t="s">
        <v>343</v>
      </c>
      <c r="C616" s="144">
        <v>382</v>
      </c>
      <c r="D616" s="145">
        <f>SUM(E616:AA616)</f>
        <v>0</v>
      </c>
      <c r="E616" s="149"/>
      <c r="F616" s="150"/>
      <c r="G616" s="151"/>
      <c r="H616" s="151"/>
      <c r="I616" s="151"/>
      <c r="J616" s="151"/>
      <c r="K616" s="151"/>
      <c r="L616" s="149"/>
      <c r="M616" s="151"/>
      <c r="N616" s="151"/>
      <c r="O616" s="151"/>
      <c r="P616" s="150"/>
      <c r="Q616" s="150"/>
      <c r="R616" s="150"/>
      <c r="S616" s="153"/>
      <c r="T616" s="149"/>
      <c r="U616" s="150"/>
      <c r="V616" s="150"/>
      <c r="W616" s="154"/>
      <c r="X616" s="155"/>
      <c r="Y616" s="150"/>
      <c r="Z616" s="150"/>
      <c r="AA616" s="150"/>
      <c r="AB616" s="157"/>
    </row>
    <row r="617" spans="1:28" s="148" customFormat="1" ht="11.25" x14ac:dyDescent="0.2">
      <c r="A617" s="87">
        <v>4312</v>
      </c>
      <c r="B617" s="38" t="s">
        <v>344</v>
      </c>
      <c r="C617" s="144">
        <v>383</v>
      </c>
      <c r="D617" s="145">
        <f>SUM(D618:D624)</f>
        <v>0</v>
      </c>
      <c r="E617" s="149">
        <f t="shared" ref="E617:AA617" si="204">SUM(E618:E624)</f>
        <v>0</v>
      </c>
      <c r="F617" s="150">
        <f t="shared" si="204"/>
        <v>0</v>
      </c>
      <c r="G617" s="151">
        <f t="shared" si="204"/>
        <v>0</v>
      </c>
      <c r="H617" s="151">
        <f t="shared" si="204"/>
        <v>0</v>
      </c>
      <c r="I617" s="151">
        <f t="shared" si="204"/>
        <v>0</v>
      </c>
      <c r="J617" s="151">
        <f t="shared" si="204"/>
        <v>0</v>
      </c>
      <c r="K617" s="151">
        <f t="shared" si="204"/>
        <v>0</v>
      </c>
      <c r="L617" s="149">
        <f t="shared" si="204"/>
        <v>0</v>
      </c>
      <c r="M617" s="151">
        <f t="shared" si="204"/>
        <v>0</v>
      </c>
      <c r="N617" s="151">
        <f t="shared" si="204"/>
        <v>0</v>
      </c>
      <c r="O617" s="151">
        <f t="shared" si="204"/>
        <v>0</v>
      </c>
      <c r="P617" s="150">
        <f t="shared" si="204"/>
        <v>0</v>
      </c>
      <c r="Q617" s="150">
        <f t="shared" si="204"/>
        <v>0</v>
      </c>
      <c r="R617" s="150">
        <f t="shared" si="204"/>
        <v>0</v>
      </c>
      <c r="S617" s="153">
        <f t="shared" si="204"/>
        <v>0</v>
      </c>
      <c r="T617" s="149">
        <f t="shared" si="204"/>
        <v>0</v>
      </c>
      <c r="U617" s="150">
        <f t="shared" si="204"/>
        <v>0</v>
      </c>
      <c r="V617" s="150">
        <f t="shared" si="204"/>
        <v>0</v>
      </c>
      <c r="W617" s="220">
        <f t="shared" si="204"/>
        <v>0</v>
      </c>
      <c r="X617" s="155">
        <f t="shared" si="204"/>
        <v>0</v>
      </c>
      <c r="Y617" s="150">
        <f t="shared" si="204"/>
        <v>0</v>
      </c>
      <c r="Z617" s="150">
        <f t="shared" si="204"/>
        <v>0</v>
      </c>
      <c r="AA617" s="150">
        <f t="shared" si="204"/>
        <v>0</v>
      </c>
      <c r="AB617" s="157"/>
    </row>
    <row r="618" spans="1:28" x14ac:dyDescent="0.25">
      <c r="A618" s="87">
        <v>43121</v>
      </c>
      <c r="B618" s="38" t="s">
        <v>345</v>
      </c>
      <c r="C618" s="144"/>
      <c r="D618" s="146">
        <f t="shared" ref="D618:D624" si="205">SUM(E618:AA618)</f>
        <v>0</v>
      </c>
      <c r="E618" s="98">
        <v>0</v>
      </c>
      <c r="F618" s="45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98">
        <v>0</v>
      </c>
      <c r="M618" s="46">
        <v>0</v>
      </c>
      <c r="N618" s="46">
        <v>0</v>
      </c>
      <c r="O618" s="46">
        <v>0</v>
      </c>
      <c r="P618" s="45">
        <v>0</v>
      </c>
      <c r="Q618" s="45">
        <v>0</v>
      </c>
      <c r="R618" s="45">
        <v>0</v>
      </c>
      <c r="S618" s="104">
        <v>0</v>
      </c>
      <c r="T618" s="98">
        <v>0</v>
      </c>
      <c r="U618" s="45">
        <v>0</v>
      </c>
      <c r="V618" s="45">
        <v>0</v>
      </c>
      <c r="W618" s="47">
        <v>0</v>
      </c>
      <c r="X618" s="62">
        <v>0</v>
      </c>
      <c r="Y618" s="45">
        <v>0</v>
      </c>
      <c r="Z618" s="45">
        <v>0</v>
      </c>
      <c r="AA618" s="45">
        <v>0</v>
      </c>
      <c r="AB618" s="115"/>
    </row>
    <row r="619" spans="1:28" x14ac:dyDescent="0.25">
      <c r="A619" s="87">
        <v>43122</v>
      </c>
      <c r="B619" s="38" t="s">
        <v>346</v>
      </c>
      <c r="C619" s="144"/>
      <c r="D619" s="146">
        <f t="shared" si="205"/>
        <v>0</v>
      </c>
      <c r="E619" s="98">
        <v>0</v>
      </c>
      <c r="F619" s="45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98">
        <v>0</v>
      </c>
      <c r="M619" s="46">
        <v>0</v>
      </c>
      <c r="N619" s="46">
        <v>0</v>
      </c>
      <c r="O619" s="46">
        <v>0</v>
      </c>
      <c r="P619" s="45">
        <v>0</v>
      </c>
      <c r="Q619" s="45">
        <v>0</v>
      </c>
      <c r="R619" s="45">
        <v>0</v>
      </c>
      <c r="S619" s="104">
        <v>0</v>
      </c>
      <c r="T619" s="98">
        <v>0</v>
      </c>
      <c r="U619" s="45">
        <v>0</v>
      </c>
      <c r="V619" s="45">
        <v>0</v>
      </c>
      <c r="W619" s="47">
        <v>0</v>
      </c>
      <c r="X619" s="62">
        <v>0</v>
      </c>
      <c r="Y619" s="45">
        <v>0</v>
      </c>
      <c r="Z619" s="45">
        <v>0</v>
      </c>
      <c r="AA619" s="45">
        <v>0</v>
      </c>
      <c r="AB619" s="115"/>
    </row>
    <row r="620" spans="1:28" x14ac:dyDescent="0.25">
      <c r="A620" s="87">
        <v>43123</v>
      </c>
      <c r="B620" s="38" t="s">
        <v>347</v>
      </c>
      <c r="C620" s="144"/>
      <c r="D620" s="146">
        <f t="shared" si="205"/>
        <v>0</v>
      </c>
      <c r="E620" s="98">
        <v>0</v>
      </c>
      <c r="F620" s="45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98">
        <v>0</v>
      </c>
      <c r="M620" s="46">
        <v>0</v>
      </c>
      <c r="N620" s="46">
        <v>0</v>
      </c>
      <c r="O620" s="46">
        <v>0</v>
      </c>
      <c r="P620" s="45">
        <v>0</v>
      </c>
      <c r="Q620" s="45">
        <v>0</v>
      </c>
      <c r="R620" s="45">
        <v>0</v>
      </c>
      <c r="S620" s="104">
        <v>0</v>
      </c>
      <c r="T620" s="98">
        <v>0</v>
      </c>
      <c r="U620" s="45">
        <v>0</v>
      </c>
      <c r="V620" s="45">
        <v>0</v>
      </c>
      <c r="W620" s="47">
        <v>0</v>
      </c>
      <c r="X620" s="62">
        <v>0</v>
      </c>
      <c r="Y620" s="45">
        <v>0</v>
      </c>
      <c r="Z620" s="45">
        <v>0</v>
      </c>
      <c r="AA620" s="45">
        <v>0</v>
      </c>
      <c r="AB620" s="115"/>
    </row>
    <row r="621" spans="1:28" x14ac:dyDescent="0.25">
      <c r="A621" s="87">
        <v>43124</v>
      </c>
      <c r="B621" s="38" t="s">
        <v>348</v>
      </c>
      <c r="C621" s="144"/>
      <c r="D621" s="146">
        <f t="shared" si="205"/>
        <v>0</v>
      </c>
      <c r="E621" s="98">
        <v>0</v>
      </c>
      <c r="F621" s="45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98">
        <v>0</v>
      </c>
      <c r="M621" s="46">
        <v>0</v>
      </c>
      <c r="N621" s="46">
        <v>0</v>
      </c>
      <c r="O621" s="46">
        <v>0</v>
      </c>
      <c r="P621" s="45">
        <v>0</v>
      </c>
      <c r="Q621" s="45">
        <v>0</v>
      </c>
      <c r="R621" s="45">
        <v>0</v>
      </c>
      <c r="S621" s="104">
        <v>0</v>
      </c>
      <c r="T621" s="98">
        <v>0</v>
      </c>
      <c r="U621" s="45">
        <v>0</v>
      </c>
      <c r="V621" s="45">
        <v>0</v>
      </c>
      <c r="W621" s="47">
        <v>0</v>
      </c>
      <c r="X621" s="62">
        <v>0</v>
      </c>
      <c r="Y621" s="45">
        <v>0</v>
      </c>
      <c r="Z621" s="45">
        <v>0</v>
      </c>
      <c r="AA621" s="45">
        <v>0</v>
      </c>
      <c r="AB621" s="115"/>
    </row>
    <row r="622" spans="1:28" x14ac:dyDescent="0.25">
      <c r="A622" s="87">
        <v>43125</v>
      </c>
      <c r="B622" s="38" t="s">
        <v>349</v>
      </c>
      <c r="C622" s="144"/>
      <c r="D622" s="146">
        <f t="shared" si="205"/>
        <v>0</v>
      </c>
      <c r="E622" s="98">
        <v>0</v>
      </c>
      <c r="F622" s="45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98">
        <v>0</v>
      </c>
      <c r="M622" s="46">
        <v>0</v>
      </c>
      <c r="N622" s="46">
        <v>0</v>
      </c>
      <c r="O622" s="46">
        <v>0</v>
      </c>
      <c r="P622" s="45">
        <v>0</v>
      </c>
      <c r="Q622" s="45">
        <v>0</v>
      </c>
      <c r="R622" s="45">
        <v>0</v>
      </c>
      <c r="S622" s="104">
        <v>0</v>
      </c>
      <c r="T622" s="98">
        <v>0</v>
      </c>
      <c r="U622" s="45">
        <v>0</v>
      </c>
      <c r="V622" s="45">
        <v>0</v>
      </c>
      <c r="W622" s="47">
        <v>0</v>
      </c>
      <c r="X622" s="62">
        <v>0</v>
      </c>
      <c r="Y622" s="45">
        <v>0</v>
      </c>
      <c r="Z622" s="45">
        <v>0</v>
      </c>
      <c r="AA622" s="45">
        <v>0</v>
      </c>
      <c r="AB622" s="115"/>
    </row>
    <row r="623" spans="1:28" x14ac:dyDescent="0.25">
      <c r="A623" s="87" t="s">
        <v>1186</v>
      </c>
      <c r="B623" s="38" t="s">
        <v>350</v>
      </c>
      <c r="C623" s="144"/>
      <c r="D623" s="146">
        <f t="shared" si="205"/>
        <v>0</v>
      </c>
      <c r="E623" s="98">
        <v>0</v>
      </c>
      <c r="F623" s="45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98">
        <v>0</v>
      </c>
      <c r="M623" s="46">
        <v>0</v>
      </c>
      <c r="N623" s="46">
        <v>0</v>
      </c>
      <c r="O623" s="46">
        <v>0</v>
      </c>
      <c r="P623" s="45">
        <v>0</v>
      </c>
      <c r="Q623" s="45">
        <v>0</v>
      </c>
      <c r="R623" s="45">
        <v>0</v>
      </c>
      <c r="S623" s="104">
        <v>0</v>
      </c>
      <c r="T623" s="98">
        <v>0</v>
      </c>
      <c r="U623" s="45">
        <v>0</v>
      </c>
      <c r="V623" s="45">
        <v>0</v>
      </c>
      <c r="W623" s="47">
        <v>0</v>
      </c>
      <c r="X623" s="62">
        <v>0</v>
      </c>
      <c r="Y623" s="45">
        <v>0</v>
      </c>
      <c r="Z623" s="45">
        <v>0</v>
      </c>
      <c r="AA623" s="45">
        <v>0</v>
      </c>
      <c r="AB623" s="115"/>
    </row>
    <row r="624" spans="1:28" x14ac:dyDescent="0.25">
      <c r="A624" s="87">
        <v>43129</v>
      </c>
      <c r="B624" s="38" t="s">
        <v>351</v>
      </c>
      <c r="C624" s="144"/>
      <c r="D624" s="146">
        <f t="shared" si="205"/>
        <v>0</v>
      </c>
      <c r="E624" s="98">
        <v>0</v>
      </c>
      <c r="F624" s="45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98">
        <v>0</v>
      </c>
      <c r="M624" s="46">
        <v>0</v>
      </c>
      <c r="N624" s="46">
        <v>0</v>
      </c>
      <c r="O624" s="46">
        <v>0</v>
      </c>
      <c r="P624" s="45">
        <v>0</v>
      </c>
      <c r="Q624" s="45">
        <v>0</v>
      </c>
      <c r="R624" s="45">
        <v>0</v>
      </c>
      <c r="S624" s="104">
        <v>0</v>
      </c>
      <c r="T624" s="98">
        <v>0</v>
      </c>
      <c r="U624" s="45">
        <v>0</v>
      </c>
      <c r="V624" s="45">
        <v>0</v>
      </c>
      <c r="W624" s="47">
        <v>0</v>
      </c>
      <c r="X624" s="62">
        <v>0</v>
      </c>
      <c r="Y624" s="45">
        <v>0</v>
      </c>
      <c r="Z624" s="45">
        <v>0</v>
      </c>
      <c r="AA624" s="45">
        <v>0</v>
      </c>
      <c r="AB624" s="115"/>
    </row>
    <row r="625" spans="1:28" s="148" customFormat="1" ht="11.25" x14ac:dyDescent="0.2">
      <c r="A625" s="87">
        <v>44</v>
      </c>
      <c r="B625" s="38" t="s">
        <v>1187</v>
      </c>
      <c r="C625" s="144">
        <v>384</v>
      </c>
      <c r="D625" s="39">
        <f>D626</f>
        <v>0</v>
      </c>
      <c r="E625" s="99">
        <f t="shared" ref="E625:T626" si="206">E626</f>
        <v>0</v>
      </c>
      <c r="F625" s="48">
        <f t="shared" si="206"/>
        <v>0</v>
      </c>
      <c r="G625" s="49">
        <f t="shared" si="206"/>
        <v>0</v>
      </c>
      <c r="H625" s="49">
        <f t="shared" si="206"/>
        <v>0</v>
      </c>
      <c r="I625" s="49">
        <f t="shared" si="206"/>
        <v>0</v>
      </c>
      <c r="J625" s="49">
        <f t="shared" si="206"/>
        <v>0</v>
      </c>
      <c r="K625" s="49">
        <f t="shared" si="206"/>
        <v>0</v>
      </c>
      <c r="L625" s="99">
        <f t="shared" si="206"/>
        <v>0</v>
      </c>
      <c r="M625" s="49">
        <f t="shared" si="206"/>
        <v>0</v>
      </c>
      <c r="N625" s="49">
        <f t="shared" si="206"/>
        <v>0</v>
      </c>
      <c r="O625" s="49">
        <f t="shared" si="206"/>
        <v>0</v>
      </c>
      <c r="P625" s="48">
        <f t="shared" si="206"/>
        <v>0</v>
      </c>
      <c r="Q625" s="48">
        <f t="shared" si="206"/>
        <v>0</v>
      </c>
      <c r="R625" s="48">
        <f t="shared" si="206"/>
        <v>0</v>
      </c>
      <c r="S625" s="105">
        <f t="shared" si="206"/>
        <v>0</v>
      </c>
      <c r="T625" s="99">
        <f t="shared" si="206"/>
        <v>0</v>
      </c>
      <c r="U625" s="48">
        <f t="shared" ref="U625:AA626" si="207">U626</f>
        <v>0</v>
      </c>
      <c r="V625" s="48">
        <f t="shared" si="207"/>
        <v>0</v>
      </c>
      <c r="W625" s="50">
        <f t="shared" si="207"/>
        <v>0</v>
      </c>
      <c r="X625" s="58">
        <f t="shared" si="207"/>
        <v>0</v>
      </c>
      <c r="Y625" s="48">
        <f t="shared" si="207"/>
        <v>0</v>
      </c>
      <c r="Z625" s="48">
        <f t="shared" si="207"/>
        <v>0</v>
      </c>
      <c r="AA625" s="48">
        <f t="shared" si="207"/>
        <v>0</v>
      </c>
      <c r="AB625" s="118"/>
    </row>
    <row r="626" spans="1:28" s="148" customFormat="1" ht="11.25" x14ac:dyDescent="0.2">
      <c r="A626" s="87">
        <v>441</v>
      </c>
      <c r="B626" s="38" t="s">
        <v>1188</v>
      </c>
      <c r="C626" s="144">
        <v>385</v>
      </c>
      <c r="D626" s="39">
        <f>D627</f>
        <v>0</v>
      </c>
      <c r="E626" s="99">
        <f t="shared" si="206"/>
        <v>0</v>
      </c>
      <c r="F626" s="48">
        <f t="shared" si="206"/>
        <v>0</v>
      </c>
      <c r="G626" s="49">
        <f t="shared" si="206"/>
        <v>0</v>
      </c>
      <c r="H626" s="49">
        <f t="shared" si="206"/>
        <v>0</v>
      </c>
      <c r="I626" s="49">
        <f t="shared" si="206"/>
        <v>0</v>
      </c>
      <c r="J626" s="49">
        <f t="shared" si="206"/>
        <v>0</v>
      </c>
      <c r="K626" s="49">
        <f t="shared" si="206"/>
        <v>0</v>
      </c>
      <c r="L626" s="99">
        <f t="shared" si="206"/>
        <v>0</v>
      </c>
      <c r="M626" s="49">
        <f t="shared" si="206"/>
        <v>0</v>
      </c>
      <c r="N626" s="49">
        <f t="shared" si="206"/>
        <v>0</v>
      </c>
      <c r="O626" s="49">
        <f t="shared" si="206"/>
        <v>0</v>
      </c>
      <c r="P626" s="48">
        <f t="shared" si="206"/>
        <v>0</v>
      </c>
      <c r="Q626" s="48">
        <f t="shared" si="206"/>
        <v>0</v>
      </c>
      <c r="R626" s="48">
        <f t="shared" si="206"/>
        <v>0</v>
      </c>
      <c r="S626" s="105">
        <f t="shared" si="206"/>
        <v>0</v>
      </c>
      <c r="T626" s="99">
        <f t="shared" si="206"/>
        <v>0</v>
      </c>
      <c r="U626" s="48">
        <f t="shared" si="207"/>
        <v>0</v>
      </c>
      <c r="V626" s="48">
        <f t="shared" si="207"/>
        <v>0</v>
      </c>
      <c r="W626" s="50">
        <f t="shared" si="207"/>
        <v>0</v>
      </c>
      <c r="X626" s="58">
        <f t="shared" si="207"/>
        <v>0</v>
      </c>
      <c r="Y626" s="48">
        <f t="shared" si="207"/>
        <v>0</v>
      </c>
      <c r="Z626" s="48">
        <f t="shared" si="207"/>
        <v>0</v>
      </c>
      <c r="AA626" s="48">
        <f t="shared" si="207"/>
        <v>0</v>
      </c>
      <c r="AB626" s="118"/>
    </row>
    <row r="627" spans="1:28" s="148" customFormat="1" ht="11.25" x14ac:dyDescent="0.2">
      <c r="A627" s="87">
        <v>4411</v>
      </c>
      <c r="B627" s="38" t="s">
        <v>354</v>
      </c>
      <c r="C627" s="144">
        <v>386</v>
      </c>
      <c r="D627" s="145">
        <f>+D628</f>
        <v>0</v>
      </c>
      <c r="E627" s="149">
        <f t="shared" ref="E627:AA627" si="208">+E628</f>
        <v>0</v>
      </c>
      <c r="F627" s="150">
        <f t="shared" si="208"/>
        <v>0</v>
      </c>
      <c r="G627" s="151">
        <f t="shared" si="208"/>
        <v>0</v>
      </c>
      <c r="H627" s="151">
        <f t="shared" si="208"/>
        <v>0</v>
      </c>
      <c r="I627" s="151">
        <f t="shared" si="208"/>
        <v>0</v>
      </c>
      <c r="J627" s="151">
        <f t="shared" si="208"/>
        <v>0</v>
      </c>
      <c r="K627" s="151">
        <f t="shared" si="208"/>
        <v>0</v>
      </c>
      <c r="L627" s="149">
        <f t="shared" si="208"/>
        <v>0</v>
      </c>
      <c r="M627" s="151">
        <f t="shared" si="208"/>
        <v>0</v>
      </c>
      <c r="N627" s="151">
        <f t="shared" si="208"/>
        <v>0</v>
      </c>
      <c r="O627" s="151">
        <f t="shared" si="208"/>
        <v>0</v>
      </c>
      <c r="P627" s="150">
        <f t="shared" si="208"/>
        <v>0</v>
      </c>
      <c r="Q627" s="150">
        <f t="shared" si="208"/>
        <v>0</v>
      </c>
      <c r="R627" s="150">
        <f t="shared" si="208"/>
        <v>0</v>
      </c>
      <c r="S627" s="153">
        <f t="shared" si="208"/>
        <v>0</v>
      </c>
      <c r="T627" s="149">
        <f t="shared" si="208"/>
        <v>0</v>
      </c>
      <c r="U627" s="150">
        <f t="shared" si="208"/>
        <v>0</v>
      </c>
      <c r="V627" s="150">
        <f t="shared" si="208"/>
        <v>0</v>
      </c>
      <c r="W627" s="220">
        <f t="shared" si="208"/>
        <v>0</v>
      </c>
      <c r="X627" s="155">
        <f t="shared" si="208"/>
        <v>0</v>
      </c>
      <c r="Y627" s="150">
        <f t="shared" si="208"/>
        <v>0</v>
      </c>
      <c r="Z627" s="150">
        <f t="shared" si="208"/>
        <v>0</v>
      </c>
      <c r="AA627" s="150">
        <f t="shared" si="208"/>
        <v>0</v>
      </c>
      <c r="AB627" s="157"/>
    </row>
    <row r="628" spans="1:28" x14ac:dyDescent="0.25">
      <c r="A628" s="87" t="s">
        <v>1189</v>
      </c>
      <c r="B628" s="38" t="s">
        <v>354</v>
      </c>
      <c r="C628" s="144"/>
      <c r="D628" s="146">
        <f>SUM(E628:AA628)</f>
        <v>0</v>
      </c>
      <c r="E628" s="98">
        <v>0</v>
      </c>
      <c r="F628" s="45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98">
        <v>0</v>
      </c>
      <c r="M628" s="46">
        <v>0</v>
      </c>
      <c r="N628" s="46">
        <v>0</v>
      </c>
      <c r="O628" s="46">
        <v>0</v>
      </c>
      <c r="P628" s="45">
        <v>0</v>
      </c>
      <c r="Q628" s="45">
        <v>0</v>
      </c>
      <c r="R628" s="45">
        <v>0</v>
      </c>
      <c r="S628" s="104">
        <v>0</v>
      </c>
      <c r="T628" s="98">
        <v>0</v>
      </c>
      <c r="U628" s="45">
        <v>0</v>
      </c>
      <c r="V628" s="45">
        <v>0</v>
      </c>
      <c r="W628" s="47">
        <v>0</v>
      </c>
      <c r="X628" s="62">
        <v>0</v>
      </c>
      <c r="Y628" s="45">
        <v>0</v>
      </c>
      <c r="Z628" s="45">
        <v>0</v>
      </c>
      <c r="AA628" s="45">
        <v>0</v>
      </c>
      <c r="AB628" s="115"/>
    </row>
    <row r="629" spans="1:28" s="148" customFormat="1" ht="22.5" customHeight="1" x14ac:dyDescent="0.2">
      <c r="A629" s="87">
        <v>45</v>
      </c>
      <c r="B629" s="38" t="s">
        <v>1190</v>
      </c>
      <c r="C629" s="144">
        <v>387</v>
      </c>
      <c r="D629" s="39">
        <f>D630+D633+D636+D639</f>
        <v>0</v>
      </c>
      <c r="E629" s="99">
        <f t="shared" ref="E629:AA629" si="209">E630+E633+E636+E639</f>
        <v>0</v>
      </c>
      <c r="F629" s="48">
        <f t="shared" si="209"/>
        <v>0</v>
      </c>
      <c r="G629" s="49">
        <f t="shared" si="209"/>
        <v>0</v>
      </c>
      <c r="H629" s="49">
        <f t="shared" si="209"/>
        <v>0</v>
      </c>
      <c r="I629" s="49">
        <f t="shared" si="209"/>
        <v>0</v>
      </c>
      <c r="J629" s="49">
        <f t="shared" si="209"/>
        <v>0</v>
      </c>
      <c r="K629" s="49">
        <f t="shared" si="209"/>
        <v>0</v>
      </c>
      <c r="L629" s="99">
        <f t="shared" si="209"/>
        <v>0</v>
      </c>
      <c r="M629" s="49">
        <f t="shared" si="209"/>
        <v>0</v>
      </c>
      <c r="N629" s="49">
        <f t="shared" si="209"/>
        <v>0</v>
      </c>
      <c r="O629" s="49">
        <f t="shared" si="209"/>
        <v>0</v>
      </c>
      <c r="P629" s="48">
        <f t="shared" si="209"/>
        <v>0</v>
      </c>
      <c r="Q629" s="48">
        <f t="shared" si="209"/>
        <v>0</v>
      </c>
      <c r="R629" s="48">
        <f t="shared" si="209"/>
        <v>0</v>
      </c>
      <c r="S629" s="105">
        <f t="shared" si="209"/>
        <v>0</v>
      </c>
      <c r="T629" s="99">
        <f t="shared" si="209"/>
        <v>0</v>
      </c>
      <c r="U629" s="48">
        <f t="shared" si="209"/>
        <v>0</v>
      </c>
      <c r="V629" s="48">
        <f t="shared" si="209"/>
        <v>0</v>
      </c>
      <c r="W629" s="50">
        <f t="shared" si="209"/>
        <v>0</v>
      </c>
      <c r="X629" s="58">
        <f t="shared" si="209"/>
        <v>0</v>
      </c>
      <c r="Y629" s="48">
        <f t="shared" si="209"/>
        <v>0</v>
      </c>
      <c r="Z629" s="48">
        <f t="shared" si="209"/>
        <v>0</v>
      </c>
      <c r="AA629" s="48">
        <f t="shared" si="209"/>
        <v>0</v>
      </c>
      <c r="AB629" s="118"/>
    </row>
    <row r="630" spans="1:28" s="148" customFormat="1" ht="11.25" x14ac:dyDescent="0.2">
      <c r="A630" s="87">
        <v>451</v>
      </c>
      <c r="B630" s="38" t="s">
        <v>1191</v>
      </c>
      <c r="C630" s="144">
        <v>388</v>
      </c>
      <c r="D630" s="39">
        <f>D631</f>
        <v>0</v>
      </c>
      <c r="E630" s="99">
        <f t="shared" ref="E630:AA630" si="210">E631</f>
        <v>0</v>
      </c>
      <c r="F630" s="48">
        <f t="shared" si="210"/>
        <v>0</v>
      </c>
      <c r="G630" s="49">
        <f t="shared" si="210"/>
        <v>0</v>
      </c>
      <c r="H630" s="49">
        <f t="shared" si="210"/>
        <v>0</v>
      </c>
      <c r="I630" s="49">
        <f t="shared" si="210"/>
        <v>0</v>
      </c>
      <c r="J630" s="49">
        <f t="shared" si="210"/>
        <v>0</v>
      </c>
      <c r="K630" s="49">
        <f t="shared" si="210"/>
        <v>0</v>
      </c>
      <c r="L630" s="99">
        <f t="shared" si="210"/>
        <v>0</v>
      </c>
      <c r="M630" s="49">
        <f t="shared" si="210"/>
        <v>0</v>
      </c>
      <c r="N630" s="49">
        <f t="shared" si="210"/>
        <v>0</v>
      </c>
      <c r="O630" s="49">
        <f t="shared" si="210"/>
        <v>0</v>
      </c>
      <c r="P630" s="48">
        <f t="shared" si="210"/>
        <v>0</v>
      </c>
      <c r="Q630" s="48">
        <f t="shared" si="210"/>
        <v>0</v>
      </c>
      <c r="R630" s="48">
        <f t="shared" si="210"/>
        <v>0</v>
      </c>
      <c r="S630" s="105">
        <f t="shared" si="210"/>
        <v>0</v>
      </c>
      <c r="T630" s="99">
        <f t="shared" si="210"/>
        <v>0</v>
      </c>
      <c r="U630" s="48">
        <f t="shared" si="210"/>
        <v>0</v>
      </c>
      <c r="V630" s="48">
        <f t="shared" si="210"/>
        <v>0</v>
      </c>
      <c r="W630" s="50">
        <f t="shared" si="210"/>
        <v>0</v>
      </c>
      <c r="X630" s="58">
        <f t="shared" si="210"/>
        <v>0</v>
      </c>
      <c r="Y630" s="48">
        <f t="shared" si="210"/>
        <v>0</v>
      </c>
      <c r="Z630" s="48">
        <f t="shared" si="210"/>
        <v>0</v>
      </c>
      <c r="AA630" s="48">
        <f t="shared" si="210"/>
        <v>0</v>
      </c>
      <c r="AB630" s="118"/>
    </row>
    <row r="631" spans="1:28" s="148" customFormat="1" ht="11.25" x14ac:dyDescent="0.2">
      <c r="A631" s="87">
        <v>4511</v>
      </c>
      <c r="B631" s="38" t="s">
        <v>1192</v>
      </c>
      <c r="C631" s="144">
        <v>389</v>
      </c>
      <c r="D631" s="145">
        <f>+D632</f>
        <v>0</v>
      </c>
      <c r="E631" s="149">
        <f t="shared" ref="E631:AA631" si="211">+E632</f>
        <v>0</v>
      </c>
      <c r="F631" s="150">
        <f t="shared" si="211"/>
        <v>0</v>
      </c>
      <c r="G631" s="151">
        <f t="shared" si="211"/>
        <v>0</v>
      </c>
      <c r="H631" s="151">
        <f t="shared" si="211"/>
        <v>0</v>
      </c>
      <c r="I631" s="151">
        <f t="shared" si="211"/>
        <v>0</v>
      </c>
      <c r="J631" s="151">
        <f t="shared" si="211"/>
        <v>0</v>
      </c>
      <c r="K631" s="151">
        <f t="shared" si="211"/>
        <v>0</v>
      </c>
      <c r="L631" s="149">
        <f t="shared" si="211"/>
        <v>0</v>
      </c>
      <c r="M631" s="151">
        <f t="shared" si="211"/>
        <v>0</v>
      </c>
      <c r="N631" s="151">
        <f t="shared" si="211"/>
        <v>0</v>
      </c>
      <c r="O631" s="151">
        <f t="shared" si="211"/>
        <v>0</v>
      </c>
      <c r="P631" s="150">
        <f t="shared" si="211"/>
        <v>0</v>
      </c>
      <c r="Q631" s="150">
        <f t="shared" si="211"/>
        <v>0</v>
      </c>
      <c r="R631" s="150">
        <f t="shared" si="211"/>
        <v>0</v>
      </c>
      <c r="S631" s="153">
        <f t="shared" si="211"/>
        <v>0</v>
      </c>
      <c r="T631" s="149">
        <f t="shared" si="211"/>
        <v>0</v>
      </c>
      <c r="U631" s="150">
        <f t="shared" si="211"/>
        <v>0</v>
      </c>
      <c r="V631" s="150">
        <f t="shared" si="211"/>
        <v>0</v>
      </c>
      <c r="W631" s="220">
        <f t="shared" si="211"/>
        <v>0</v>
      </c>
      <c r="X631" s="155">
        <f t="shared" si="211"/>
        <v>0</v>
      </c>
      <c r="Y631" s="150">
        <f t="shared" si="211"/>
        <v>0</v>
      </c>
      <c r="Z631" s="150">
        <f t="shared" si="211"/>
        <v>0</v>
      </c>
      <c r="AA631" s="150">
        <f t="shared" si="211"/>
        <v>0</v>
      </c>
      <c r="AB631" s="157"/>
    </row>
    <row r="632" spans="1:28" x14ac:dyDescent="0.25">
      <c r="A632" s="87" t="s">
        <v>1193</v>
      </c>
      <c r="B632" s="38" t="s">
        <v>1192</v>
      </c>
      <c r="C632" s="144"/>
      <c r="D632" s="146">
        <f>SUM(E632:AA632)</f>
        <v>0</v>
      </c>
      <c r="E632" s="98">
        <v>0</v>
      </c>
      <c r="F632" s="45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98">
        <v>0</v>
      </c>
      <c r="M632" s="46">
        <v>0</v>
      </c>
      <c r="N632" s="46">
        <v>0</v>
      </c>
      <c r="O632" s="46">
        <v>0</v>
      </c>
      <c r="P632" s="45">
        <v>0</v>
      </c>
      <c r="Q632" s="45">
        <v>0</v>
      </c>
      <c r="R632" s="45">
        <v>0</v>
      </c>
      <c r="S632" s="104">
        <v>0</v>
      </c>
      <c r="T632" s="98">
        <v>0</v>
      </c>
      <c r="U632" s="45">
        <v>0</v>
      </c>
      <c r="V632" s="45">
        <v>0</v>
      </c>
      <c r="W632" s="47">
        <v>0</v>
      </c>
      <c r="X632" s="62">
        <v>0</v>
      </c>
      <c r="Y632" s="45">
        <v>0</v>
      </c>
      <c r="Z632" s="45">
        <v>0</v>
      </c>
      <c r="AA632" s="45">
        <v>0</v>
      </c>
      <c r="AB632" s="115"/>
    </row>
    <row r="633" spans="1:28" s="148" customFormat="1" ht="11.25" x14ac:dyDescent="0.2">
      <c r="A633" s="87">
        <v>452</v>
      </c>
      <c r="B633" s="38" t="s">
        <v>1194</v>
      </c>
      <c r="C633" s="144">
        <v>390</v>
      </c>
      <c r="D633" s="39">
        <f>D634</f>
        <v>0</v>
      </c>
      <c r="E633" s="99">
        <f t="shared" ref="E633:AA633" si="212">E634</f>
        <v>0</v>
      </c>
      <c r="F633" s="48">
        <f t="shared" si="212"/>
        <v>0</v>
      </c>
      <c r="G633" s="49">
        <f t="shared" si="212"/>
        <v>0</v>
      </c>
      <c r="H633" s="49">
        <f t="shared" si="212"/>
        <v>0</v>
      </c>
      <c r="I633" s="49">
        <f t="shared" si="212"/>
        <v>0</v>
      </c>
      <c r="J633" s="49">
        <f t="shared" si="212"/>
        <v>0</v>
      </c>
      <c r="K633" s="49">
        <f t="shared" si="212"/>
        <v>0</v>
      </c>
      <c r="L633" s="99">
        <f t="shared" si="212"/>
        <v>0</v>
      </c>
      <c r="M633" s="49">
        <f t="shared" si="212"/>
        <v>0</v>
      </c>
      <c r="N633" s="49">
        <f t="shared" si="212"/>
        <v>0</v>
      </c>
      <c r="O633" s="49">
        <f t="shared" si="212"/>
        <v>0</v>
      </c>
      <c r="P633" s="48">
        <f t="shared" si="212"/>
        <v>0</v>
      </c>
      <c r="Q633" s="48">
        <f t="shared" si="212"/>
        <v>0</v>
      </c>
      <c r="R633" s="48">
        <f t="shared" si="212"/>
        <v>0</v>
      </c>
      <c r="S633" s="105">
        <f t="shared" si="212"/>
        <v>0</v>
      </c>
      <c r="T633" s="99">
        <f t="shared" si="212"/>
        <v>0</v>
      </c>
      <c r="U633" s="48">
        <f t="shared" si="212"/>
        <v>0</v>
      </c>
      <c r="V633" s="48">
        <f t="shared" si="212"/>
        <v>0</v>
      </c>
      <c r="W633" s="50">
        <f t="shared" si="212"/>
        <v>0</v>
      </c>
      <c r="X633" s="58">
        <f t="shared" si="212"/>
        <v>0</v>
      </c>
      <c r="Y633" s="48">
        <f t="shared" si="212"/>
        <v>0</v>
      </c>
      <c r="Z633" s="48">
        <f t="shared" si="212"/>
        <v>0</v>
      </c>
      <c r="AA633" s="48">
        <f t="shared" si="212"/>
        <v>0</v>
      </c>
      <c r="AB633" s="118"/>
    </row>
    <row r="634" spans="1:28" s="148" customFormat="1" ht="11.25" x14ac:dyDescent="0.2">
      <c r="A634" s="87">
        <v>4521</v>
      </c>
      <c r="B634" s="38" t="s">
        <v>1195</v>
      </c>
      <c r="C634" s="144">
        <v>391</v>
      </c>
      <c r="D634" s="145">
        <f>+D635</f>
        <v>0</v>
      </c>
      <c r="E634" s="149">
        <f t="shared" ref="E634:AA634" si="213">+E635</f>
        <v>0</v>
      </c>
      <c r="F634" s="150">
        <f t="shared" si="213"/>
        <v>0</v>
      </c>
      <c r="G634" s="151">
        <f t="shared" si="213"/>
        <v>0</v>
      </c>
      <c r="H634" s="151">
        <f t="shared" si="213"/>
        <v>0</v>
      </c>
      <c r="I634" s="151">
        <f t="shared" si="213"/>
        <v>0</v>
      </c>
      <c r="J634" s="151">
        <f t="shared" si="213"/>
        <v>0</v>
      </c>
      <c r="K634" s="151">
        <f t="shared" si="213"/>
        <v>0</v>
      </c>
      <c r="L634" s="149">
        <f t="shared" si="213"/>
        <v>0</v>
      </c>
      <c r="M634" s="151">
        <f t="shared" si="213"/>
        <v>0</v>
      </c>
      <c r="N634" s="151">
        <f t="shared" si="213"/>
        <v>0</v>
      </c>
      <c r="O634" s="151">
        <f t="shared" si="213"/>
        <v>0</v>
      </c>
      <c r="P634" s="150">
        <f t="shared" si="213"/>
        <v>0</v>
      </c>
      <c r="Q634" s="150">
        <f t="shared" si="213"/>
        <v>0</v>
      </c>
      <c r="R634" s="150">
        <f t="shared" si="213"/>
        <v>0</v>
      </c>
      <c r="S634" s="153">
        <f t="shared" si="213"/>
        <v>0</v>
      </c>
      <c r="T634" s="149">
        <f t="shared" si="213"/>
        <v>0</v>
      </c>
      <c r="U634" s="150">
        <f t="shared" si="213"/>
        <v>0</v>
      </c>
      <c r="V634" s="150">
        <f t="shared" si="213"/>
        <v>0</v>
      </c>
      <c r="W634" s="220">
        <f t="shared" si="213"/>
        <v>0</v>
      </c>
      <c r="X634" s="155">
        <f t="shared" si="213"/>
        <v>0</v>
      </c>
      <c r="Y634" s="150">
        <f t="shared" si="213"/>
        <v>0</v>
      </c>
      <c r="Z634" s="150">
        <f t="shared" si="213"/>
        <v>0</v>
      </c>
      <c r="AA634" s="150">
        <f t="shared" si="213"/>
        <v>0</v>
      </c>
      <c r="AB634" s="157"/>
    </row>
    <row r="635" spans="1:28" x14ac:dyDescent="0.25">
      <c r="A635" s="87" t="s">
        <v>1196</v>
      </c>
      <c r="B635" s="38" t="s">
        <v>1195</v>
      </c>
      <c r="C635" s="144"/>
      <c r="D635" s="146">
        <f>SUM(E635:AA635)</f>
        <v>0</v>
      </c>
      <c r="E635" s="98">
        <v>0</v>
      </c>
      <c r="F635" s="45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98">
        <v>0</v>
      </c>
      <c r="M635" s="46">
        <v>0</v>
      </c>
      <c r="N635" s="46">
        <v>0</v>
      </c>
      <c r="O635" s="46">
        <v>0</v>
      </c>
      <c r="P635" s="45">
        <v>0</v>
      </c>
      <c r="Q635" s="45">
        <v>0</v>
      </c>
      <c r="R635" s="45">
        <v>0</v>
      </c>
      <c r="S635" s="104">
        <v>0</v>
      </c>
      <c r="T635" s="98">
        <v>0</v>
      </c>
      <c r="U635" s="45">
        <v>0</v>
      </c>
      <c r="V635" s="45">
        <v>0</v>
      </c>
      <c r="W635" s="47">
        <v>0</v>
      </c>
      <c r="X635" s="62">
        <v>0</v>
      </c>
      <c r="Y635" s="45">
        <v>0</v>
      </c>
      <c r="Z635" s="45">
        <v>0</v>
      </c>
      <c r="AA635" s="45">
        <v>0</v>
      </c>
      <c r="AB635" s="115"/>
    </row>
    <row r="636" spans="1:28" s="148" customFormat="1" ht="11.25" x14ac:dyDescent="0.2">
      <c r="A636" s="87">
        <v>453</v>
      </c>
      <c r="B636" s="38" t="s">
        <v>1197</v>
      </c>
      <c r="C636" s="144">
        <v>392</v>
      </c>
      <c r="D636" s="39">
        <f>D637</f>
        <v>0</v>
      </c>
      <c r="E636" s="99">
        <f t="shared" ref="E636:AA636" si="214">E637</f>
        <v>0</v>
      </c>
      <c r="F636" s="48">
        <f t="shared" si="214"/>
        <v>0</v>
      </c>
      <c r="G636" s="49">
        <f t="shared" si="214"/>
        <v>0</v>
      </c>
      <c r="H636" s="49">
        <f t="shared" si="214"/>
        <v>0</v>
      </c>
      <c r="I636" s="49">
        <f t="shared" si="214"/>
        <v>0</v>
      </c>
      <c r="J636" s="49">
        <f t="shared" si="214"/>
        <v>0</v>
      </c>
      <c r="K636" s="49">
        <f t="shared" si="214"/>
        <v>0</v>
      </c>
      <c r="L636" s="99">
        <f t="shared" si="214"/>
        <v>0</v>
      </c>
      <c r="M636" s="49">
        <f t="shared" si="214"/>
        <v>0</v>
      </c>
      <c r="N636" s="49">
        <f t="shared" si="214"/>
        <v>0</v>
      </c>
      <c r="O636" s="49">
        <f t="shared" si="214"/>
        <v>0</v>
      </c>
      <c r="P636" s="48">
        <f t="shared" si="214"/>
        <v>0</v>
      </c>
      <c r="Q636" s="48">
        <f t="shared" si="214"/>
        <v>0</v>
      </c>
      <c r="R636" s="48">
        <f t="shared" si="214"/>
        <v>0</v>
      </c>
      <c r="S636" s="105">
        <f t="shared" si="214"/>
        <v>0</v>
      </c>
      <c r="T636" s="99">
        <f t="shared" si="214"/>
        <v>0</v>
      </c>
      <c r="U636" s="48">
        <f t="shared" si="214"/>
        <v>0</v>
      </c>
      <c r="V636" s="48">
        <f t="shared" si="214"/>
        <v>0</v>
      </c>
      <c r="W636" s="50">
        <f t="shared" si="214"/>
        <v>0</v>
      </c>
      <c r="X636" s="58">
        <f t="shared" si="214"/>
        <v>0</v>
      </c>
      <c r="Y636" s="48">
        <f t="shared" si="214"/>
        <v>0</v>
      </c>
      <c r="Z636" s="48">
        <f t="shared" si="214"/>
        <v>0</v>
      </c>
      <c r="AA636" s="48">
        <f t="shared" si="214"/>
        <v>0</v>
      </c>
      <c r="AB636" s="118"/>
    </row>
    <row r="637" spans="1:28" s="148" customFormat="1" ht="11.25" x14ac:dyDescent="0.2">
      <c r="A637" s="87">
        <v>4531</v>
      </c>
      <c r="B637" s="38" t="s">
        <v>1198</v>
      </c>
      <c r="C637" s="144">
        <v>393</v>
      </c>
      <c r="D637" s="145">
        <f>+D638</f>
        <v>0</v>
      </c>
      <c r="E637" s="149">
        <f t="shared" ref="E637:AA637" si="215">+E638</f>
        <v>0</v>
      </c>
      <c r="F637" s="150">
        <f t="shared" si="215"/>
        <v>0</v>
      </c>
      <c r="G637" s="151">
        <f t="shared" si="215"/>
        <v>0</v>
      </c>
      <c r="H637" s="151">
        <f t="shared" si="215"/>
        <v>0</v>
      </c>
      <c r="I637" s="151">
        <f t="shared" si="215"/>
        <v>0</v>
      </c>
      <c r="J637" s="151">
        <f t="shared" si="215"/>
        <v>0</v>
      </c>
      <c r="K637" s="151">
        <f t="shared" si="215"/>
        <v>0</v>
      </c>
      <c r="L637" s="149">
        <f t="shared" si="215"/>
        <v>0</v>
      </c>
      <c r="M637" s="151">
        <f t="shared" si="215"/>
        <v>0</v>
      </c>
      <c r="N637" s="151">
        <f t="shared" si="215"/>
        <v>0</v>
      </c>
      <c r="O637" s="151">
        <f t="shared" si="215"/>
        <v>0</v>
      </c>
      <c r="P637" s="150">
        <f t="shared" si="215"/>
        <v>0</v>
      </c>
      <c r="Q637" s="150">
        <f t="shared" si="215"/>
        <v>0</v>
      </c>
      <c r="R637" s="150">
        <f t="shared" si="215"/>
        <v>0</v>
      </c>
      <c r="S637" s="153">
        <f t="shared" si="215"/>
        <v>0</v>
      </c>
      <c r="T637" s="149">
        <f t="shared" si="215"/>
        <v>0</v>
      </c>
      <c r="U637" s="150">
        <f t="shared" si="215"/>
        <v>0</v>
      </c>
      <c r="V637" s="150">
        <f t="shared" si="215"/>
        <v>0</v>
      </c>
      <c r="W637" s="220">
        <f t="shared" si="215"/>
        <v>0</v>
      </c>
      <c r="X637" s="155">
        <f t="shared" si="215"/>
        <v>0</v>
      </c>
      <c r="Y637" s="150">
        <f t="shared" si="215"/>
        <v>0</v>
      </c>
      <c r="Z637" s="150">
        <f t="shared" si="215"/>
        <v>0</v>
      </c>
      <c r="AA637" s="150">
        <f t="shared" si="215"/>
        <v>0</v>
      </c>
      <c r="AB637" s="157"/>
    </row>
    <row r="638" spans="1:28" x14ac:dyDescent="0.25">
      <c r="A638" s="87" t="s">
        <v>1199</v>
      </c>
      <c r="B638" s="38" t="s">
        <v>1198</v>
      </c>
      <c r="C638" s="144"/>
      <c r="D638" s="146">
        <f>SUM(E638:AA638)</f>
        <v>0</v>
      </c>
      <c r="E638" s="98">
        <v>0</v>
      </c>
      <c r="F638" s="45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98">
        <v>0</v>
      </c>
      <c r="M638" s="46">
        <v>0</v>
      </c>
      <c r="N638" s="46">
        <v>0</v>
      </c>
      <c r="O638" s="46">
        <v>0</v>
      </c>
      <c r="P638" s="45">
        <v>0</v>
      </c>
      <c r="Q638" s="45">
        <v>0</v>
      </c>
      <c r="R638" s="45">
        <v>0</v>
      </c>
      <c r="S638" s="104">
        <v>0</v>
      </c>
      <c r="T638" s="98">
        <v>0</v>
      </c>
      <c r="U638" s="45">
        <v>0</v>
      </c>
      <c r="V638" s="45">
        <v>0</v>
      </c>
      <c r="W638" s="47">
        <v>0</v>
      </c>
      <c r="X638" s="62">
        <v>0</v>
      </c>
      <c r="Y638" s="45">
        <v>0</v>
      </c>
      <c r="Z638" s="45">
        <v>0</v>
      </c>
      <c r="AA638" s="45">
        <v>0</v>
      </c>
      <c r="AB638" s="115"/>
    </row>
    <row r="639" spans="1:28" s="148" customFormat="1" ht="11.25" x14ac:dyDescent="0.2">
      <c r="A639" s="87">
        <v>454</v>
      </c>
      <c r="B639" s="38" t="s">
        <v>1200</v>
      </c>
      <c r="C639" s="144">
        <v>394</v>
      </c>
      <c r="D639" s="39">
        <f>D640</f>
        <v>0</v>
      </c>
      <c r="E639" s="99">
        <f t="shared" ref="E639:AA639" si="216">E640</f>
        <v>0</v>
      </c>
      <c r="F639" s="48">
        <f t="shared" si="216"/>
        <v>0</v>
      </c>
      <c r="G639" s="49">
        <f t="shared" si="216"/>
        <v>0</v>
      </c>
      <c r="H639" s="49">
        <f t="shared" si="216"/>
        <v>0</v>
      </c>
      <c r="I639" s="49">
        <f t="shared" si="216"/>
        <v>0</v>
      </c>
      <c r="J639" s="49">
        <f t="shared" si="216"/>
        <v>0</v>
      </c>
      <c r="K639" s="49">
        <f t="shared" si="216"/>
        <v>0</v>
      </c>
      <c r="L639" s="99">
        <f t="shared" si="216"/>
        <v>0</v>
      </c>
      <c r="M639" s="49">
        <f t="shared" si="216"/>
        <v>0</v>
      </c>
      <c r="N639" s="49">
        <f t="shared" si="216"/>
        <v>0</v>
      </c>
      <c r="O639" s="49">
        <f t="shared" si="216"/>
        <v>0</v>
      </c>
      <c r="P639" s="48">
        <f t="shared" si="216"/>
        <v>0</v>
      </c>
      <c r="Q639" s="48">
        <f t="shared" si="216"/>
        <v>0</v>
      </c>
      <c r="R639" s="48">
        <f t="shared" si="216"/>
        <v>0</v>
      </c>
      <c r="S639" s="105">
        <f t="shared" si="216"/>
        <v>0</v>
      </c>
      <c r="T639" s="99">
        <f t="shared" si="216"/>
        <v>0</v>
      </c>
      <c r="U639" s="48">
        <f t="shared" si="216"/>
        <v>0</v>
      </c>
      <c r="V639" s="48">
        <f t="shared" si="216"/>
        <v>0</v>
      </c>
      <c r="W639" s="50">
        <f t="shared" si="216"/>
        <v>0</v>
      </c>
      <c r="X639" s="58">
        <f t="shared" si="216"/>
        <v>0</v>
      </c>
      <c r="Y639" s="48">
        <f t="shared" si="216"/>
        <v>0</v>
      </c>
      <c r="Z639" s="48">
        <f t="shared" si="216"/>
        <v>0</v>
      </c>
      <c r="AA639" s="48">
        <f t="shared" si="216"/>
        <v>0</v>
      </c>
      <c r="AB639" s="118"/>
    </row>
    <row r="640" spans="1:28" s="148" customFormat="1" ht="11.25" x14ac:dyDescent="0.2">
      <c r="A640" s="87">
        <v>4541</v>
      </c>
      <c r="B640" s="38" t="s">
        <v>1201</v>
      </c>
      <c r="C640" s="144">
        <v>395</v>
      </c>
      <c r="D640" s="145">
        <f>+D641</f>
        <v>0</v>
      </c>
      <c r="E640" s="149">
        <f t="shared" ref="E640:AA640" si="217">+E641</f>
        <v>0</v>
      </c>
      <c r="F640" s="150">
        <f t="shared" si="217"/>
        <v>0</v>
      </c>
      <c r="G640" s="151">
        <f t="shared" si="217"/>
        <v>0</v>
      </c>
      <c r="H640" s="151">
        <f t="shared" si="217"/>
        <v>0</v>
      </c>
      <c r="I640" s="151">
        <f t="shared" si="217"/>
        <v>0</v>
      </c>
      <c r="J640" s="151">
        <f t="shared" si="217"/>
        <v>0</v>
      </c>
      <c r="K640" s="151">
        <f t="shared" si="217"/>
        <v>0</v>
      </c>
      <c r="L640" s="149">
        <f t="shared" si="217"/>
        <v>0</v>
      </c>
      <c r="M640" s="151">
        <f t="shared" si="217"/>
        <v>0</v>
      </c>
      <c r="N640" s="151">
        <f t="shared" si="217"/>
        <v>0</v>
      </c>
      <c r="O640" s="151">
        <f t="shared" si="217"/>
        <v>0</v>
      </c>
      <c r="P640" s="150">
        <f t="shared" si="217"/>
        <v>0</v>
      </c>
      <c r="Q640" s="150">
        <f t="shared" si="217"/>
        <v>0</v>
      </c>
      <c r="R640" s="150">
        <f t="shared" si="217"/>
        <v>0</v>
      </c>
      <c r="S640" s="153">
        <f t="shared" si="217"/>
        <v>0</v>
      </c>
      <c r="T640" s="149">
        <f t="shared" si="217"/>
        <v>0</v>
      </c>
      <c r="U640" s="150">
        <f t="shared" si="217"/>
        <v>0</v>
      </c>
      <c r="V640" s="150">
        <f t="shared" si="217"/>
        <v>0</v>
      </c>
      <c r="W640" s="220">
        <f t="shared" si="217"/>
        <v>0</v>
      </c>
      <c r="X640" s="155">
        <f t="shared" si="217"/>
        <v>0</v>
      </c>
      <c r="Y640" s="150">
        <f t="shared" si="217"/>
        <v>0</v>
      </c>
      <c r="Z640" s="150">
        <f t="shared" si="217"/>
        <v>0</v>
      </c>
      <c r="AA640" s="150">
        <f t="shared" si="217"/>
        <v>0</v>
      </c>
      <c r="AB640" s="157"/>
    </row>
    <row r="641" spans="1:28" x14ac:dyDescent="0.25">
      <c r="A641" s="87" t="s">
        <v>1202</v>
      </c>
      <c r="B641" s="38" t="s">
        <v>1201</v>
      </c>
      <c r="C641" s="144"/>
      <c r="D641" s="146">
        <f>SUM(E641:AA641)</f>
        <v>0</v>
      </c>
      <c r="E641" s="98">
        <v>0</v>
      </c>
      <c r="F641" s="45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98">
        <v>0</v>
      </c>
      <c r="M641" s="46">
        <v>0</v>
      </c>
      <c r="N641" s="46">
        <v>0</v>
      </c>
      <c r="O641" s="46">
        <v>0</v>
      </c>
      <c r="P641" s="45">
        <v>0</v>
      </c>
      <c r="Q641" s="45">
        <v>0</v>
      </c>
      <c r="R641" s="45">
        <v>0</v>
      </c>
      <c r="S641" s="104">
        <v>0</v>
      </c>
      <c r="T641" s="98">
        <v>0</v>
      </c>
      <c r="U641" s="45">
        <v>0</v>
      </c>
      <c r="V641" s="45">
        <v>0</v>
      </c>
      <c r="W641" s="47">
        <v>0</v>
      </c>
      <c r="X641" s="62">
        <v>0</v>
      </c>
      <c r="Y641" s="45">
        <v>0</v>
      </c>
      <c r="Z641" s="45">
        <v>0</v>
      </c>
      <c r="AA641" s="45">
        <v>0</v>
      </c>
      <c r="AB641" s="115"/>
    </row>
    <row r="642" spans="1:28" s="221" customFormat="1" ht="17.25" customHeight="1" x14ac:dyDescent="0.2">
      <c r="A642" s="88" t="s">
        <v>1203</v>
      </c>
      <c r="B642" s="51" t="s">
        <v>1204</v>
      </c>
      <c r="C642" s="144">
        <v>401</v>
      </c>
      <c r="D642" s="52">
        <f t="shared" ref="D642:AA642" si="218">+D458+D5</f>
        <v>36178200</v>
      </c>
      <c r="E642" s="100">
        <f t="shared" si="218"/>
        <v>36178200</v>
      </c>
      <c r="F642" s="53">
        <f t="shared" si="218"/>
        <v>0</v>
      </c>
      <c r="G642" s="54">
        <f t="shared" si="218"/>
        <v>0</v>
      </c>
      <c r="H642" s="54">
        <f t="shared" si="218"/>
        <v>0</v>
      </c>
      <c r="I642" s="54">
        <f t="shared" si="218"/>
        <v>0</v>
      </c>
      <c r="J642" s="54">
        <f t="shared" si="218"/>
        <v>0</v>
      </c>
      <c r="K642" s="54">
        <f t="shared" si="218"/>
        <v>0</v>
      </c>
      <c r="L642" s="100">
        <f t="shared" si="218"/>
        <v>0</v>
      </c>
      <c r="M642" s="54">
        <f t="shared" si="218"/>
        <v>0</v>
      </c>
      <c r="N642" s="54">
        <f t="shared" si="218"/>
        <v>0</v>
      </c>
      <c r="O642" s="54">
        <f t="shared" si="218"/>
        <v>0</v>
      </c>
      <c r="P642" s="53">
        <f t="shared" si="218"/>
        <v>0</v>
      </c>
      <c r="Q642" s="53">
        <f t="shared" si="218"/>
        <v>0</v>
      </c>
      <c r="R642" s="53">
        <f t="shared" si="218"/>
        <v>0</v>
      </c>
      <c r="S642" s="106">
        <f t="shared" si="218"/>
        <v>0</v>
      </c>
      <c r="T642" s="100">
        <f t="shared" si="218"/>
        <v>0</v>
      </c>
      <c r="U642" s="53">
        <f t="shared" si="218"/>
        <v>0</v>
      </c>
      <c r="V642" s="53">
        <f t="shared" si="218"/>
        <v>0</v>
      </c>
      <c r="W642" s="55">
        <f t="shared" si="218"/>
        <v>0</v>
      </c>
      <c r="X642" s="56">
        <f t="shared" si="218"/>
        <v>0</v>
      </c>
      <c r="Y642" s="53">
        <f t="shared" si="218"/>
        <v>0</v>
      </c>
      <c r="Z642" s="53">
        <f t="shared" si="218"/>
        <v>0</v>
      </c>
      <c r="AA642" s="53">
        <f t="shared" si="218"/>
        <v>0</v>
      </c>
      <c r="AB642" s="119"/>
    </row>
    <row r="643" spans="1:28" s="148" customFormat="1" ht="22.5" customHeight="1" x14ac:dyDescent="0.2">
      <c r="A643" s="87">
        <v>5</v>
      </c>
      <c r="B643" s="38" t="s">
        <v>1205</v>
      </c>
      <c r="C643" s="144">
        <v>519</v>
      </c>
      <c r="D643" s="39">
        <f>D644+D685+D698+D713+D769</f>
        <v>0</v>
      </c>
      <c r="E643" s="99">
        <f t="shared" ref="E643:AA643" si="219">E644+E685+E698+E713+E769</f>
        <v>0</v>
      </c>
      <c r="F643" s="48">
        <f t="shared" si="219"/>
        <v>0</v>
      </c>
      <c r="G643" s="49">
        <f t="shared" si="219"/>
        <v>0</v>
      </c>
      <c r="H643" s="49">
        <f t="shared" si="219"/>
        <v>0</v>
      </c>
      <c r="I643" s="49">
        <f t="shared" si="219"/>
        <v>0</v>
      </c>
      <c r="J643" s="49">
        <f t="shared" si="219"/>
        <v>0</v>
      </c>
      <c r="K643" s="49">
        <f t="shared" si="219"/>
        <v>0</v>
      </c>
      <c r="L643" s="99">
        <f t="shared" si="219"/>
        <v>0</v>
      </c>
      <c r="M643" s="49">
        <f t="shared" si="219"/>
        <v>0</v>
      </c>
      <c r="N643" s="49">
        <f t="shared" si="219"/>
        <v>0</v>
      </c>
      <c r="O643" s="49">
        <f t="shared" si="219"/>
        <v>0</v>
      </c>
      <c r="P643" s="48">
        <f t="shared" si="219"/>
        <v>0</v>
      </c>
      <c r="Q643" s="48">
        <f t="shared" si="219"/>
        <v>0</v>
      </c>
      <c r="R643" s="48">
        <f t="shared" si="219"/>
        <v>0</v>
      </c>
      <c r="S643" s="105">
        <f t="shared" si="219"/>
        <v>0</v>
      </c>
      <c r="T643" s="99">
        <f t="shared" si="219"/>
        <v>0</v>
      </c>
      <c r="U643" s="48">
        <f t="shared" si="219"/>
        <v>0</v>
      </c>
      <c r="V643" s="48">
        <f t="shared" si="219"/>
        <v>0</v>
      </c>
      <c r="W643" s="50">
        <f t="shared" si="219"/>
        <v>0</v>
      </c>
      <c r="X643" s="58">
        <f t="shared" si="219"/>
        <v>0</v>
      </c>
      <c r="Y643" s="48">
        <f t="shared" si="219"/>
        <v>0</v>
      </c>
      <c r="Z643" s="48">
        <f t="shared" si="219"/>
        <v>0</v>
      </c>
      <c r="AA643" s="48">
        <f t="shared" si="219"/>
        <v>0</v>
      </c>
      <c r="AB643" s="118"/>
    </row>
    <row r="644" spans="1:28" s="148" customFormat="1" ht="22.5" customHeight="1" x14ac:dyDescent="0.2">
      <c r="A644" s="87">
        <v>51</v>
      </c>
      <c r="B644" s="38" t="s">
        <v>1206</v>
      </c>
      <c r="C644" s="144">
        <v>520</v>
      </c>
      <c r="D644" s="39">
        <f>D645+D650+D655+D659+D661+D668+D673+D681</f>
        <v>0</v>
      </c>
      <c r="E644" s="99">
        <f t="shared" ref="E644:AA644" si="220">E645+E650+E655+E659+E661+E668+E673+E681</f>
        <v>0</v>
      </c>
      <c r="F644" s="48">
        <f t="shared" si="220"/>
        <v>0</v>
      </c>
      <c r="G644" s="49">
        <f t="shared" si="220"/>
        <v>0</v>
      </c>
      <c r="H644" s="49">
        <f t="shared" si="220"/>
        <v>0</v>
      </c>
      <c r="I644" s="49">
        <f t="shared" si="220"/>
        <v>0</v>
      </c>
      <c r="J644" s="49">
        <f t="shared" si="220"/>
        <v>0</v>
      </c>
      <c r="K644" s="49">
        <f t="shared" si="220"/>
        <v>0</v>
      </c>
      <c r="L644" s="99">
        <f t="shared" si="220"/>
        <v>0</v>
      </c>
      <c r="M644" s="49">
        <f t="shared" si="220"/>
        <v>0</v>
      </c>
      <c r="N644" s="49">
        <f t="shared" si="220"/>
        <v>0</v>
      </c>
      <c r="O644" s="49">
        <f t="shared" si="220"/>
        <v>0</v>
      </c>
      <c r="P644" s="48">
        <f t="shared" si="220"/>
        <v>0</v>
      </c>
      <c r="Q644" s="48">
        <f t="shared" si="220"/>
        <v>0</v>
      </c>
      <c r="R644" s="48">
        <f t="shared" si="220"/>
        <v>0</v>
      </c>
      <c r="S644" s="105">
        <f t="shared" si="220"/>
        <v>0</v>
      </c>
      <c r="T644" s="99">
        <f t="shared" si="220"/>
        <v>0</v>
      </c>
      <c r="U644" s="48">
        <f t="shared" si="220"/>
        <v>0</v>
      </c>
      <c r="V644" s="48">
        <f t="shared" si="220"/>
        <v>0</v>
      </c>
      <c r="W644" s="50">
        <f t="shared" si="220"/>
        <v>0</v>
      </c>
      <c r="X644" s="58">
        <f t="shared" si="220"/>
        <v>0</v>
      </c>
      <c r="Y644" s="48">
        <f t="shared" si="220"/>
        <v>0</v>
      </c>
      <c r="Z644" s="48">
        <f t="shared" si="220"/>
        <v>0</v>
      </c>
      <c r="AA644" s="48">
        <f t="shared" si="220"/>
        <v>0</v>
      </c>
      <c r="AB644" s="118"/>
    </row>
    <row r="645" spans="1:28" s="148" customFormat="1" ht="33.75" customHeight="1" x14ac:dyDescent="0.2">
      <c r="A645" s="87">
        <v>511</v>
      </c>
      <c r="B645" s="38" t="s">
        <v>1207</v>
      </c>
      <c r="C645" s="144">
        <v>521</v>
      </c>
      <c r="D645" s="39">
        <f>SUM(D646:D649)</f>
        <v>0</v>
      </c>
      <c r="E645" s="99">
        <f t="shared" ref="E645:AA645" si="221">SUM(E646:E649)</f>
        <v>0</v>
      </c>
      <c r="F645" s="48">
        <f t="shared" si="221"/>
        <v>0</v>
      </c>
      <c r="G645" s="49">
        <f t="shared" si="221"/>
        <v>0</v>
      </c>
      <c r="H645" s="49">
        <f t="shared" si="221"/>
        <v>0</v>
      </c>
      <c r="I645" s="49">
        <f t="shared" si="221"/>
        <v>0</v>
      </c>
      <c r="J645" s="49">
        <f t="shared" si="221"/>
        <v>0</v>
      </c>
      <c r="K645" s="49">
        <f t="shared" si="221"/>
        <v>0</v>
      </c>
      <c r="L645" s="99">
        <f t="shared" si="221"/>
        <v>0</v>
      </c>
      <c r="M645" s="49">
        <f t="shared" si="221"/>
        <v>0</v>
      </c>
      <c r="N645" s="49">
        <f t="shared" si="221"/>
        <v>0</v>
      </c>
      <c r="O645" s="49">
        <f t="shared" si="221"/>
        <v>0</v>
      </c>
      <c r="P645" s="48">
        <f t="shared" si="221"/>
        <v>0</v>
      </c>
      <c r="Q645" s="48">
        <f t="shared" si="221"/>
        <v>0</v>
      </c>
      <c r="R645" s="48">
        <f t="shared" si="221"/>
        <v>0</v>
      </c>
      <c r="S645" s="105">
        <f t="shared" si="221"/>
        <v>0</v>
      </c>
      <c r="T645" s="99">
        <f t="shared" si="221"/>
        <v>0</v>
      </c>
      <c r="U645" s="48">
        <f t="shared" si="221"/>
        <v>0</v>
      </c>
      <c r="V645" s="48">
        <f t="shared" si="221"/>
        <v>0</v>
      </c>
      <c r="W645" s="50">
        <f t="shared" si="221"/>
        <v>0</v>
      </c>
      <c r="X645" s="58">
        <f t="shared" si="221"/>
        <v>0</v>
      </c>
      <c r="Y645" s="48">
        <f t="shared" si="221"/>
        <v>0</v>
      </c>
      <c r="Z645" s="48">
        <f t="shared" si="221"/>
        <v>0</v>
      </c>
      <c r="AA645" s="48">
        <f t="shared" si="221"/>
        <v>0</v>
      </c>
      <c r="AB645" s="118"/>
    </row>
    <row r="646" spans="1:28" s="148" customFormat="1" ht="11.25" x14ac:dyDescent="0.2">
      <c r="A646" s="87">
        <v>5113</v>
      </c>
      <c r="B646" s="38" t="s">
        <v>1208</v>
      </c>
      <c r="C646" s="144">
        <v>522</v>
      </c>
      <c r="D646" s="145">
        <f>SUM(E646:AA646)</f>
        <v>0</v>
      </c>
      <c r="E646" s="149"/>
      <c r="F646" s="150"/>
      <c r="G646" s="151"/>
      <c r="H646" s="151"/>
      <c r="I646" s="151"/>
      <c r="J646" s="151"/>
      <c r="K646" s="151"/>
      <c r="L646" s="149"/>
      <c r="M646" s="151"/>
      <c r="N646" s="151"/>
      <c r="O646" s="151"/>
      <c r="P646" s="150"/>
      <c r="Q646" s="150"/>
      <c r="R646" s="150"/>
      <c r="S646" s="153"/>
      <c r="T646" s="149"/>
      <c r="U646" s="150"/>
      <c r="V646" s="150"/>
      <c r="W646" s="154"/>
      <c r="X646" s="155"/>
      <c r="Y646" s="150"/>
      <c r="Z646" s="150"/>
      <c r="AA646" s="150"/>
      <c r="AB646" s="157"/>
    </row>
    <row r="647" spans="1:28" s="148" customFormat="1" ht="11.25" x14ac:dyDescent="0.2">
      <c r="A647" s="87">
        <v>5114</v>
      </c>
      <c r="B647" s="38" t="s">
        <v>1209</v>
      </c>
      <c r="C647" s="144">
        <v>523</v>
      </c>
      <c r="D647" s="145">
        <f>SUM(E647:AA647)</f>
        <v>0</v>
      </c>
      <c r="E647" s="149"/>
      <c r="F647" s="150"/>
      <c r="G647" s="151"/>
      <c r="H647" s="151"/>
      <c r="I647" s="151"/>
      <c r="J647" s="151"/>
      <c r="K647" s="151"/>
      <c r="L647" s="149"/>
      <c r="M647" s="151"/>
      <c r="N647" s="151"/>
      <c r="O647" s="151"/>
      <c r="P647" s="150"/>
      <c r="Q647" s="150"/>
      <c r="R647" s="150"/>
      <c r="S647" s="153"/>
      <c r="T647" s="149"/>
      <c r="U647" s="150"/>
      <c r="V647" s="150"/>
      <c r="W647" s="154"/>
      <c r="X647" s="155"/>
      <c r="Y647" s="150"/>
      <c r="Z647" s="150"/>
      <c r="AA647" s="150"/>
      <c r="AB647" s="157"/>
    </row>
    <row r="648" spans="1:28" s="148" customFormat="1" ht="11.25" x14ac:dyDescent="0.2">
      <c r="A648" s="87">
        <v>5115</v>
      </c>
      <c r="B648" s="38" t="s">
        <v>1210</v>
      </c>
      <c r="C648" s="144">
        <v>524</v>
      </c>
      <c r="D648" s="145">
        <f>SUM(E648:AA648)</f>
        <v>0</v>
      </c>
      <c r="E648" s="149"/>
      <c r="F648" s="150"/>
      <c r="G648" s="151"/>
      <c r="H648" s="151"/>
      <c r="I648" s="151"/>
      <c r="J648" s="151"/>
      <c r="K648" s="151"/>
      <c r="L648" s="149"/>
      <c r="M648" s="151"/>
      <c r="N648" s="151"/>
      <c r="O648" s="151"/>
      <c r="P648" s="150"/>
      <c r="Q648" s="150"/>
      <c r="R648" s="150"/>
      <c r="S648" s="153"/>
      <c r="T648" s="149"/>
      <c r="U648" s="150"/>
      <c r="V648" s="150"/>
      <c r="W648" s="154"/>
      <c r="X648" s="155"/>
      <c r="Y648" s="150"/>
      <c r="Z648" s="150"/>
      <c r="AA648" s="150"/>
      <c r="AB648" s="157"/>
    </row>
    <row r="649" spans="1:28" s="148" customFormat="1" ht="11.25" x14ac:dyDescent="0.2">
      <c r="A649" s="87">
        <v>5116</v>
      </c>
      <c r="B649" s="38" t="s">
        <v>1211</v>
      </c>
      <c r="C649" s="144">
        <v>525</v>
      </c>
      <c r="D649" s="145">
        <f>SUM(E649:AA649)</f>
        <v>0</v>
      </c>
      <c r="E649" s="149"/>
      <c r="F649" s="150"/>
      <c r="G649" s="151"/>
      <c r="H649" s="151"/>
      <c r="I649" s="151"/>
      <c r="J649" s="151"/>
      <c r="K649" s="151"/>
      <c r="L649" s="149"/>
      <c r="M649" s="151"/>
      <c r="N649" s="151"/>
      <c r="O649" s="151"/>
      <c r="P649" s="150"/>
      <c r="Q649" s="150"/>
      <c r="R649" s="150"/>
      <c r="S649" s="153"/>
      <c r="T649" s="149"/>
      <c r="U649" s="150"/>
      <c r="V649" s="150"/>
      <c r="W649" s="154"/>
      <c r="X649" s="155"/>
      <c r="Y649" s="150"/>
      <c r="Z649" s="150"/>
      <c r="AA649" s="150"/>
      <c r="AB649" s="157"/>
    </row>
    <row r="650" spans="1:28" s="148" customFormat="1" ht="22.5" customHeight="1" x14ac:dyDescent="0.2">
      <c r="A650" s="87">
        <v>512</v>
      </c>
      <c r="B650" s="38" t="s">
        <v>1212</v>
      </c>
      <c r="C650" s="144">
        <v>526</v>
      </c>
      <c r="D650" s="39">
        <f>SUM(D651+D654)</f>
        <v>0</v>
      </c>
      <c r="E650" s="99">
        <f t="shared" ref="E650:AA650" si="222">SUM(E651+E654)</f>
        <v>0</v>
      </c>
      <c r="F650" s="57">
        <f t="shared" si="222"/>
        <v>0</v>
      </c>
      <c r="G650" s="49">
        <f>SUM(G651+G654)</f>
        <v>0</v>
      </c>
      <c r="H650" s="49">
        <f t="shared" si="222"/>
        <v>0</v>
      </c>
      <c r="I650" s="49">
        <f t="shared" si="222"/>
        <v>0</v>
      </c>
      <c r="J650" s="49">
        <f t="shared" si="222"/>
        <v>0</v>
      </c>
      <c r="K650" s="49">
        <f t="shared" si="222"/>
        <v>0</v>
      </c>
      <c r="L650" s="99">
        <f t="shared" si="222"/>
        <v>0</v>
      </c>
      <c r="M650" s="49">
        <f t="shared" si="222"/>
        <v>0</v>
      </c>
      <c r="N650" s="49">
        <f t="shared" si="222"/>
        <v>0</v>
      </c>
      <c r="O650" s="49">
        <f t="shared" si="222"/>
        <v>0</v>
      </c>
      <c r="P650" s="48">
        <f t="shared" si="222"/>
        <v>0</v>
      </c>
      <c r="Q650" s="48">
        <f t="shared" si="222"/>
        <v>0</v>
      </c>
      <c r="R650" s="48">
        <f t="shared" si="222"/>
        <v>0</v>
      </c>
      <c r="S650" s="105">
        <f t="shared" si="222"/>
        <v>0</v>
      </c>
      <c r="T650" s="99">
        <f t="shared" si="222"/>
        <v>0</v>
      </c>
      <c r="U650" s="48">
        <f t="shared" si="222"/>
        <v>0</v>
      </c>
      <c r="V650" s="48">
        <f t="shared" si="222"/>
        <v>0</v>
      </c>
      <c r="W650" s="50">
        <f t="shared" si="222"/>
        <v>0</v>
      </c>
      <c r="X650" s="58">
        <f t="shared" si="222"/>
        <v>0</v>
      </c>
      <c r="Y650" s="48">
        <f t="shared" si="222"/>
        <v>0</v>
      </c>
      <c r="Z650" s="48">
        <f t="shared" si="222"/>
        <v>0</v>
      </c>
      <c r="AA650" s="48">
        <f t="shared" si="222"/>
        <v>0</v>
      </c>
      <c r="AB650" s="118"/>
    </row>
    <row r="651" spans="1:28" s="148" customFormat="1" ht="22.5" customHeight="1" x14ac:dyDescent="0.2">
      <c r="A651" s="87">
        <v>5121</v>
      </c>
      <c r="B651" s="38" t="s">
        <v>1213</v>
      </c>
      <c r="C651" s="144">
        <v>527</v>
      </c>
      <c r="D651" s="145">
        <f>+D652+D653</f>
        <v>0</v>
      </c>
      <c r="E651" s="149">
        <f>+E652+E653</f>
        <v>0</v>
      </c>
      <c r="F651" s="151">
        <f>+F652+F653</f>
        <v>0</v>
      </c>
      <c r="G651" s="151">
        <f>+G652+G653</f>
        <v>0</v>
      </c>
      <c r="H651" s="151">
        <f t="shared" ref="H651:N651" si="223">+H652+H653</f>
        <v>0</v>
      </c>
      <c r="I651" s="151">
        <f t="shared" si="223"/>
        <v>0</v>
      </c>
      <c r="J651" s="151">
        <f t="shared" si="223"/>
        <v>0</v>
      </c>
      <c r="K651" s="151">
        <f t="shared" si="223"/>
        <v>0</v>
      </c>
      <c r="L651" s="149">
        <f t="shared" si="223"/>
        <v>0</v>
      </c>
      <c r="M651" s="151">
        <f t="shared" si="223"/>
        <v>0</v>
      </c>
      <c r="N651" s="151">
        <f t="shared" si="223"/>
        <v>0</v>
      </c>
      <c r="O651" s="151">
        <f>+O652+O653</f>
        <v>0</v>
      </c>
      <c r="P651" s="150">
        <f t="shared" ref="P651:AA651" si="224">+P652+P653</f>
        <v>0</v>
      </c>
      <c r="Q651" s="150">
        <f t="shared" si="224"/>
        <v>0</v>
      </c>
      <c r="R651" s="150">
        <f t="shared" si="224"/>
        <v>0</v>
      </c>
      <c r="S651" s="153">
        <f t="shared" si="224"/>
        <v>0</v>
      </c>
      <c r="T651" s="149">
        <f t="shared" si="224"/>
        <v>0</v>
      </c>
      <c r="U651" s="150">
        <f t="shared" si="224"/>
        <v>0</v>
      </c>
      <c r="V651" s="150">
        <f t="shared" si="224"/>
        <v>0</v>
      </c>
      <c r="W651" s="154">
        <f t="shared" si="224"/>
        <v>0</v>
      </c>
      <c r="X651" s="150">
        <f t="shared" si="224"/>
        <v>0</v>
      </c>
      <c r="Y651" s="150">
        <f t="shared" si="224"/>
        <v>0</v>
      </c>
      <c r="Z651" s="150">
        <f t="shared" si="224"/>
        <v>0</v>
      </c>
      <c r="AA651" s="150">
        <f t="shared" si="224"/>
        <v>0</v>
      </c>
      <c r="AB651" s="157"/>
    </row>
    <row r="652" spans="1:28" ht="22.5" customHeight="1" x14ac:dyDescent="0.25">
      <c r="A652" s="87" t="s">
        <v>1214</v>
      </c>
      <c r="B652" s="38" t="s">
        <v>1215</v>
      </c>
      <c r="C652" s="144"/>
      <c r="D652" s="146">
        <f>SUM(E652:AA652)</f>
        <v>0</v>
      </c>
      <c r="E652" s="98">
        <v>0</v>
      </c>
      <c r="F652" s="45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98">
        <v>0</v>
      </c>
      <c r="M652" s="46">
        <v>0</v>
      </c>
      <c r="N652" s="46">
        <v>0</v>
      </c>
      <c r="O652" s="46">
        <v>0</v>
      </c>
      <c r="P652" s="45">
        <v>0</v>
      </c>
      <c r="Q652" s="45">
        <v>0</v>
      </c>
      <c r="R652" s="45">
        <v>0</v>
      </c>
      <c r="S652" s="104">
        <v>0</v>
      </c>
      <c r="T652" s="98">
        <v>0</v>
      </c>
      <c r="U652" s="45">
        <v>0</v>
      </c>
      <c r="V652" s="45">
        <v>0</v>
      </c>
      <c r="W652" s="47">
        <v>0</v>
      </c>
      <c r="X652" s="62">
        <v>0</v>
      </c>
      <c r="Y652" s="45">
        <v>0</v>
      </c>
      <c r="Z652" s="45">
        <v>0</v>
      </c>
      <c r="AA652" s="45">
        <v>0</v>
      </c>
      <c r="AB652" s="115"/>
    </row>
    <row r="653" spans="1:28" ht="22.5" customHeight="1" x14ac:dyDescent="0.25">
      <c r="A653" s="87" t="s">
        <v>1216</v>
      </c>
      <c r="B653" s="38" t="s">
        <v>1217</v>
      </c>
      <c r="C653" s="144"/>
      <c r="D653" s="146">
        <f>SUM(E653:AA653)</f>
        <v>0</v>
      </c>
      <c r="E653" s="98">
        <v>0</v>
      </c>
      <c r="F653" s="45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98">
        <v>0</v>
      </c>
      <c r="M653" s="46">
        <v>0</v>
      </c>
      <c r="N653" s="46">
        <v>0</v>
      </c>
      <c r="O653" s="46">
        <v>0</v>
      </c>
      <c r="P653" s="45">
        <v>0</v>
      </c>
      <c r="Q653" s="45">
        <v>0</v>
      </c>
      <c r="R653" s="45">
        <v>0</v>
      </c>
      <c r="S653" s="104">
        <v>0</v>
      </c>
      <c r="T653" s="98">
        <v>0</v>
      </c>
      <c r="U653" s="45">
        <v>0</v>
      </c>
      <c r="V653" s="45">
        <v>0</v>
      </c>
      <c r="W653" s="47">
        <v>0</v>
      </c>
      <c r="X653" s="62">
        <v>0</v>
      </c>
      <c r="Y653" s="45">
        <v>0</v>
      </c>
      <c r="Z653" s="45">
        <v>0</v>
      </c>
      <c r="AA653" s="45">
        <v>0</v>
      </c>
      <c r="AB653" s="115"/>
    </row>
    <row r="654" spans="1:28" s="148" customFormat="1" ht="22.5" customHeight="1" x14ac:dyDescent="0.2">
      <c r="A654" s="87">
        <v>5122</v>
      </c>
      <c r="B654" s="38" t="s">
        <v>1218</v>
      </c>
      <c r="C654" s="144">
        <v>528</v>
      </c>
      <c r="D654" s="145">
        <f>SUM(E654:AA654)</f>
        <v>0</v>
      </c>
      <c r="E654" s="149"/>
      <c r="F654" s="150"/>
      <c r="G654" s="151"/>
      <c r="H654" s="151"/>
      <c r="I654" s="151"/>
      <c r="J654" s="151"/>
      <c r="K654" s="151"/>
      <c r="L654" s="149"/>
      <c r="M654" s="151"/>
      <c r="N654" s="151"/>
      <c r="O654" s="151"/>
      <c r="P654" s="150"/>
      <c r="Q654" s="150"/>
      <c r="R654" s="150"/>
      <c r="S654" s="153"/>
      <c r="T654" s="149"/>
      <c r="U654" s="150"/>
      <c r="V654" s="150"/>
      <c r="W654" s="154"/>
      <c r="X654" s="155"/>
      <c r="Y654" s="150"/>
      <c r="Z654" s="150"/>
      <c r="AA654" s="150"/>
      <c r="AB654" s="157"/>
    </row>
    <row r="655" spans="1:28" s="148" customFormat="1" ht="22.5" customHeight="1" x14ac:dyDescent="0.2">
      <c r="A655" s="87">
        <v>513</v>
      </c>
      <c r="B655" s="38" t="s">
        <v>1219</v>
      </c>
      <c r="C655" s="144">
        <v>529</v>
      </c>
      <c r="D655" s="39">
        <f>SUM(D656+D657+D658)</f>
        <v>0</v>
      </c>
      <c r="E655" s="99">
        <f t="shared" ref="E655:AA655" si="225">SUM(E656+E657+E658)</f>
        <v>0</v>
      </c>
      <c r="F655" s="48">
        <f t="shared" si="225"/>
        <v>0</v>
      </c>
      <c r="G655" s="49">
        <f t="shared" si="225"/>
        <v>0</v>
      </c>
      <c r="H655" s="49">
        <f t="shared" si="225"/>
        <v>0</v>
      </c>
      <c r="I655" s="49">
        <f t="shared" si="225"/>
        <v>0</v>
      </c>
      <c r="J655" s="49">
        <f t="shared" si="225"/>
        <v>0</v>
      </c>
      <c r="K655" s="49">
        <f t="shared" si="225"/>
        <v>0</v>
      </c>
      <c r="L655" s="99">
        <f t="shared" si="225"/>
        <v>0</v>
      </c>
      <c r="M655" s="49">
        <f t="shared" si="225"/>
        <v>0</v>
      </c>
      <c r="N655" s="49">
        <f t="shared" si="225"/>
        <v>0</v>
      </c>
      <c r="O655" s="49">
        <f t="shared" si="225"/>
        <v>0</v>
      </c>
      <c r="P655" s="48">
        <f t="shared" si="225"/>
        <v>0</v>
      </c>
      <c r="Q655" s="48">
        <f t="shared" si="225"/>
        <v>0</v>
      </c>
      <c r="R655" s="48">
        <f t="shared" si="225"/>
        <v>0</v>
      </c>
      <c r="S655" s="105">
        <f t="shared" si="225"/>
        <v>0</v>
      </c>
      <c r="T655" s="99">
        <f t="shared" si="225"/>
        <v>0</v>
      </c>
      <c r="U655" s="48">
        <f t="shared" si="225"/>
        <v>0</v>
      </c>
      <c r="V655" s="48">
        <f t="shared" si="225"/>
        <v>0</v>
      </c>
      <c r="W655" s="50">
        <f t="shared" si="225"/>
        <v>0</v>
      </c>
      <c r="X655" s="58">
        <f t="shared" si="225"/>
        <v>0</v>
      </c>
      <c r="Y655" s="48">
        <f t="shared" si="225"/>
        <v>0</v>
      </c>
      <c r="Z655" s="48">
        <f t="shared" si="225"/>
        <v>0</v>
      </c>
      <c r="AA655" s="48">
        <f t="shared" si="225"/>
        <v>0</v>
      </c>
      <c r="AB655" s="118"/>
    </row>
    <row r="656" spans="1:28" s="148" customFormat="1" ht="11.25" x14ac:dyDescent="0.2">
      <c r="A656" s="87">
        <v>5132</v>
      </c>
      <c r="B656" s="38" t="s">
        <v>1220</v>
      </c>
      <c r="C656" s="144">
        <v>530</v>
      </c>
      <c r="D656" s="145">
        <f>SUM(E656:AA656)</f>
        <v>0</v>
      </c>
      <c r="E656" s="149"/>
      <c r="F656" s="150"/>
      <c r="G656" s="151"/>
      <c r="H656" s="151"/>
      <c r="I656" s="151"/>
      <c r="J656" s="151"/>
      <c r="K656" s="151"/>
      <c r="L656" s="149"/>
      <c r="M656" s="151"/>
      <c r="N656" s="151"/>
      <c r="O656" s="151"/>
      <c r="P656" s="150"/>
      <c r="Q656" s="150"/>
      <c r="R656" s="150"/>
      <c r="S656" s="153"/>
      <c r="T656" s="149"/>
      <c r="U656" s="150"/>
      <c r="V656" s="150"/>
      <c r="W656" s="154"/>
      <c r="X656" s="155"/>
      <c r="Y656" s="150"/>
      <c r="Z656" s="150"/>
      <c r="AA656" s="150"/>
      <c r="AB656" s="157"/>
    </row>
    <row r="657" spans="1:28" s="148" customFormat="1" ht="11.25" x14ac:dyDescent="0.2">
      <c r="A657" s="87">
        <v>5133</v>
      </c>
      <c r="B657" s="38" t="s">
        <v>1221</v>
      </c>
      <c r="C657" s="144">
        <v>531</v>
      </c>
      <c r="D657" s="145">
        <f>SUM(E657:AA657)</f>
        <v>0</v>
      </c>
      <c r="E657" s="149"/>
      <c r="F657" s="150"/>
      <c r="G657" s="151"/>
      <c r="H657" s="151"/>
      <c r="I657" s="151"/>
      <c r="J657" s="151"/>
      <c r="K657" s="151"/>
      <c r="L657" s="149"/>
      <c r="M657" s="151"/>
      <c r="N657" s="151"/>
      <c r="O657" s="151"/>
      <c r="P657" s="150"/>
      <c r="Q657" s="150"/>
      <c r="R657" s="150"/>
      <c r="S657" s="153"/>
      <c r="T657" s="149"/>
      <c r="U657" s="150"/>
      <c r="V657" s="150"/>
      <c r="W657" s="154"/>
      <c r="X657" s="155"/>
      <c r="Y657" s="150"/>
      <c r="Z657" s="150"/>
      <c r="AA657" s="150"/>
      <c r="AB657" s="222"/>
    </row>
    <row r="658" spans="1:28" s="148" customFormat="1" ht="11.25" x14ac:dyDescent="0.2">
      <c r="A658" s="87">
        <v>5134</v>
      </c>
      <c r="B658" s="38" t="s">
        <v>1222</v>
      </c>
      <c r="C658" s="144">
        <v>532</v>
      </c>
      <c r="D658" s="145">
        <f>SUM(E658:AA658)</f>
        <v>0</v>
      </c>
      <c r="E658" s="149"/>
      <c r="F658" s="150"/>
      <c r="G658" s="151"/>
      <c r="H658" s="151"/>
      <c r="I658" s="151"/>
      <c r="J658" s="151"/>
      <c r="K658" s="151"/>
      <c r="L658" s="149"/>
      <c r="M658" s="151"/>
      <c r="N658" s="151"/>
      <c r="O658" s="151"/>
      <c r="P658" s="150"/>
      <c r="Q658" s="150"/>
      <c r="R658" s="150"/>
      <c r="S658" s="153"/>
      <c r="T658" s="149"/>
      <c r="U658" s="150"/>
      <c r="V658" s="150"/>
      <c r="W658" s="154"/>
      <c r="X658" s="155"/>
      <c r="Y658" s="150"/>
      <c r="Z658" s="150"/>
      <c r="AA658" s="150"/>
      <c r="AB658" s="223"/>
    </row>
    <row r="659" spans="1:28" s="148" customFormat="1" ht="22.5" customHeight="1" x14ac:dyDescent="0.2">
      <c r="A659" s="87">
        <v>514</v>
      </c>
      <c r="B659" s="38" t="s">
        <v>1223</v>
      </c>
      <c r="C659" s="144">
        <v>533</v>
      </c>
      <c r="D659" s="39">
        <f>D660</f>
        <v>0</v>
      </c>
      <c r="E659" s="99">
        <f>E660</f>
        <v>0</v>
      </c>
      <c r="F659" s="48">
        <f t="shared" ref="F659:AA659" si="226">F660</f>
        <v>0</v>
      </c>
      <c r="G659" s="49">
        <f t="shared" si="226"/>
        <v>0</v>
      </c>
      <c r="H659" s="49">
        <f t="shared" si="226"/>
        <v>0</v>
      </c>
      <c r="I659" s="49">
        <f t="shared" si="226"/>
        <v>0</v>
      </c>
      <c r="J659" s="49">
        <f t="shared" si="226"/>
        <v>0</v>
      </c>
      <c r="K659" s="49">
        <f t="shared" si="226"/>
        <v>0</v>
      </c>
      <c r="L659" s="99">
        <f t="shared" si="226"/>
        <v>0</v>
      </c>
      <c r="M659" s="49">
        <f t="shared" si="226"/>
        <v>0</v>
      </c>
      <c r="N659" s="49">
        <f t="shared" si="226"/>
        <v>0</v>
      </c>
      <c r="O659" s="49">
        <f t="shared" si="226"/>
        <v>0</v>
      </c>
      <c r="P659" s="48">
        <f t="shared" si="226"/>
        <v>0</v>
      </c>
      <c r="Q659" s="48">
        <f t="shared" si="226"/>
        <v>0</v>
      </c>
      <c r="R659" s="48">
        <f t="shared" si="226"/>
        <v>0</v>
      </c>
      <c r="S659" s="105">
        <f t="shared" si="226"/>
        <v>0</v>
      </c>
      <c r="T659" s="99">
        <f t="shared" si="226"/>
        <v>0</v>
      </c>
      <c r="U659" s="48">
        <f t="shared" si="226"/>
        <v>0</v>
      </c>
      <c r="V659" s="48">
        <f t="shared" si="226"/>
        <v>0</v>
      </c>
      <c r="W659" s="50">
        <f t="shared" si="226"/>
        <v>0</v>
      </c>
      <c r="X659" s="58">
        <f t="shared" si="226"/>
        <v>0</v>
      </c>
      <c r="Y659" s="48">
        <f t="shared" si="226"/>
        <v>0</v>
      </c>
      <c r="Z659" s="48">
        <f t="shared" si="226"/>
        <v>0</v>
      </c>
      <c r="AA659" s="48">
        <f t="shared" si="226"/>
        <v>0</v>
      </c>
      <c r="AB659" s="118"/>
    </row>
    <row r="660" spans="1:28" s="3" customFormat="1" ht="11.25" x14ac:dyDescent="0.2">
      <c r="A660" s="87">
        <v>5141</v>
      </c>
      <c r="B660" s="38" t="s">
        <v>1224</v>
      </c>
      <c r="C660" s="144">
        <v>534</v>
      </c>
      <c r="D660" s="145">
        <f>SUM(E660:AA660)</f>
        <v>0</v>
      </c>
      <c r="E660" s="98">
        <v>0</v>
      </c>
      <c r="F660" s="45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98">
        <v>0</v>
      </c>
      <c r="M660" s="46">
        <v>0</v>
      </c>
      <c r="N660" s="46">
        <v>0</v>
      </c>
      <c r="O660" s="46">
        <v>0</v>
      </c>
      <c r="P660" s="45">
        <v>0</v>
      </c>
      <c r="Q660" s="45">
        <v>0</v>
      </c>
      <c r="R660" s="45">
        <v>0</v>
      </c>
      <c r="S660" s="104">
        <v>0</v>
      </c>
      <c r="T660" s="98">
        <v>0</v>
      </c>
      <c r="U660" s="45">
        <v>0</v>
      </c>
      <c r="V660" s="45">
        <v>0</v>
      </c>
      <c r="W660" s="47">
        <v>0</v>
      </c>
      <c r="X660" s="62">
        <v>0</v>
      </c>
      <c r="Y660" s="45">
        <v>0</v>
      </c>
      <c r="Z660" s="45">
        <v>0</v>
      </c>
      <c r="AA660" s="45">
        <v>0</v>
      </c>
      <c r="AB660" s="115"/>
    </row>
    <row r="661" spans="1:28" s="148" customFormat="1" ht="22.5" customHeight="1" x14ac:dyDescent="0.2">
      <c r="A661" s="87">
        <v>515</v>
      </c>
      <c r="B661" s="38" t="s">
        <v>1225</v>
      </c>
      <c r="C661" s="144">
        <v>535</v>
      </c>
      <c r="D661" s="39">
        <f>SUM(D662+D663+D664+D665+D666+D667)</f>
        <v>0</v>
      </c>
      <c r="E661" s="99">
        <f t="shared" ref="E661:AA661" si="227">SUM(E662+E663+E664+E665+E666+E667)</f>
        <v>0</v>
      </c>
      <c r="F661" s="48">
        <f t="shared" si="227"/>
        <v>0</v>
      </c>
      <c r="G661" s="49">
        <f t="shared" si="227"/>
        <v>0</v>
      </c>
      <c r="H661" s="49">
        <f t="shared" si="227"/>
        <v>0</v>
      </c>
      <c r="I661" s="49">
        <f t="shared" si="227"/>
        <v>0</v>
      </c>
      <c r="J661" s="49">
        <f t="shared" si="227"/>
        <v>0</v>
      </c>
      <c r="K661" s="49">
        <f t="shared" si="227"/>
        <v>0</v>
      </c>
      <c r="L661" s="99">
        <f t="shared" si="227"/>
        <v>0</v>
      </c>
      <c r="M661" s="49">
        <f t="shared" si="227"/>
        <v>0</v>
      </c>
      <c r="N661" s="49">
        <f t="shared" si="227"/>
        <v>0</v>
      </c>
      <c r="O661" s="49">
        <f t="shared" si="227"/>
        <v>0</v>
      </c>
      <c r="P661" s="48">
        <f t="shared" si="227"/>
        <v>0</v>
      </c>
      <c r="Q661" s="48">
        <f t="shared" si="227"/>
        <v>0</v>
      </c>
      <c r="R661" s="48">
        <f t="shared" si="227"/>
        <v>0</v>
      </c>
      <c r="S661" s="105">
        <f t="shared" si="227"/>
        <v>0</v>
      </c>
      <c r="T661" s="99">
        <f t="shared" si="227"/>
        <v>0</v>
      </c>
      <c r="U661" s="48">
        <f t="shared" si="227"/>
        <v>0</v>
      </c>
      <c r="V661" s="48">
        <f t="shared" si="227"/>
        <v>0</v>
      </c>
      <c r="W661" s="50">
        <f t="shared" si="227"/>
        <v>0</v>
      </c>
      <c r="X661" s="58">
        <f t="shared" si="227"/>
        <v>0</v>
      </c>
      <c r="Y661" s="48">
        <f t="shared" si="227"/>
        <v>0</v>
      </c>
      <c r="Z661" s="48">
        <f t="shared" si="227"/>
        <v>0</v>
      </c>
      <c r="AA661" s="48">
        <f t="shared" si="227"/>
        <v>0</v>
      </c>
      <c r="AB661" s="118"/>
    </row>
    <row r="662" spans="1:28" s="148" customFormat="1" ht="22.5" customHeight="1" x14ac:dyDescent="0.2">
      <c r="A662" s="87">
        <v>5153</v>
      </c>
      <c r="B662" s="38" t="s">
        <v>1226</v>
      </c>
      <c r="C662" s="144">
        <v>536</v>
      </c>
      <c r="D662" s="145">
        <f t="shared" ref="D662:D667" si="228">SUM(E662:AA662)</f>
        <v>0</v>
      </c>
      <c r="E662" s="149"/>
      <c r="F662" s="150"/>
      <c r="G662" s="151"/>
      <c r="H662" s="154"/>
      <c r="I662" s="152"/>
      <c r="J662" s="151"/>
      <c r="K662" s="151"/>
      <c r="L662" s="149"/>
      <c r="M662" s="151"/>
      <c r="N662" s="151"/>
      <c r="O662" s="151"/>
      <c r="P662" s="150"/>
      <c r="Q662" s="150"/>
      <c r="R662" s="150"/>
      <c r="S662" s="153"/>
      <c r="T662" s="149"/>
      <c r="U662" s="150"/>
      <c r="V662" s="150"/>
      <c r="W662" s="154"/>
      <c r="X662" s="155"/>
      <c r="Y662" s="150"/>
      <c r="Z662" s="150"/>
      <c r="AA662" s="150"/>
      <c r="AB662" s="157"/>
    </row>
    <row r="663" spans="1:28" s="148" customFormat="1" ht="22.5" customHeight="1" x14ac:dyDescent="0.2">
      <c r="A663" s="87">
        <v>5154</v>
      </c>
      <c r="B663" s="38" t="s">
        <v>1227</v>
      </c>
      <c r="C663" s="144">
        <v>537</v>
      </c>
      <c r="D663" s="145">
        <f t="shared" si="228"/>
        <v>0</v>
      </c>
      <c r="E663" s="149"/>
      <c r="F663" s="150"/>
      <c r="G663" s="151"/>
      <c r="H663" s="154"/>
      <c r="I663" s="152"/>
      <c r="J663" s="151"/>
      <c r="K663" s="151"/>
      <c r="L663" s="149"/>
      <c r="M663" s="151"/>
      <c r="N663" s="151"/>
      <c r="O663" s="151"/>
      <c r="P663" s="150"/>
      <c r="Q663" s="150"/>
      <c r="R663" s="150"/>
      <c r="S663" s="153"/>
      <c r="T663" s="149"/>
      <c r="U663" s="150"/>
      <c r="V663" s="150"/>
      <c r="W663" s="154"/>
      <c r="X663" s="155"/>
      <c r="Y663" s="150"/>
      <c r="Z663" s="150"/>
      <c r="AA663" s="150"/>
      <c r="AB663" s="157"/>
    </row>
    <row r="664" spans="1:28" s="148" customFormat="1" ht="22.5" customHeight="1" x14ac:dyDescent="0.2">
      <c r="A664" s="87">
        <v>5155</v>
      </c>
      <c r="B664" s="38" t="s">
        <v>1228</v>
      </c>
      <c r="C664" s="144">
        <v>538</v>
      </c>
      <c r="D664" s="145">
        <f t="shared" si="228"/>
        <v>0</v>
      </c>
      <c r="E664" s="149"/>
      <c r="F664" s="150"/>
      <c r="G664" s="151"/>
      <c r="H664" s="154"/>
      <c r="I664" s="152"/>
      <c r="J664" s="151"/>
      <c r="K664" s="151"/>
      <c r="L664" s="149"/>
      <c r="M664" s="151"/>
      <c r="N664" s="151"/>
      <c r="O664" s="151"/>
      <c r="P664" s="150"/>
      <c r="Q664" s="150"/>
      <c r="R664" s="150"/>
      <c r="S664" s="153"/>
      <c r="T664" s="149"/>
      <c r="U664" s="150"/>
      <c r="V664" s="150"/>
      <c r="W664" s="154"/>
      <c r="X664" s="155"/>
      <c r="Y664" s="150"/>
      <c r="Z664" s="150"/>
      <c r="AA664" s="150"/>
      <c r="AB664" s="157"/>
    </row>
    <row r="665" spans="1:28" s="148" customFormat="1" ht="11.25" x14ac:dyDescent="0.2">
      <c r="A665" s="87">
        <v>5156</v>
      </c>
      <c r="B665" s="38" t="s">
        <v>1229</v>
      </c>
      <c r="C665" s="144">
        <v>539</v>
      </c>
      <c r="D665" s="145">
        <f t="shared" si="228"/>
        <v>0</v>
      </c>
      <c r="E665" s="149"/>
      <c r="F665" s="150"/>
      <c r="G665" s="151"/>
      <c r="H665" s="154"/>
      <c r="I665" s="152"/>
      <c r="J665" s="151"/>
      <c r="K665" s="151"/>
      <c r="L665" s="149"/>
      <c r="M665" s="151"/>
      <c r="N665" s="151"/>
      <c r="O665" s="151"/>
      <c r="P665" s="150"/>
      <c r="Q665" s="150"/>
      <c r="R665" s="150"/>
      <c r="S665" s="153"/>
      <c r="T665" s="149"/>
      <c r="U665" s="150"/>
      <c r="V665" s="150"/>
      <c r="W665" s="154"/>
      <c r="X665" s="155"/>
      <c r="Y665" s="150"/>
      <c r="Z665" s="150"/>
      <c r="AA665" s="150"/>
      <c r="AB665" s="157"/>
    </row>
    <row r="666" spans="1:28" s="148" customFormat="1" ht="11.25" x14ac:dyDescent="0.2">
      <c r="A666" s="87">
        <v>5157</v>
      </c>
      <c r="B666" s="38" t="s">
        <v>1230</v>
      </c>
      <c r="C666" s="144">
        <v>540</v>
      </c>
      <c r="D666" s="145">
        <f t="shared" si="228"/>
        <v>0</v>
      </c>
      <c r="E666" s="149"/>
      <c r="F666" s="150"/>
      <c r="G666" s="151"/>
      <c r="H666" s="154"/>
      <c r="I666" s="152"/>
      <c r="J666" s="151"/>
      <c r="K666" s="151"/>
      <c r="L666" s="149"/>
      <c r="M666" s="151"/>
      <c r="N666" s="151"/>
      <c r="O666" s="151"/>
      <c r="P666" s="150"/>
      <c r="Q666" s="150"/>
      <c r="R666" s="150"/>
      <c r="S666" s="153"/>
      <c r="T666" s="149"/>
      <c r="U666" s="150"/>
      <c r="V666" s="150"/>
      <c r="W666" s="154"/>
      <c r="X666" s="155"/>
      <c r="Y666" s="150"/>
      <c r="Z666" s="150"/>
      <c r="AA666" s="150"/>
      <c r="AB666" s="157"/>
    </row>
    <row r="667" spans="1:28" s="148" customFormat="1" ht="11.25" x14ac:dyDescent="0.2">
      <c r="A667" s="87">
        <v>5158</v>
      </c>
      <c r="B667" s="38" t="s">
        <v>1231</v>
      </c>
      <c r="C667" s="144">
        <v>541</v>
      </c>
      <c r="D667" s="145">
        <f t="shared" si="228"/>
        <v>0</v>
      </c>
      <c r="E667" s="149"/>
      <c r="F667" s="150"/>
      <c r="G667" s="151"/>
      <c r="H667" s="154"/>
      <c r="I667" s="152"/>
      <c r="J667" s="151"/>
      <c r="K667" s="151"/>
      <c r="L667" s="149"/>
      <c r="M667" s="151"/>
      <c r="N667" s="151"/>
      <c r="O667" s="151"/>
      <c r="P667" s="150"/>
      <c r="Q667" s="150"/>
      <c r="R667" s="150"/>
      <c r="S667" s="153"/>
      <c r="T667" s="149"/>
      <c r="U667" s="150"/>
      <c r="V667" s="150"/>
      <c r="W667" s="154"/>
      <c r="X667" s="155"/>
      <c r="Y667" s="150"/>
      <c r="Z667" s="150"/>
      <c r="AA667" s="150"/>
      <c r="AB667" s="157"/>
    </row>
    <row r="668" spans="1:28" s="148" customFormat="1" ht="22.5" customHeight="1" x14ac:dyDescent="0.2">
      <c r="A668" s="87">
        <v>516</v>
      </c>
      <c r="B668" s="38" t="s">
        <v>1232</v>
      </c>
      <c r="C668" s="144">
        <v>542</v>
      </c>
      <c r="D668" s="39">
        <f>SUM(D669+D670+D671+D672)</f>
        <v>0</v>
      </c>
      <c r="E668" s="99">
        <f t="shared" ref="E668:AA668" si="229">SUM(E669+E670+E671+E672)</f>
        <v>0</v>
      </c>
      <c r="F668" s="48">
        <f t="shared" si="229"/>
        <v>0</v>
      </c>
      <c r="G668" s="49">
        <f t="shared" si="229"/>
        <v>0</v>
      </c>
      <c r="H668" s="50">
        <f t="shared" si="229"/>
        <v>0</v>
      </c>
      <c r="I668" s="58">
        <f t="shared" si="229"/>
        <v>0</v>
      </c>
      <c r="J668" s="49">
        <f t="shared" si="229"/>
        <v>0</v>
      </c>
      <c r="K668" s="49">
        <f t="shared" si="229"/>
        <v>0</v>
      </c>
      <c r="L668" s="99">
        <f t="shared" si="229"/>
        <v>0</v>
      </c>
      <c r="M668" s="49">
        <f t="shared" si="229"/>
        <v>0</v>
      </c>
      <c r="N668" s="49">
        <f t="shared" si="229"/>
        <v>0</v>
      </c>
      <c r="O668" s="49">
        <f t="shared" si="229"/>
        <v>0</v>
      </c>
      <c r="P668" s="48">
        <f t="shared" si="229"/>
        <v>0</v>
      </c>
      <c r="Q668" s="48">
        <f t="shared" si="229"/>
        <v>0</v>
      </c>
      <c r="R668" s="48">
        <f t="shared" si="229"/>
        <v>0</v>
      </c>
      <c r="S668" s="105">
        <f t="shared" si="229"/>
        <v>0</v>
      </c>
      <c r="T668" s="99">
        <f t="shared" si="229"/>
        <v>0</v>
      </c>
      <c r="U668" s="48">
        <f t="shared" si="229"/>
        <v>0</v>
      </c>
      <c r="V668" s="48">
        <f t="shared" si="229"/>
        <v>0</v>
      </c>
      <c r="W668" s="50">
        <f t="shared" si="229"/>
        <v>0</v>
      </c>
      <c r="X668" s="58">
        <f t="shared" si="229"/>
        <v>0</v>
      </c>
      <c r="Y668" s="48">
        <f t="shared" si="229"/>
        <v>0</v>
      </c>
      <c r="Z668" s="48">
        <f t="shared" si="229"/>
        <v>0</v>
      </c>
      <c r="AA668" s="48">
        <f t="shared" si="229"/>
        <v>0</v>
      </c>
      <c r="AB668" s="118"/>
    </row>
    <row r="669" spans="1:28" s="148" customFormat="1" ht="22.5" customHeight="1" x14ac:dyDescent="0.2">
      <c r="A669" s="87">
        <v>5163</v>
      </c>
      <c r="B669" s="38" t="s">
        <v>1233</v>
      </c>
      <c r="C669" s="144">
        <v>543</v>
      </c>
      <c r="D669" s="145">
        <f>SUM(E669:AA669)</f>
        <v>0</v>
      </c>
      <c r="E669" s="149"/>
      <c r="F669" s="150"/>
      <c r="G669" s="151"/>
      <c r="H669" s="154"/>
      <c r="I669" s="152"/>
      <c r="J669" s="151"/>
      <c r="K669" s="151"/>
      <c r="L669" s="149"/>
      <c r="M669" s="151"/>
      <c r="N669" s="151"/>
      <c r="O669" s="151"/>
      <c r="P669" s="150"/>
      <c r="Q669" s="150"/>
      <c r="R669" s="150"/>
      <c r="S669" s="153"/>
      <c r="T669" s="149"/>
      <c r="U669" s="150"/>
      <c r="V669" s="150"/>
      <c r="W669" s="154"/>
      <c r="X669" s="155"/>
      <c r="Y669" s="150"/>
      <c r="Z669" s="150"/>
      <c r="AA669" s="150"/>
      <c r="AB669" s="157"/>
    </row>
    <row r="670" spans="1:28" s="148" customFormat="1" ht="11.25" x14ac:dyDescent="0.2">
      <c r="A670" s="87">
        <v>5164</v>
      </c>
      <c r="B670" s="38" t="s">
        <v>1234</v>
      </c>
      <c r="C670" s="144">
        <v>544</v>
      </c>
      <c r="D670" s="145">
        <f>SUM(E670:AA670)</f>
        <v>0</v>
      </c>
      <c r="E670" s="149"/>
      <c r="F670" s="150"/>
      <c r="G670" s="151"/>
      <c r="H670" s="154"/>
      <c r="I670" s="152"/>
      <c r="J670" s="151"/>
      <c r="K670" s="151"/>
      <c r="L670" s="149"/>
      <c r="M670" s="151"/>
      <c r="N670" s="151"/>
      <c r="O670" s="151"/>
      <c r="P670" s="150"/>
      <c r="Q670" s="150"/>
      <c r="R670" s="150"/>
      <c r="S670" s="153"/>
      <c r="T670" s="149"/>
      <c r="U670" s="150"/>
      <c r="V670" s="150"/>
      <c r="W670" s="154"/>
      <c r="X670" s="155"/>
      <c r="Y670" s="150"/>
      <c r="Z670" s="150"/>
      <c r="AA670" s="150"/>
      <c r="AB670" s="157"/>
    </row>
    <row r="671" spans="1:28" s="148" customFormat="1" ht="11.25" x14ac:dyDescent="0.2">
      <c r="A671" s="87">
        <v>5165</v>
      </c>
      <c r="B671" s="38" t="s">
        <v>1235</v>
      </c>
      <c r="C671" s="144">
        <v>545</v>
      </c>
      <c r="D671" s="145">
        <f>SUM(E671:AA671)</f>
        <v>0</v>
      </c>
      <c r="E671" s="149"/>
      <c r="F671" s="150"/>
      <c r="G671" s="151"/>
      <c r="H671" s="154"/>
      <c r="I671" s="152"/>
      <c r="J671" s="151"/>
      <c r="K671" s="151"/>
      <c r="L671" s="149"/>
      <c r="M671" s="151"/>
      <c r="N671" s="151"/>
      <c r="O671" s="151"/>
      <c r="P671" s="150"/>
      <c r="Q671" s="150"/>
      <c r="R671" s="150"/>
      <c r="S671" s="153"/>
      <c r="T671" s="149"/>
      <c r="U671" s="150"/>
      <c r="V671" s="150"/>
      <c r="W671" s="154"/>
      <c r="X671" s="155"/>
      <c r="Y671" s="150"/>
      <c r="Z671" s="150"/>
      <c r="AA671" s="150"/>
      <c r="AB671" s="157"/>
    </row>
    <row r="672" spans="1:28" s="148" customFormat="1" ht="11.25" x14ac:dyDescent="0.2">
      <c r="A672" s="87">
        <v>5166</v>
      </c>
      <c r="B672" s="38" t="s">
        <v>1236</v>
      </c>
      <c r="C672" s="144">
        <v>546</v>
      </c>
      <c r="D672" s="145">
        <f>SUM(E672:AA672)</f>
        <v>0</v>
      </c>
      <c r="E672" s="149"/>
      <c r="F672" s="150"/>
      <c r="G672" s="151"/>
      <c r="H672" s="154"/>
      <c r="I672" s="152"/>
      <c r="J672" s="151"/>
      <c r="K672" s="151"/>
      <c r="L672" s="149"/>
      <c r="M672" s="151"/>
      <c r="N672" s="151"/>
      <c r="O672" s="151"/>
      <c r="P672" s="150"/>
      <c r="Q672" s="150"/>
      <c r="R672" s="150"/>
      <c r="S672" s="153"/>
      <c r="T672" s="149"/>
      <c r="U672" s="150"/>
      <c r="V672" s="150"/>
      <c r="W672" s="154"/>
      <c r="X672" s="155"/>
      <c r="Y672" s="150"/>
      <c r="Z672" s="150"/>
      <c r="AA672" s="150"/>
      <c r="AB672" s="157"/>
    </row>
    <row r="673" spans="1:28" s="148" customFormat="1" ht="11.25" x14ac:dyDescent="0.2">
      <c r="A673" s="87">
        <v>517</v>
      </c>
      <c r="B673" s="38" t="s">
        <v>1237</v>
      </c>
      <c r="C673" s="144">
        <v>547</v>
      </c>
      <c r="D673" s="39">
        <f>SUM(D674:D680)</f>
        <v>0</v>
      </c>
      <c r="E673" s="99">
        <f t="shared" ref="E673:AA673" si="230">SUM(E674:E680)</f>
        <v>0</v>
      </c>
      <c r="F673" s="48">
        <f t="shared" si="230"/>
        <v>0</v>
      </c>
      <c r="G673" s="49">
        <f t="shared" si="230"/>
        <v>0</v>
      </c>
      <c r="H673" s="50">
        <f t="shared" si="230"/>
        <v>0</v>
      </c>
      <c r="I673" s="58">
        <f t="shared" si="230"/>
        <v>0</v>
      </c>
      <c r="J673" s="49">
        <f t="shared" si="230"/>
        <v>0</v>
      </c>
      <c r="K673" s="49">
        <f t="shared" si="230"/>
        <v>0</v>
      </c>
      <c r="L673" s="99">
        <f t="shared" si="230"/>
        <v>0</v>
      </c>
      <c r="M673" s="49">
        <f t="shared" si="230"/>
        <v>0</v>
      </c>
      <c r="N673" s="49">
        <f t="shared" si="230"/>
        <v>0</v>
      </c>
      <c r="O673" s="49">
        <f t="shared" si="230"/>
        <v>0</v>
      </c>
      <c r="P673" s="48">
        <f t="shared" si="230"/>
        <v>0</v>
      </c>
      <c r="Q673" s="48">
        <f t="shared" si="230"/>
        <v>0</v>
      </c>
      <c r="R673" s="48">
        <f t="shared" si="230"/>
        <v>0</v>
      </c>
      <c r="S673" s="105">
        <f t="shared" si="230"/>
        <v>0</v>
      </c>
      <c r="T673" s="99">
        <f t="shared" si="230"/>
        <v>0</v>
      </c>
      <c r="U673" s="48">
        <f t="shared" si="230"/>
        <v>0</v>
      </c>
      <c r="V673" s="48">
        <f t="shared" si="230"/>
        <v>0</v>
      </c>
      <c r="W673" s="50">
        <f t="shared" si="230"/>
        <v>0</v>
      </c>
      <c r="X673" s="58">
        <f t="shared" si="230"/>
        <v>0</v>
      </c>
      <c r="Y673" s="48">
        <f t="shared" si="230"/>
        <v>0</v>
      </c>
      <c r="Z673" s="48">
        <f t="shared" si="230"/>
        <v>0</v>
      </c>
      <c r="AA673" s="48">
        <f t="shared" si="230"/>
        <v>0</v>
      </c>
      <c r="AB673" s="118"/>
    </row>
    <row r="674" spans="1:28" s="148" customFormat="1" ht="11.25" x14ac:dyDescent="0.2">
      <c r="A674" s="87">
        <v>5171</v>
      </c>
      <c r="B674" s="38" t="s">
        <v>1238</v>
      </c>
      <c r="C674" s="144">
        <v>548</v>
      </c>
      <c r="D674" s="145">
        <f t="shared" ref="D674:D680" si="231">SUM(E674:AA674)</f>
        <v>0</v>
      </c>
      <c r="E674" s="149"/>
      <c r="F674" s="150"/>
      <c r="G674" s="151"/>
      <c r="H674" s="154"/>
      <c r="I674" s="152"/>
      <c r="J674" s="151"/>
      <c r="K674" s="151"/>
      <c r="L674" s="149"/>
      <c r="M674" s="151"/>
      <c r="N674" s="151"/>
      <c r="O674" s="151"/>
      <c r="P674" s="150"/>
      <c r="Q674" s="150"/>
      <c r="R674" s="150"/>
      <c r="S674" s="153"/>
      <c r="T674" s="149"/>
      <c r="U674" s="150"/>
      <c r="V674" s="150"/>
      <c r="W674" s="154"/>
      <c r="X674" s="155"/>
      <c r="Y674" s="150"/>
      <c r="Z674" s="150"/>
      <c r="AA674" s="150"/>
      <c r="AB674" s="157"/>
    </row>
    <row r="675" spans="1:28" s="148" customFormat="1" ht="11.25" x14ac:dyDescent="0.2">
      <c r="A675" s="87">
        <v>5172</v>
      </c>
      <c r="B675" s="38" t="s">
        <v>1239</v>
      </c>
      <c r="C675" s="144">
        <v>549</v>
      </c>
      <c r="D675" s="145">
        <f t="shared" si="231"/>
        <v>0</v>
      </c>
      <c r="E675" s="149"/>
      <c r="F675" s="150"/>
      <c r="G675" s="151"/>
      <c r="H675" s="154"/>
      <c r="I675" s="152"/>
      <c r="J675" s="151"/>
      <c r="K675" s="151"/>
      <c r="L675" s="149"/>
      <c r="M675" s="151"/>
      <c r="N675" s="151"/>
      <c r="O675" s="151"/>
      <c r="P675" s="150"/>
      <c r="Q675" s="150"/>
      <c r="R675" s="150"/>
      <c r="S675" s="153"/>
      <c r="T675" s="149"/>
      <c r="U675" s="150"/>
      <c r="V675" s="150"/>
      <c r="W675" s="154"/>
      <c r="X675" s="155"/>
      <c r="Y675" s="150"/>
      <c r="Z675" s="150"/>
      <c r="AA675" s="150"/>
      <c r="AB675" s="157"/>
    </row>
    <row r="676" spans="1:28" s="148" customFormat="1" ht="11.25" x14ac:dyDescent="0.2">
      <c r="A676" s="87">
        <v>5173</v>
      </c>
      <c r="B676" s="38" t="s">
        <v>1240</v>
      </c>
      <c r="C676" s="144">
        <v>550</v>
      </c>
      <c r="D676" s="145">
        <f t="shared" si="231"/>
        <v>0</v>
      </c>
      <c r="E676" s="149"/>
      <c r="F676" s="150"/>
      <c r="G676" s="151"/>
      <c r="H676" s="154"/>
      <c r="I676" s="152"/>
      <c r="J676" s="151"/>
      <c r="K676" s="151"/>
      <c r="L676" s="149"/>
      <c r="M676" s="151"/>
      <c r="N676" s="151"/>
      <c r="O676" s="151"/>
      <c r="P676" s="150"/>
      <c r="Q676" s="150"/>
      <c r="R676" s="150"/>
      <c r="S676" s="153"/>
      <c r="T676" s="149"/>
      <c r="U676" s="150"/>
      <c r="V676" s="150"/>
      <c r="W676" s="154"/>
      <c r="X676" s="155"/>
      <c r="Y676" s="150"/>
      <c r="Z676" s="150"/>
      <c r="AA676" s="150"/>
      <c r="AB676" s="157"/>
    </row>
    <row r="677" spans="1:28" s="148" customFormat="1" ht="11.25" x14ac:dyDescent="0.2">
      <c r="A677" s="87">
        <v>5174</v>
      </c>
      <c r="B677" s="38" t="s">
        <v>1241</v>
      </c>
      <c r="C677" s="144">
        <v>551</v>
      </c>
      <c r="D677" s="145">
        <f t="shared" si="231"/>
        <v>0</v>
      </c>
      <c r="E677" s="149"/>
      <c r="F677" s="150"/>
      <c r="G677" s="151"/>
      <c r="H677" s="154"/>
      <c r="I677" s="152"/>
      <c r="J677" s="151"/>
      <c r="K677" s="151"/>
      <c r="L677" s="149"/>
      <c r="M677" s="151"/>
      <c r="N677" s="151"/>
      <c r="O677" s="151"/>
      <c r="P677" s="150"/>
      <c r="Q677" s="150"/>
      <c r="R677" s="150"/>
      <c r="S677" s="153"/>
      <c r="T677" s="149"/>
      <c r="U677" s="150"/>
      <c r="V677" s="150"/>
      <c r="W677" s="154"/>
      <c r="X677" s="155"/>
      <c r="Y677" s="150"/>
      <c r="Z677" s="150"/>
      <c r="AA677" s="150"/>
      <c r="AB677" s="157"/>
    </row>
    <row r="678" spans="1:28" s="148" customFormat="1" ht="11.25" x14ac:dyDescent="0.2">
      <c r="A678" s="87">
        <v>5175</v>
      </c>
      <c r="B678" s="38" t="s">
        <v>1242</v>
      </c>
      <c r="C678" s="144">
        <v>552</v>
      </c>
      <c r="D678" s="145">
        <f t="shared" si="231"/>
        <v>0</v>
      </c>
      <c r="E678" s="149"/>
      <c r="F678" s="150"/>
      <c r="G678" s="151"/>
      <c r="H678" s="154"/>
      <c r="I678" s="152"/>
      <c r="J678" s="151"/>
      <c r="K678" s="151"/>
      <c r="L678" s="149"/>
      <c r="M678" s="151"/>
      <c r="N678" s="151"/>
      <c r="O678" s="151"/>
      <c r="P678" s="150"/>
      <c r="Q678" s="150"/>
      <c r="R678" s="150"/>
      <c r="S678" s="153"/>
      <c r="T678" s="149"/>
      <c r="U678" s="150"/>
      <c r="V678" s="150"/>
      <c r="W678" s="154"/>
      <c r="X678" s="155"/>
      <c r="Y678" s="150"/>
      <c r="Z678" s="150"/>
      <c r="AA678" s="150"/>
      <c r="AB678" s="157"/>
    </row>
    <row r="679" spans="1:28" s="148" customFormat="1" ht="22.5" customHeight="1" x14ac:dyDescent="0.2">
      <c r="A679" s="87">
        <v>5176</v>
      </c>
      <c r="B679" s="38" t="s">
        <v>1243</v>
      </c>
      <c r="C679" s="144">
        <v>553</v>
      </c>
      <c r="D679" s="145">
        <f t="shared" si="231"/>
        <v>0</v>
      </c>
      <c r="E679" s="149"/>
      <c r="F679" s="150"/>
      <c r="G679" s="151"/>
      <c r="H679" s="154"/>
      <c r="I679" s="152"/>
      <c r="J679" s="151"/>
      <c r="K679" s="151"/>
      <c r="L679" s="149"/>
      <c r="M679" s="151"/>
      <c r="N679" s="151"/>
      <c r="O679" s="151"/>
      <c r="P679" s="150"/>
      <c r="Q679" s="150"/>
      <c r="R679" s="150"/>
      <c r="S679" s="153"/>
      <c r="T679" s="149"/>
      <c r="U679" s="150"/>
      <c r="V679" s="150"/>
      <c r="W679" s="154"/>
      <c r="X679" s="155"/>
      <c r="Y679" s="150"/>
      <c r="Z679" s="150"/>
      <c r="AA679" s="150"/>
      <c r="AB679" s="157"/>
    </row>
    <row r="680" spans="1:28" s="148" customFormat="1" ht="22.5" customHeight="1" x14ac:dyDescent="0.2">
      <c r="A680" s="87">
        <v>5177</v>
      </c>
      <c r="B680" s="38" t="s">
        <v>1244</v>
      </c>
      <c r="C680" s="144">
        <v>554</v>
      </c>
      <c r="D680" s="145">
        <f t="shared" si="231"/>
        <v>0</v>
      </c>
      <c r="E680" s="149"/>
      <c r="F680" s="150"/>
      <c r="G680" s="151"/>
      <c r="H680" s="154"/>
      <c r="I680" s="152"/>
      <c r="J680" s="151"/>
      <c r="K680" s="151"/>
      <c r="L680" s="149"/>
      <c r="M680" s="151"/>
      <c r="N680" s="151"/>
      <c r="O680" s="151"/>
      <c r="P680" s="150"/>
      <c r="Q680" s="150"/>
      <c r="R680" s="150"/>
      <c r="S680" s="153"/>
      <c r="T680" s="149"/>
      <c r="U680" s="150"/>
      <c r="V680" s="150"/>
      <c r="W680" s="154"/>
      <c r="X680" s="155"/>
      <c r="Y680" s="150"/>
      <c r="Z680" s="150"/>
      <c r="AA680" s="150"/>
      <c r="AB680" s="157"/>
    </row>
    <row r="681" spans="1:28" s="219" customFormat="1" ht="11.25" x14ac:dyDescent="0.2">
      <c r="A681" s="87" t="s">
        <v>1245</v>
      </c>
      <c r="B681" s="38" t="s">
        <v>1246</v>
      </c>
      <c r="C681" s="144">
        <v>555</v>
      </c>
      <c r="D681" s="39">
        <f>SUM(D682+D683+D684)</f>
        <v>0</v>
      </c>
      <c r="E681" s="99">
        <f t="shared" ref="E681:AA681" si="232">SUM(E682+E683+E684)</f>
        <v>0</v>
      </c>
      <c r="F681" s="48">
        <f t="shared" si="232"/>
        <v>0</v>
      </c>
      <c r="G681" s="49">
        <f t="shared" si="232"/>
        <v>0</v>
      </c>
      <c r="H681" s="50">
        <f t="shared" si="232"/>
        <v>0</v>
      </c>
      <c r="I681" s="58">
        <f t="shared" si="232"/>
        <v>0</v>
      </c>
      <c r="J681" s="49">
        <f t="shared" si="232"/>
        <v>0</v>
      </c>
      <c r="K681" s="49">
        <f t="shared" si="232"/>
        <v>0</v>
      </c>
      <c r="L681" s="99">
        <f t="shared" si="232"/>
        <v>0</v>
      </c>
      <c r="M681" s="49">
        <f t="shared" si="232"/>
        <v>0</v>
      </c>
      <c r="N681" s="49">
        <f t="shared" si="232"/>
        <v>0</v>
      </c>
      <c r="O681" s="49">
        <f t="shared" si="232"/>
        <v>0</v>
      </c>
      <c r="P681" s="48">
        <f t="shared" si="232"/>
        <v>0</v>
      </c>
      <c r="Q681" s="48">
        <f t="shared" si="232"/>
        <v>0</v>
      </c>
      <c r="R681" s="48">
        <f t="shared" si="232"/>
        <v>0</v>
      </c>
      <c r="S681" s="105">
        <f t="shared" si="232"/>
        <v>0</v>
      </c>
      <c r="T681" s="99">
        <f t="shared" si="232"/>
        <v>0</v>
      </c>
      <c r="U681" s="48">
        <f t="shared" si="232"/>
        <v>0</v>
      </c>
      <c r="V681" s="48">
        <f t="shared" si="232"/>
        <v>0</v>
      </c>
      <c r="W681" s="50">
        <f t="shared" si="232"/>
        <v>0</v>
      </c>
      <c r="X681" s="58">
        <f t="shared" si="232"/>
        <v>0</v>
      </c>
      <c r="Y681" s="48">
        <f t="shared" si="232"/>
        <v>0</v>
      </c>
      <c r="Z681" s="48">
        <f t="shared" si="232"/>
        <v>0</v>
      </c>
      <c r="AA681" s="48">
        <f t="shared" si="232"/>
        <v>0</v>
      </c>
      <c r="AB681" s="118"/>
    </row>
    <row r="682" spans="1:28" s="219" customFormat="1" ht="22.5" customHeight="1" x14ac:dyDescent="0.2">
      <c r="A682" s="87" t="s">
        <v>1247</v>
      </c>
      <c r="B682" s="38" t="s">
        <v>1248</v>
      </c>
      <c r="C682" s="144">
        <v>556</v>
      </c>
      <c r="D682" s="145">
        <f>SUM(E682:AA682)</f>
        <v>0</v>
      </c>
      <c r="E682" s="149"/>
      <c r="F682" s="150"/>
      <c r="G682" s="151"/>
      <c r="H682" s="154"/>
      <c r="I682" s="152"/>
      <c r="J682" s="151"/>
      <c r="K682" s="151"/>
      <c r="L682" s="149"/>
      <c r="M682" s="151"/>
      <c r="N682" s="151"/>
      <c r="O682" s="151"/>
      <c r="P682" s="150"/>
      <c r="Q682" s="150"/>
      <c r="R682" s="150"/>
      <c r="S682" s="153"/>
      <c r="T682" s="149"/>
      <c r="U682" s="150"/>
      <c r="V682" s="150"/>
      <c r="W682" s="154"/>
      <c r="X682" s="155"/>
      <c r="Y682" s="150"/>
      <c r="Z682" s="150"/>
      <c r="AA682" s="150"/>
      <c r="AB682" s="157"/>
    </row>
    <row r="683" spans="1:28" s="219" customFormat="1" ht="22.5" customHeight="1" x14ac:dyDescent="0.2">
      <c r="A683" s="87" t="s">
        <v>1249</v>
      </c>
      <c r="B683" s="38" t="s">
        <v>1250</v>
      </c>
      <c r="C683" s="144">
        <v>557</v>
      </c>
      <c r="D683" s="145">
        <f>SUM(E683:AA683)</f>
        <v>0</v>
      </c>
      <c r="E683" s="149"/>
      <c r="F683" s="150"/>
      <c r="G683" s="151"/>
      <c r="H683" s="154"/>
      <c r="I683" s="152"/>
      <c r="J683" s="151"/>
      <c r="K683" s="151"/>
      <c r="L683" s="149"/>
      <c r="M683" s="151"/>
      <c r="N683" s="151"/>
      <c r="O683" s="151"/>
      <c r="P683" s="150"/>
      <c r="Q683" s="150"/>
      <c r="R683" s="150"/>
      <c r="S683" s="153"/>
      <c r="T683" s="149"/>
      <c r="U683" s="150"/>
      <c r="V683" s="150"/>
      <c r="W683" s="154"/>
      <c r="X683" s="155"/>
      <c r="Y683" s="150"/>
      <c r="Z683" s="150"/>
      <c r="AA683" s="150"/>
      <c r="AB683" s="157"/>
    </row>
    <row r="684" spans="1:28" s="219" customFormat="1" ht="11.25" x14ac:dyDescent="0.2">
      <c r="A684" s="87" t="s">
        <v>1251</v>
      </c>
      <c r="B684" s="38" t="s">
        <v>1252</v>
      </c>
      <c r="C684" s="144">
        <v>558</v>
      </c>
      <c r="D684" s="145">
        <f>SUM(E684:AA684)</f>
        <v>0</v>
      </c>
      <c r="E684" s="149"/>
      <c r="F684" s="150"/>
      <c r="G684" s="151"/>
      <c r="H684" s="154"/>
      <c r="I684" s="152"/>
      <c r="J684" s="151"/>
      <c r="K684" s="151"/>
      <c r="L684" s="149"/>
      <c r="M684" s="151"/>
      <c r="N684" s="151"/>
      <c r="O684" s="151"/>
      <c r="P684" s="150"/>
      <c r="Q684" s="150"/>
      <c r="R684" s="150"/>
      <c r="S684" s="153"/>
      <c r="T684" s="149"/>
      <c r="U684" s="150"/>
      <c r="V684" s="150"/>
      <c r="W684" s="154"/>
      <c r="X684" s="155"/>
      <c r="Y684" s="150"/>
      <c r="Z684" s="150"/>
      <c r="AA684" s="150"/>
      <c r="AB684" s="157"/>
    </row>
    <row r="685" spans="1:28" s="148" customFormat="1" ht="22.5" customHeight="1" x14ac:dyDescent="0.2">
      <c r="A685" s="87">
        <v>52</v>
      </c>
      <c r="B685" s="38" t="s">
        <v>1253</v>
      </c>
      <c r="C685" s="144">
        <v>559</v>
      </c>
      <c r="D685" s="39">
        <f>D686+D689+D692+D695</f>
        <v>0</v>
      </c>
      <c r="E685" s="99">
        <f t="shared" ref="E685:AA685" si="233">E686+E689+E692+E695</f>
        <v>0</v>
      </c>
      <c r="F685" s="48">
        <f t="shared" si="233"/>
        <v>0</v>
      </c>
      <c r="G685" s="49">
        <f t="shared" si="233"/>
        <v>0</v>
      </c>
      <c r="H685" s="50">
        <f t="shared" si="233"/>
        <v>0</v>
      </c>
      <c r="I685" s="58">
        <f t="shared" si="233"/>
        <v>0</v>
      </c>
      <c r="J685" s="49">
        <f t="shared" si="233"/>
        <v>0</v>
      </c>
      <c r="K685" s="49">
        <f t="shared" si="233"/>
        <v>0</v>
      </c>
      <c r="L685" s="99">
        <f t="shared" si="233"/>
        <v>0</v>
      </c>
      <c r="M685" s="49">
        <f t="shared" si="233"/>
        <v>0</v>
      </c>
      <c r="N685" s="49">
        <f t="shared" si="233"/>
        <v>0</v>
      </c>
      <c r="O685" s="49">
        <f t="shared" si="233"/>
        <v>0</v>
      </c>
      <c r="P685" s="48">
        <f t="shared" si="233"/>
        <v>0</v>
      </c>
      <c r="Q685" s="48">
        <f t="shared" si="233"/>
        <v>0</v>
      </c>
      <c r="R685" s="48">
        <f t="shared" si="233"/>
        <v>0</v>
      </c>
      <c r="S685" s="105">
        <f t="shared" si="233"/>
        <v>0</v>
      </c>
      <c r="T685" s="99">
        <f t="shared" si="233"/>
        <v>0</v>
      </c>
      <c r="U685" s="48">
        <f t="shared" si="233"/>
        <v>0</v>
      </c>
      <c r="V685" s="48">
        <f t="shared" si="233"/>
        <v>0</v>
      </c>
      <c r="W685" s="50">
        <f t="shared" si="233"/>
        <v>0</v>
      </c>
      <c r="X685" s="58">
        <f t="shared" si="233"/>
        <v>0</v>
      </c>
      <c r="Y685" s="48">
        <f t="shared" si="233"/>
        <v>0</v>
      </c>
      <c r="Z685" s="48">
        <f t="shared" si="233"/>
        <v>0</v>
      </c>
      <c r="AA685" s="48">
        <f t="shared" si="233"/>
        <v>0</v>
      </c>
      <c r="AB685" s="118"/>
    </row>
    <row r="686" spans="1:28" s="148" customFormat="1" ht="11.25" x14ac:dyDescent="0.2">
      <c r="A686" s="87">
        <v>521</v>
      </c>
      <c r="B686" s="38" t="s">
        <v>1254</v>
      </c>
      <c r="C686" s="144">
        <v>560</v>
      </c>
      <c r="D686" s="39">
        <f t="shared" ref="D686:AA686" si="234">SUM(D687+D688)</f>
        <v>0</v>
      </c>
      <c r="E686" s="99">
        <f t="shared" si="234"/>
        <v>0</v>
      </c>
      <c r="F686" s="48">
        <f t="shared" si="234"/>
        <v>0</v>
      </c>
      <c r="G686" s="49">
        <f t="shared" si="234"/>
        <v>0</v>
      </c>
      <c r="H686" s="50">
        <f t="shared" si="234"/>
        <v>0</v>
      </c>
      <c r="I686" s="58">
        <f t="shared" si="234"/>
        <v>0</v>
      </c>
      <c r="J686" s="49">
        <f t="shared" si="234"/>
        <v>0</v>
      </c>
      <c r="K686" s="49">
        <f t="shared" si="234"/>
        <v>0</v>
      </c>
      <c r="L686" s="99">
        <f t="shared" si="234"/>
        <v>0</v>
      </c>
      <c r="M686" s="49">
        <f t="shared" si="234"/>
        <v>0</v>
      </c>
      <c r="N686" s="49">
        <f t="shared" si="234"/>
        <v>0</v>
      </c>
      <c r="O686" s="49">
        <f t="shared" si="234"/>
        <v>0</v>
      </c>
      <c r="P686" s="48">
        <f t="shared" si="234"/>
        <v>0</v>
      </c>
      <c r="Q686" s="48">
        <f t="shared" si="234"/>
        <v>0</v>
      </c>
      <c r="R686" s="48">
        <f t="shared" si="234"/>
        <v>0</v>
      </c>
      <c r="S686" s="105">
        <f t="shared" si="234"/>
        <v>0</v>
      </c>
      <c r="T686" s="99">
        <f t="shared" si="234"/>
        <v>0</v>
      </c>
      <c r="U686" s="48">
        <f t="shared" si="234"/>
        <v>0</v>
      </c>
      <c r="V686" s="48">
        <f t="shared" si="234"/>
        <v>0</v>
      </c>
      <c r="W686" s="50">
        <f t="shared" si="234"/>
        <v>0</v>
      </c>
      <c r="X686" s="58">
        <f t="shared" si="234"/>
        <v>0</v>
      </c>
      <c r="Y686" s="48">
        <f t="shared" si="234"/>
        <v>0</v>
      </c>
      <c r="Z686" s="48">
        <f t="shared" si="234"/>
        <v>0</v>
      </c>
      <c r="AA686" s="48">
        <f t="shared" si="234"/>
        <v>0</v>
      </c>
      <c r="AB686" s="118"/>
    </row>
    <row r="687" spans="1:28" s="148" customFormat="1" ht="11.25" x14ac:dyDescent="0.2">
      <c r="A687" s="87">
        <v>5211</v>
      </c>
      <c r="B687" s="38" t="s">
        <v>1255</v>
      </c>
      <c r="C687" s="144">
        <v>561</v>
      </c>
      <c r="D687" s="145">
        <f>SUM(E687:AA687)</f>
        <v>0</v>
      </c>
      <c r="E687" s="149"/>
      <c r="F687" s="150"/>
      <c r="G687" s="151"/>
      <c r="H687" s="154"/>
      <c r="I687" s="152"/>
      <c r="J687" s="151"/>
      <c r="K687" s="151"/>
      <c r="L687" s="149"/>
      <c r="M687" s="151"/>
      <c r="N687" s="151"/>
      <c r="O687" s="151"/>
      <c r="P687" s="150"/>
      <c r="Q687" s="150"/>
      <c r="R687" s="150"/>
      <c r="S687" s="153"/>
      <c r="T687" s="149"/>
      <c r="U687" s="150"/>
      <c r="V687" s="150"/>
      <c r="W687" s="154"/>
      <c r="X687" s="155"/>
      <c r="Y687" s="150"/>
      <c r="Z687" s="150"/>
      <c r="AA687" s="150"/>
      <c r="AB687" s="157"/>
    </row>
    <row r="688" spans="1:28" s="148" customFormat="1" ht="11.25" x14ac:dyDescent="0.2">
      <c r="A688" s="87">
        <v>5212</v>
      </c>
      <c r="B688" s="38" t="s">
        <v>1256</v>
      </c>
      <c r="C688" s="144">
        <v>562</v>
      </c>
      <c r="D688" s="145">
        <f>SUM(E688:AA688)</f>
        <v>0</v>
      </c>
      <c r="E688" s="149"/>
      <c r="F688" s="150"/>
      <c r="G688" s="151"/>
      <c r="H688" s="154"/>
      <c r="I688" s="152"/>
      <c r="J688" s="151"/>
      <c r="K688" s="151"/>
      <c r="L688" s="149"/>
      <c r="M688" s="151"/>
      <c r="N688" s="151"/>
      <c r="O688" s="151"/>
      <c r="P688" s="150"/>
      <c r="Q688" s="150"/>
      <c r="R688" s="150"/>
      <c r="S688" s="153"/>
      <c r="T688" s="149"/>
      <c r="U688" s="150"/>
      <c r="V688" s="150"/>
      <c r="W688" s="154"/>
      <c r="X688" s="155"/>
      <c r="Y688" s="150"/>
      <c r="Z688" s="150"/>
      <c r="AA688" s="150"/>
      <c r="AB688" s="157"/>
    </row>
    <row r="689" spans="1:28" s="148" customFormat="1" ht="11.25" x14ac:dyDescent="0.2">
      <c r="A689" s="87">
        <v>522</v>
      </c>
      <c r="B689" s="38" t="s">
        <v>1257</v>
      </c>
      <c r="C689" s="144">
        <v>563</v>
      </c>
      <c r="D689" s="39">
        <f>SUM(D690:D691)</f>
        <v>0</v>
      </c>
      <c r="E689" s="99">
        <f t="shared" ref="E689:AA689" si="235">SUM(E690:E691)</f>
        <v>0</v>
      </c>
      <c r="F689" s="48">
        <f t="shared" si="235"/>
        <v>0</v>
      </c>
      <c r="G689" s="49">
        <f t="shared" si="235"/>
        <v>0</v>
      </c>
      <c r="H689" s="50">
        <f t="shared" si="235"/>
        <v>0</v>
      </c>
      <c r="I689" s="58">
        <f t="shared" si="235"/>
        <v>0</v>
      </c>
      <c r="J689" s="49">
        <f t="shared" si="235"/>
        <v>0</v>
      </c>
      <c r="K689" s="49">
        <f t="shared" si="235"/>
        <v>0</v>
      </c>
      <c r="L689" s="99">
        <f t="shared" si="235"/>
        <v>0</v>
      </c>
      <c r="M689" s="49">
        <f t="shared" si="235"/>
        <v>0</v>
      </c>
      <c r="N689" s="49">
        <f t="shared" si="235"/>
        <v>0</v>
      </c>
      <c r="O689" s="49">
        <f t="shared" si="235"/>
        <v>0</v>
      </c>
      <c r="P689" s="48">
        <f t="shared" si="235"/>
        <v>0</v>
      </c>
      <c r="Q689" s="48">
        <f t="shared" si="235"/>
        <v>0</v>
      </c>
      <c r="R689" s="48">
        <f t="shared" si="235"/>
        <v>0</v>
      </c>
      <c r="S689" s="105">
        <f t="shared" si="235"/>
        <v>0</v>
      </c>
      <c r="T689" s="99">
        <f t="shared" si="235"/>
        <v>0</v>
      </c>
      <c r="U689" s="48">
        <f t="shared" si="235"/>
        <v>0</v>
      </c>
      <c r="V689" s="48">
        <f t="shared" si="235"/>
        <v>0</v>
      </c>
      <c r="W689" s="50">
        <f t="shared" si="235"/>
        <v>0</v>
      </c>
      <c r="X689" s="58">
        <f t="shared" si="235"/>
        <v>0</v>
      </c>
      <c r="Y689" s="48">
        <f t="shared" si="235"/>
        <v>0</v>
      </c>
      <c r="Z689" s="48">
        <f t="shared" si="235"/>
        <v>0</v>
      </c>
      <c r="AA689" s="48">
        <f t="shared" si="235"/>
        <v>0</v>
      </c>
      <c r="AB689" s="118"/>
    </row>
    <row r="690" spans="1:28" s="148" customFormat="1" ht="11.25" x14ac:dyDescent="0.2">
      <c r="A690" s="87">
        <v>5221</v>
      </c>
      <c r="B690" s="38" t="s">
        <v>355</v>
      </c>
      <c r="C690" s="144">
        <v>564</v>
      </c>
      <c r="D690" s="145">
        <f>SUM(E690:AA690)</f>
        <v>0</v>
      </c>
      <c r="E690" s="149"/>
      <c r="F690" s="150"/>
      <c r="G690" s="151"/>
      <c r="H690" s="154"/>
      <c r="I690" s="152"/>
      <c r="J690" s="151"/>
      <c r="K690" s="151"/>
      <c r="L690" s="149"/>
      <c r="M690" s="151"/>
      <c r="N690" s="151"/>
      <c r="O690" s="151"/>
      <c r="P690" s="150"/>
      <c r="Q690" s="150"/>
      <c r="R690" s="150"/>
      <c r="S690" s="153"/>
      <c r="T690" s="149"/>
      <c r="U690" s="150"/>
      <c r="V690" s="150"/>
      <c r="W690" s="154"/>
      <c r="X690" s="155"/>
      <c r="Y690" s="150"/>
      <c r="Z690" s="150"/>
      <c r="AA690" s="150"/>
      <c r="AB690" s="157"/>
    </row>
    <row r="691" spans="1:28" s="148" customFormat="1" ht="11.25" x14ac:dyDescent="0.2">
      <c r="A691" s="87">
        <v>5222</v>
      </c>
      <c r="B691" s="38" t="s">
        <v>356</v>
      </c>
      <c r="C691" s="144">
        <v>565</v>
      </c>
      <c r="D691" s="145">
        <f>SUM(E691:AA691)</f>
        <v>0</v>
      </c>
      <c r="E691" s="149"/>
      <c r="F691" s="150"/>
      <c r="G691" s="151"/>
      <c r="H691" s="154"/>
      <c r="I691" s="152"/>
      <c r="J691" s="151"/>
      <c r="K691" s="151"/>
      <c r="L691" s="149"/>
      <c r="M691" s="151"/>
      <c r="N691" s="151"/>
      <c r="O691" s="151"/>
      <c r="P691" s="150"/>
      <c r="Q691" s="150"/>
      <c r="R691" s="150"/>
      <c r="S691" s="153"/>
      <c r="T691" s="149"/>
      <c r="U691" s="150"/>
      <c r="V691" s="150"/>
      <c r="W691" s="154"/>
      <c r="X691" s="155"/>
      <c r="Y691" s="150"/>
      <c r="Z691" s="150"/>
      <c r="AA691" s="150"/>
      <c r="AB691" s="157"/>
    </row>
    <row r="692" spans="1:28" s="148" customFormat="1" ht="11.25" x14ac:dyDescent="0.2">
      <c r="A692" s="87">
        <v>523</v>
      </c>
      <c r="B692" s="38" t="s">
        <v>1258</v>
      </c>
      <c r="C692" s="144">
        <v>566</v>
      </c>
      <c r="D692" s="39">
        <f>SUM(D693:D694)</f>
        <v>0</v>
      </c>
      <c r="E692" s="99">
        <f t="shared" ref="E692:AA692" si="236">SUM(E693:E694)</f>
        <v>0</v>
      </c>
      <c r="F692" s="48">
        <f t="shared" si="236"/>
        <v>0</v>
      </c>
      <c r="G692" s="49">
        <f t="shared" si="236"/>
        <v>0</v>
      </c>
      <c r="H692" s="50">
        <f t="shared" si="236"/>
        <v>0</v>
      </c>
      <c r="I692" s="58">
        <f t="shared" si="236"/>
        <v>0</v>
      </c>
      <c r="J692" s="49">
        <f t="shared" si="236"/>
        <v>0</v>
      </c>
      <c r="K692" s="49">
        <f t="shared" si="236"/>
        <v>0</v>
      </c>
      <c r="L692" s="99">
        <f t="shared" si="236"/>
        <v>0</v>
      </c>
      <c r="M692" s="49">
        <f t="shared" si="236"/>
        <v>0</v>
      </c>
      <c r="N692" s="49">
        <f t="shared" si="236"/>
        <v>0</v>
      </c>
      <c r="O692" s="49">
        <f t="shared" si="236"/>
        <v>0</v>
      </c>
      <c r="P692" s="48">
        <f t="shared" si="236"/>
        <v>0</v>
      </c>
      <c r="Q692" s="48">
        <f t="shared" si="236"/>
        <v>0</v>
      </c>
      <c r="R692" s="48">
        <f t="shared" si="236"/>
        <v>0</v>
      </c>
      <c r="S692" s="105">
        <f t="shared" si="236"/>
        <v>0</v>
      </c>
      <c r="T692" s="99">
        <f t="shared" si="236"/>
        <v>0</v>
      </c>
      <c r="U692" s="48">
        <f t="shared" si="236"/>
        <v>0</v>
      </c>
      <c r="V692" s="48">
        <f t="shared" si="236"/>
        <v>0</v>
      </c>
      <c r="W692" s="50">
        <f t="shared" si="236"/>
        <v>0</v>
      </c>
      <c r="X692" s="58">
        <f t="shared" si="236"/>
        <v>0</v>
      </c>
      <c r="Y692" s="48">
        <f t="shared" si="236"/>
        <v>0</v>
      </c>
      <c r="Z692" s="48">
        <f t="shared" si="236"/>
        <v>0</v>
      </c>
      <c r="AA692" s="48">
        <f t="shared" si="236"/>
        <v>0</v>
      </c>
      <c r="AB692" s="118"/>
    </row>
    <row r="693" spans="1:28" s="148" customFormat="1" ht="11.25" x14ac:dyDescent="0.2">
      <c r="A693" s="87">
        <v>5231</v>
      </c>
      <c r="B693" s="38" t="s">
        <v>357</v>
      </c>
      <c r="C693" s="144">
        <v>567</v>
      </c>
      <c r="D693" s="145">
        <f>SUM(E693:AA693)</f>
        <v>0</v>
      </c>
      <c r="E693" s="149"/>
      <c r="F693" s="150"/>
      <c r="G693" s="151"/>
      <c r="H693" s="154"/>
      <c r="I693" s="152"/>
      <c r="J693" s="151"/>
      <c r="K693" s="151"/>
      <c r="L693" s="149"/>
      <c r="M693" s="151"/>
      <c r="N693" s="151"/>
      <c r="O693" s="151"/>
      <c r="P693" s="150"/>
      <c r="Q693" s="150"/>
      <c r="R693" s="150"/>
      <c r="S693" s="153"/>
      <c r="T693" s="149"/>
      <c r="U693" s="150"/>
      <c r="V693" s="150"/>
      <c r="W693" s="154"/>
      <c r="X693" s="155"/>
      <c r="Y693" s="150"/>
      <c r="Z693" s="150"/>
      <c r="AA693" s="150"/>
      <c r="AB693" s="157"/>
    </row>
    <row r="694" spans="1:28" s="148" customFormat="1" ht="11.25" x14ac:dyDescent="0.2">
      <c r="A694" s="87">
        <v>5232</v>
      </c>
      <c r="B694" s="38" t="s">
        <v>358</v>
      </c>
      <c r="C694" s="144">
        <v>568</v>
      </c>
      <c r="D694" s="145">
        <f>SUM(E694:AA694)</f>
        <v>0</v>
      </c>
      <c r="E694" s="149"/>
      <c r="F694" s="150"/>
      <c r="G694" s="151"/>
      <c r="H694" s="154"/>
      <c r="I694" s="152"/>
      <c r="J694" s="151"/>
      <c r="K694" s="151"/>
      <c r="L694" s="149"/>
      <c r="M694" s="151"/>
      <c r="N694" s="151"/>
      <c r="O694" s="151"/>
      <c r="P694" s="150"/>
      <c r="Q694" s="150"/>
      <c r="R694" s="150"/>
      <c r="S694" s="153"/>
      <c r="T694" s="149"/>
      <c r="U694" s="150"/>
      <c r="V694" s="150"/>
      <c r="W694" s="154"/>
      <c r="X694" s="155"/>
      <c r="Y694" s="150"/>
      <c r="Z694" s="150"/>
      <c r="AA694" s="150"/>
      <c r="AB694" s="157"/>
    </row>
    <row r="695" spans="1:28" s="148" customFormat="1" ht="11.25" x14ac:dyDescent="0.2">
      <c r="A695" s="87">
        <v>524</v>
      </c>
      <c r="B695" s="38" t="s">
        <v>1259</v>
      </c>
      <c r="C695" s="144">
        <v>569</v>
      </c>
      <c r="D695" s="39">
        <f>SUM(D696:D697)</f>
        <v>0</v>
      </c>
      <c r="E695" s="99">
        <f t="shared" ref="E695:AA695" si="237">SUM(E696:E697)</f>
        <v>0</v>
      </c>
      <c r="F695" s="48">
        <f t="shared" si="237"/>
        <v>0</v>
      </c>
      <c r="G695" s="49">
        <f t="shared" si="237"/>
        <v>0</v>
      </c>
      <c r="H695" s="50">
        <f t="shared" si="237"/>
        <v>0</v>
      </c>
      <c r="I695" s="58">
        <f t="shared" si="237"/>
        <v>0</v>
      </c>
      <c r="J695" s="49">
        <f t="shared" si="237"/>
        <v>0</v>
      </c>
      <c r="K695" s="49">
        <f t="shared" si="237"/>
        <v>0</v>
      </c>
      <c r="L695" s="99">
        <f t="shared" si="237"/>
        <v>0</v>
      </c>
      <c r="M695" s="49">
        <f t="shared" si="237"/>
        <v>0</v>
      </c>
      <c r="N695" s="49">
        <f t="shared" si="237"/>
        <v>0</v>
      </c>
      <c r="O695" s="49">
        <f t="shared" si="237"/>
        <v>0</v>
      </c>
      <c r="P695" s="48">
        <f t="shared" si="237"/>
        <v>0</v>
      </c>
      <c r="Q695" s="48">
        <f t="shared" si="237"/>
        <v>0</v>
      </c>
      <c r="R695" s="48">
        <f t="shared" si="237"/>
        <v>0</v>
      </c>
      <c r="S695" s="105">
        <f t="shared" si="237"/>
        <v>0</v>
      </c>
      <c r="T695" s="99">
        <f t="shared" si="237"/>
        <v>0</v>
      </c>
      <c r="U695" s="48">
        <f t="shared" si="237"/>
        <v>0</v>
      </c>
      <c r="V695" s="48">
        <f t="shared" si="237"/>
        <v>0</v>
      </c>
      <c r="W695" s="50">
        <f t="shared" si="237"/>
        <v>0</v>
      </c>
      <c r="X695" s="58">
        <f t="shared" si="237"/>
        <v>0</v>
      </c>
      <c r="Y695" s="48">
        <f t="shared" si="237"/>
        <v>0</v>
      </c>
      <c r="Z695" s="48">
        <f t="shared" si="237"/>
        <v>0</v>
      </c>
      <c r="AA695" s="48">
        <f t="shared" si="237"/>
        <v>0</v>
      </c>
      <c r="AB695" s="118"/>
    </row>
    <row r="696" spans="1:28" s="148" customFormat="1" ht="11.25" x14ac:dyDescent="0.2">
      <c r="A696" s="87">
        <v>5241</v>
      </c>
      <c r="B696" s="38" t="s">
        <v>1260</v>
      </c>
      <c r="C696" s="144">
        <v>570</v>
      </c>
      <c r="D696" s="145">
        <f>SUM(E696:AA696)</f>
        <v>0</v>
      </c>
      <c r="E696" s="149"/>
      <c r="F696" s="150"/>
      <c r="G696" s="151"/>
      <c r="H696" s="154"/>
      <c r="I696" s="152"/>
      <c r="J696" s="151"/>
      <c r="K696" s="151"/>
      <c r="L696" s="149"/>
      <c r="M696" s="151"/>
      <c r="N696" s="151"/>
      <c r="O696" s="151"/>
      <c r="P696" s="150"/>
      <c r="Q696" s="150"/>
      <c r="R696" s="150"/>
      <c r="S696" s="153"/>
      <c r="T696" s="149"/>
      <c r="U696" s="150"/>
      <c r="V696" s="150"/>
      <c r="W696" s="154"/>
      <c r="X696" s="155"/>
      <c r="Y696" s="150"/>
      <c r="Z696" s="150"/>
      <c r="AA696" s="150"/>
      <c r="AB696" s="157"/>
    </row>
    <row r="697" spans="1:28" s="148" customFormat="1" ht="11.25" x14ac:dyDescent="0.2">
      <c r="A697" s="87">
        <v>5242</v>
      </c>
      <c r="B697" s="38" t="s">
        <v>365</v>
      </c>
      <c r="C697" s="144">
        <v>571</v>
      </c>
      <c r="D697" s="145">
        <f>SUM(E697:AA697)</f>
        <v>0</v>
      </c>
      <c r="E697" s="149"/>
      <c r="F697" s="150"/>
      <c r="G697" s="151"/>
      <c r="H697" s="154"/>
      <c r="I697" s="152"/>
      <c r="J697" s="151"/>
      <c r="K697" s="151"/>
      <c r="L697" s="149"/>
      <c r="M697" s="151"/>
      <c r="N697" s="151"/>
      <c r="O697" s="151"/>
      <c r="P697" s="150"/>
      <c r="Q697" s="150"/>
      <c r="R697" s="150"/>
      <c r="S697" s="153"/>
      <c r="T697" s="149"/>
      <c r="U697" s="150"/>
      <c r="V697" s="150"/>
      <c r="W697" s="154"/>
      <c r="X697" s="155"/>
      <c r="Y697" s="150"/>
      <c r="Z697" s="150"/>
      <c r="AA697" s="150"/>
      <c r="AB697" s="157"/>
    </row>
    <row r="698" spans="1:28" s="148" customFormat="1" ht="11.25" x14ac:dyDescent="0.2">
      <c r="A698" s="87">
        <v>53</v>
      </c>
      <c r="B698" s="38" t="s">
        <v>1261</v>
      </c>
      <c r="C698" s="144">
        <v>572</v>
      </c>
      <c r="D698" s="39">
        <f>D699+D703+D706+D709</f>
        <v>0</v>
      </c>
      <c r="E698" s="99">
        <f t="shared" ref="E698:AA698" si="238">E699+E703+E706+E709</f>
        <v>0</v>
      </c>
      <c r="F698" s="48">
        <f t="shared" si="238"/>
        <v>0</v>
      </c>
      <c r="G698" s="49">
        <f t="shared" si="238"/>
        <v>0</v>
      </c>
      <c r="H698" s="50">
        <f t="shared" si="238"/>
        <v>0</v>
      </c>
      <c r="I698" s="58">
        <f t="shared" si="238"/>
        <v>0</v>
      </c>
      <c r="J698" s="49">
        <f t="shared" si="238"/>
        <v>0</v>
      </c>
      <c r="K698" s="49">
        <f t="shared" si="238"/>
        <v>0</v>
      </c>
      <c r="L698" s="99">
        <f t="shared" si="238"/>
        <v>0</v>
      </c>
      <c r="M698" s="49">
        <f t="shared" si="238"/>
        <v>0</v>
      </c>
      <c r="N698" s="49">
        <f t="shared" si="238"/>
        <v>0</v>
      </c>
      <c r="O698" s="49">
        <f t="shared" si="238"/>
        <v>0</v>
      </c>
      <c r="P698" s="48">
        <f t="shared" si="238"/>
        <v>0</v>
      </c>
      <c r="Q698" s="48">
        <f t="shared" si="238"/>
        <v>0</v>
      </c>
      <c r="R698" s="48">
        <f t="shared" si="238"/>
        <v>0</v>
      </c>
      <c r="S698" s="105">
        <f t="shared" si="238"/>
        <v>0</v>
      </c>
      <c r="T698" s="99">
        <f t="shared" si="238"/>
        <v>0</v>
      </c>
      <c r="U698" s="48">
        <f t="shared" si="238"/>
        <v>0</v>
      </c>
      <c r="V698" s="48">
        <f t="shared" si="238"/>
        <v>0</v>
      </c>
      <c r="W698" s="50">
        <f t="shared" si="238"/>
        <v>0</v>
      </c>
      <c r="X698" s="58">
        <f t="shared" si="238"/>
        <v>0</v>
      </c>
      <c r="Y698" s="48">
        <f t="shared" si="238"/>
        <v>0</v>
      </c>
      <c r="Z698" s="48">
        <f t="shared" si="238"/>
        <v>0</v>
      </c>
      <c r="AA698" s="48">
        <f t="shared" si="238"/>
        <v>0</v>
      </c>
      <c r="AB698" s="118"/>
    </row>
    <row r="699" spans="1:28" s="148" customFormat="1" ht="22.5" customHeight="1" x14ac:dyDescent="0.2">
      <c r="A699" s="87">
        <v>531</v>
      </c>
      <c r="B699" s="38" t="s">
        <v>1262</v>
      </c>
      <c r="C699" s="144">
        <v>573</v>
      </c>
      <c r="D699" s="39">
        <f>SUM(D700:D702)</f>
        <v>0</v>
      </c>
      <c r="E699" s="99">
        <f t="shared" ref="E699:AA699" si="239">SUM(E700:E702)</f>
        <v>0</v>
      </c>
      <c r="F699" s="48">
        <f t="shared" si="239"/>
        <v>0</v>
      </c>
      <c r="G699" s="49">
        <f t="shared" si="239"/>
        <v>0</v>
      </c>
      <c r="H699" s="50">
        <f t="shared" si="239"/>
        <v>0</v>
      </c>
      <c r="I699" s="58">
        <f t="shared" si="239"/>
        <v>0</v>
      </c>
      <c r="J699" s="49">
        <f t="shared" si="239"/>
        <v>0</v>
      </c>
      <c r="K699" s="49">
        <f t="shared" si="239"/>
        <v>0</v>
      </c>
      <c r="L699" s="99">
        <f t="shared" si="239"/>
        <v>0</v>
      </c>
      <c r="M699" s="49">
        <f t="shared" si="239"/>
        <v>0</v>
      </c>
      <c r="N699" s="49">
        <f t="shared" si="239"/>
        <v>0</v>
      </c>
      <c r="O699" s="49">
        <f t="shared" si="239"/>
        <v>0</v>
      </c>
      <c r="P699" s="48">
        <f t="shared" si="239"/>
        <v>0</v>
      </c>
      <c r="Q699" s="48">
        <f t="shared" si="239"/>
        <v>0</v>
      </c>
      <c r="R699" s="48">
        <f t="shared" si="239"/>
        <v>0</v>
      </c>
      <c r="S699" s="105">
        <f t="shared" si="239"/>
        <v>0</v>
      </c>
      <c r="T699" s="99">
        <f t="shared" si="239"/>
        <v>0</v>
      </c>
      <c r="U699" s="48">
        <f t="shared" si="239"/>
        <v>0</v>
      </c>
      <c r="V699" s="48">
        <f t="shared" si="239"/>
        <v>0</v>
      </c>
      <c r="W699" s="50">
        <f t="shared" si="239"/>
        <v>0</v>
      </c>
      <c r="X699" s="58">
        <f t="shared" si="239"/>
        <v>0</v>
      </c>
      <c r="Y699" s="48">
        <f t="shared" si="239"/>
        <v>0</v>
      </c>
      <c r="Z699" s="48">
        <f t="shared" si="239"/>
        <v>0</v>
      </c>
      <c r="AA699" s="48">
        <f t="shared" si="239"/>
        <v>0</v>
      </c>
      <c r="AB699" s="118"/>
    </row>
    <row r="700" spans="1:28" s="148" customFormat="1" ht="11.25" x14ac:dyDescent="0.2">
      <c r="A700" s="87">
        <v>5312</v>
      </c>
      <c r="B700" s="38" t="s">
        <v>359</v>
      </c>
      <c r="C700" s="144">
        <v>574</v>
      </c>
      <c r="D700" s="145">
        <f>SUM(E700:AA700)</f>
        <v>0</v>
      </c>
      <c r="E700" s="149"/>
      <c r="F700" s="150"/>
      <c r="G700" s="151"/>
      <c r="H700" s="154"/>
      <c r="I700" s="152"/>
      <c r="J700" s="151"/>
      <c r="K700" s="151"/>
      <c r="L700" s="149"/>
      <c r="M700" s="151"/>
      <c r="N700" s="151"/>
      <c r="O700" s="151"/>
      <c r="P700" s="150"/>
      <c r="Q700" s="150"/>
      <c r="R700" s="150"/>
      <c r="S700" s="153"/>
      <c r="T700" s="149"/>
      <c r="U700" s="150"/>
      <c r="V700" s="150"/>
      <c r="W700" s="154"/>
      <c r="X700" s="155"/>
      <c r="Y700" s="150"/>
      <c r="Z700" s="150"/>
      <c r="AA700" s="150"/>
      <c r="AB700" s="157"/>
    </row>
    <row r="701" spans="1:28" s="148" customFormat="1" ht="22.5" customHeight="1" x14ac:dyDescent="0.2">
      <c r="A701" s="87">
        <v>5313</v>
      </c>
      <c r="B701" s="38" t="s">
        <v>360</v>
      </c>
      <c r="C701" s="144">
        <v>575</v>
      </c>
      <c r="D701" s="145">
        <f>SUM(E701:AA701)</f>
        <v>0</v>
      </c>
      <c r="E701" s="149"/>
      <c r="F701" s="150"/>
      <c r="G701" s="151"/>
      <c r="H701" s="151"/>
      <c r="I701" s="151"/>
      <c r="J701" s="151"/>
      <c r="K701" s="151"/>
      <c r="L701" s="149"/>
      <c r="M701" s="151"/>
      <c r="N701" s="151"/>
      <c r="O701" s="151"/>
      <c r="P701" s="150"/>
      <c r="Q701" s="150"/>
      <c r="R701" s="150"/>
      <c r="S701" s="153"/>
      <c r="T701" s="149"/>
      <c r="U701" s="150"/>
      <c r="V701" s="150"/>
      <c r="W701" s="154"/>
      <c r="X701" s="155"/>
      <c r="Y701" s="150"/>
      <c r="Z701" s="150"/>
      <c r="AA701" s="150"/>
      <c r="AB701" s="157"/>
    </row>
    <row r="702" spans="1:28" s="148" customFormat="1" ht="22.5" customHeight="1" x14ac:dyDescent="0.2">
      <c r="A702" s="87">
        <v>5314</v>
      </c>
      <c r="B702" s="38" t="s">
        <v>361</v>
      </c>
      <c r="C702" s="144">
        <v>576</v>
      </c>
      <c r="D702" s="145">
        <f>SUM(E702:AA702)</f>
        <v>0</v>
      </c>
      <c r="E702" s="149"/>
      <c r="F702" s="150"/>
      <c r="G702" s="151"/>
      <c r="H702" s="151"/>
      <c r="I702" s="151"/>
      <c r="J702" s="151"/>
      <c r="K702" s="151"/>
      <c r="L702" s="149"/>
      <c r="M702" s="151"/>
      <c r="N702" s="151"/>
      <c r="O702" s="151"/>
      <c r="P702" s="150"/>
      <c r="Q702" s="150"/>
      <c r="R702" s="150"/>
      <c r="S702" s="153"/>
      <c r="T702" s="149"/>
      <c r="U702" s="150"/>
      <c r="V702" s="150"/>
      <c r="W702" s="154"/>
      <c r="X702" s="155"/>
      <c r="Y702" s="150"/>
      <c r="Z702" s="150"/>
      <c r="AA702" s="150"/>
      <c r="AB702" s="157"/>
    </row>
    <row r="703" spans="1:28" s="148" customFormat="1" ht="22.5" customHeight="1" x14ac:dyDescent="0.2">
      <c r="A703" s="87">
        <v>532</v>
      </c>
      <c r="B703" s="38" t="s">
        <v>1263</v>
      </c>
      <c r="C703" s="144">
        <v>577</v>
      </c>
      <c r="D703" s="39">
        <f>D704</f>
        <v>0</v>
      </c>
      <c r="E703" s="99">
        <f t="shared" ref="E703:AA703" si="240">E704</f>
        <v>0</v>
      </c>
      <c r="F703" s="48">
        <f t="shared" si="240"/>
        <v>0</v>
      </c>
      <c r="G703" s="49">
        <f t="shared" si="240"/>
        <v>0</v>
      </c>
      <c r="H703" s="49">
        <f t="shared" si="240"/>
        <v>0</v>
      </c>
      <c r="I703" s="49">
        <f t="shared" si="240"/>
        <v>0</v>
      </c>
      <c r="J703" s="49">
        <f t="shared" si="240"/>
        <v>0</v>
      </c>
      <c r="K703" s="49">
        <f t="shared" si="240"/>
        <v>0</v>
      </c>
      <c r="L703" s="99">
        <f t="shared" si="240"/>
        <v>0</v>
      </c>
      <c r="M703" s="49">
        <f t="shared" si="240"/>
        <v>0</v>
      </c>
      <c r="N703" s="49">
        <f t="shared" si="240"/>
        <v>0</v>
      </c>
      <c r="O703" s="49">
        <f t="shared" si="240"/>
        <v>0</v>
      </c>
      <c r="P703" s="48">
        <f t="shared" si="240"/>
        <v>0</v>
      </c>
      <c r="Q703" s="48">
        <f t="shared" si="240"/>
        <v>0</v>
      </c>
      <c r="R703" s="48">
        <f t="shared" si="240"/>
        <v>0</v>
      </c>
      <c r="S703" s="105">
        <f t="shared" si="240"/>
        <v>0</v>
      </c>
      <c r="T703" s="99">
        <f t="shared" si="240"/>
        <v>0</v>
      </c>
      <c r="U703" s="48">
        <f t="shared" si="240"/>
        <v>0</v>
      </c>
      <c r="V703" s="48">
        <f t="shared" si="240"/>
        <v>0</v>
      </c>
      <c r="W703" s="50">
        <f t="shared" si="240"/>
        <v>0</v>
      </c>
      <c r="X703" s="58">
        <f t="shared" si="240"/>
        <v>0</v>
      </c>
      <c r="Y703" s="48">
        <f t="shared" si="240"/>
        <v>0</v>
      </c>
      <c r="Z703" s="48">
        <f t="shared" si="240"/>
        <v>0</v>
      </c>
      <c r="AA703" s="48">
        <f t="shared" si="240"/>
        <v>0</v>
      </c>
      <c r="AB703" s="118"/>
    </row>
    <row r="704" spans="1:28" s="148" customFormat="1" ht="11.25" x14ac:dyDescent="0.2">
      <c r="A704" s="87">
        <v>5321</v>
      </c>
      <c r="B704" s="38" t="s">
        <v>362</v>
      </c>
      <c r="C704" s="144">
        <v>578</v>
      </c>
      <c r="D704" s="145">
        <f>SUM(E704:AA704)</f>
        <v>0</v>
      </c>
      <c r="E704" s="149">
        <f t="shared" ref="E704:AA704" si="241">+E705</f>
        <v>0</v>
      </c>
      <c r="F704" s="150">
        <f t="shared" si="241"/>
        <v>0</v>
      </c>
      <c r="G704" s="151">
        <f t="shared" si="241"/>
        <v>0</v>
      </c>
      <c r="H704" s="151">
        <f t="shared" si="241"/>
        <v>0</v>
      </c>
      <c r="I704" s="151">
        <f t="shared" si="241"/>
        <v>0</v>
      </c>
      <c r="J704" s="151">
        <f t="shared" si="241"/>
        <v>0</v>
      </c>
      <c r="K704" s="151">
        <f t="shared" si="241"/>
        <v>0</v>
      </c>
      <c r="L704" s="149">
        <f t="shared" si="241"/>
        <v>0</v>
      </c>
      <c r="M704" s="151">
        <f t="shared" si="241"/>
        <v>0</v>
      </c>
      <c r="N704" s="151">
        <f t="shared" si="241"/>
        <v>0</v>
      </c>
      <c r="O704" s="151">
        <f t="shared" si="241"/>
        <v>0</v>
      </c>
      <c r="P704" s="150">
        <f t="shared" si="241"/>
        <v>0</v>
      </c>
      <c r="Q704" s="150">
        <f t="shared" si="241"/>
        <v>0</v>
      </c>
      <c r="R704" s="150">
        <f t="shared" si="241"/>
        <v>0</v>
      </c>
      <c r="S704" s="153">
        <f t="shared" si="241"/>
        <v>0</v>
      </c>
      <c r="T704" s="149">
        <f t="shared" si="241"/>
        <v>0</v>
      </c>
      <c r="U704" s="150">
        <f t="shared" si="241"/>
        <v>0</v>
      </c>
      <c r="V704" s="150">
        <f t="shared" si="241"/>
        <v>0</v>
      </c>
      <c r="W704" s="154">
        <f t="shared" si="241"/>
        <v>0</v>
      </c>
      <c r="X704" s="155">
        <f t="shared" si="241"/>
        <v>0</v>
      </c>
      <c r="Y704" s="150">
        <f t="shared" si="241"/>
        <v>0</v>
      </c>
      <c r="Z704" s="150">
        <f t="shared" si="241"/>
        <v>0</v>
      </c>
      <c r="AA704" s="150">
        <f t="shared" si="241"/>
        <v>0</v>
      </c>
      <c r="AB704" s="157"/>
    </row>
    <row r="705" spans="1:28" x14ac:dyDescent="0.25">
      <c r="A705" s="87" t="s">
        <v>1264</v>
      </c>
      <c r="B705" s="38" t="s">
        <v>362</v>
      </c>
      <c r="C705" s="144"/>
      <c r="D705" s="146">
        <f>SUM(E705:AA705)</f>
        <v>0</v>
      </c>
      <c r="E705" s="98">
        <v>0</v>
      </c>
      <c r="F705" s="45">
        <v>0</v>
      </c>
      <c r="G705" s="46">
        <v>0</v>
      </c>
      <c r="H705" s="46">
        <v>0</v>
      </c>
      <c r="I705" s="46">
        <v>0</v>
      </c>
      <c r="J705" s="46">
        <v>0</v>
      </c>
      <c r="K705" s="46">
        <v>0</v>
      </c>
      <c r="L705" s="98">
        <v>0</v>
      </c>
      <c r="M705" s="46">
        <v>0</v>
      </c>
      <c r="N705" s="46">
        <v>0</v>
      </c>
      <c r="O705" s="46">
        <v>0</v>
      </c>
      <c r="P705" s="45">
        <v>0</v>
      </c>
      <c r="Q705" s="45">
        <v>0</v>
      </c>
      <c r="R705" s="45">
        <v>0</v>
      </c>
      <c r="S705" s="104">
        <v>0</v>
      </c>
      <c r="T705" s="98">
        <v>0</v>
      </c>
      <c r="U705" s="45">
        <v>0</v>
      </c>
      <c r="V705" s="45">
        <v>0</v>
      </c>
      <c r="W705" s="47">
        <v>0</v>
      </c>
      <c r="X705" s="62">
        <v>0</v>
      </c>
      <c r="Y705" s="45">
        <v>0</v>
      </c>
      <c r="Z705" s="45">
        <v>0</v>
      </c>
      <c r="AA705" s="45">
        <v>0</v>
      </c>
      <c r="AB705" s="115"/>
    </row>
    <row r="706" spans="1:28" s="148" customFormat="1" ht="22.5" customHeight="1" x14ac:dyDescent="0.2">
      <c r="A706" s="87">
        <v>533</v>
      </c>
      <c r="B706" s="38" t="s">
        <v>1265</v>
      </c>
      <c r="C706" s="144">
        <v>579</v>
      </c>
      <c r="D706" s="39">
        <f>SUM(D707:D708)</f>
        <v>0</v>
      </c>
      <c r="E706" s="99">
        <f t="shared" ref="E706:AA706" si="242">SUM(E707:E708)</f>
        <v>0</v>
      </c>
      <c r="F706" s="48">
        <f t="shared" si="242"/>
        <v>0</v>
      </c>
      <c r="G706" s="49">
        <f t="shared" si="242"/>
        <v>0</v>
      </c>
      <c r="H706" s="49">
        <f t="shared" si="242"/>
        <v>0</v>
      </c>
      <c r="I706" s="49">
        <f t="shared" si="242"/>
        <v>0</v>
      </c>
      <c r="J706" s="49">
        <f t="shared" si="242"/>
        <v>0</v>
      </c>
      <c r="K706" s="49">
        <f t="shared" si="242"/>
        <v>0</v>
      </c>
      <c r="L706" s="99">
        <f t="shared" si="242"/>
        <v>0</v>
      </c>
      <c r="M706" s="49">
        <f t="shared" si="242"/>
        <v>0</v>
      </c>
      <c r="N706" s="49">
        <f t="shared" si="242"/>
        <v>0</v>
      </c>
      <c r="O706" s="49">
        <f t="shared" si="242"/>
        <v>0</v>
      </c>
      <c r="P706" s="48">
        <f t="shared" si="242"/>
        <v>0</v>
      </c>
      <c r="Q706" s="48">
        <f t="shared" si="242"/>
        <v>0</v>
      </c>
      <c r="R706" s="48">
        <f t="shared" si="242"/>
        <v>0</v>
      </c>
      <c r="S706" s="105">
        <f t="shared" si="242"/>
        <v>0</v>
      </c>
      <c r="T706" s="99">
        <f t="shared" si="242"/>
        <v>0</v>
      </c>
      <c r="U706" s="48">
        <f t="shared" si="242"/>
        <v>0</v>
      </c>
      <c r="V706" s="48">
        <f t="shared" si="242"/>
        <v>0</v>
      </c>
      <c r="W706" s="50">
        <f t="shared" si="242"/>
        <v>0</v>
      </c>
      <c r="X706" s="58">
        <f t="shared" si="242"/>
        <v>0</v>
      </c>
      <c r="Y706" s="48">
        <f t="shared" si="242"/>
        <v>0</v>
      </c>
      <c r="Z706" s="48">
        <f t="shared" si="242"/>
        <v>0</v>
      </c>
      <c r="AA706" s="48">
        <f t="shared" si="242"/>
        <v>0</v>
      </c>
      <c r="AB706" s="118"/>
    </row>
    <row r="707" spans="1:28" s="148" customFormat="1" ht="22.5" customHeight="1" x14ac:dyDescent="0.2">
      <c r="A707" s="87">
        <v>5331</v>
      </c>
      <c r="B707" s="38" t="s">
        <v>1266</v>
      </c>
      <c r="C707" s="144">
        <v>580</v>
      </c>
      <c r="D707" s="145">
        <f>SUM(E707:AA707)</f>
        <v>0</v>
      </c>
      <c r="E707" s="149"/>
      <c r="F707" s="150"/>
      <c r="G707" s="151"/>
      <c r="H707" s="151"/>
      <c r="I707" s="151"/>
      <c r="J707" s="151"/>
      <c r="K707" s="151"/>
      <c r="L707" s="149"/>
      <c r="M707" s="151"/>
      <c r="N707" s="151"/>
      <c r="O707" s="151"/>
      <c r="P707" s="150"/>
      <c r="Q707" s="150"/>
      <c r="R707" s="150"/>
      <c r="S707" s="153"/>
      <c r="T707" s="149"/>
      <c r="U707" s="150"/>
      <c r="V707" s="150"/>
      <c r="W707" s="154"/>
      <c r="X707" s="155"/>
      <c r="Y707" s="150"/>
      <c r="Z707" s="150"/>
      <c r="AA707" s="150"/>
      <c r="AB707" s="157"/>
    </row>
    <row r="708" spans="1:28" s="148" customFormat="1" ht="22.5" customHeight="1" x14ac:dyDescent="0.2">
      <c r="A708" s="87">
        <v>5332</v>
      </c>
      <c r="B708" s="38" t="s">
        <v>1267</v>
      </c>
      <c r="C708" s="144">
        <v>581</v>
      </c>
      <c r="D708" s="145">
        <f>SUM(E708:AA708)</f>
        <v>0</v>
      </c>
      <c r="E708" s="149"/>
      <c r="F708" s="150"/>
      <c r="G708" s="151"/>
      <c r="H708" s="151"/>
      <c r="I708" s="151"/>
      <c r="J708" s="151"/>
      <c r="K708" s="151"/>
      <c r="L708" s="149"/>
      <c r="M708" s="151"/>
      <c r="N708" s="151"/>
      <c r="O708" s="151"/>
      <c r="P708" s="150"/>
      <c r="Q708" s="150"/>
      <c r="R708" s="150"/>
      <c r="S708" s="153"/>
      <c r="T708" s="149"/>
      <c r="U708" s="150"/>
      <c r="V708" s="150"/>
      <c r="W708" s="154"/>
      <c r="X708" s="155"/>
      <c r="Y708" s="150"/>
      <c r="Z708" s="150"/>
      <c r="AA708" s="150"/>
      <c r="AB708" s="157"/>
    </row>
    <row r="709" spans="1:28" s="148" customFormat="1" ht="22.5" customHeight="1" x14ac:dyDescent="0.2">
      <c r="A709" s="87">
        <v>534</v>
      </c>
      <c r="B709" s="38" t="s">
        <v>1268</v>
      </c>
      <c r="C709" s="144">
        <v>582</v>
      </c>
      <c r="D709" s="39">
        <f>SUM(D710+D712)</f>
        <v>0</v>
      </c>
      <c r="E709" s="99">
        <f t="shared" ref="E709:AA709" si="243">SUM(E710+E712)</f>
        <v>0</v>
      </c>
      <c r="F709" s="48">
        <f t="shared" si="243"/>
        <v>0</v>
      </c>
      <c r="G709" s="49">
        <f t="shared" si="243"/>
        <v>0</v>
      </c>
      <c r="H709" s="49">
        <f t="shared" si="243"/>
        <v>0</v>
      </c>
      <c r="I709" s="49">
        <f t="shared" si="243"/>
        <v>0</v>
      </c>
      <c r="J709" s="49">
        <f t="shared" si="243"/>
        <v>0</v>
      </c>
      <c r="K709" s="49">
        <f t="shared" si="243"/>
        <v>0</v>
      </c>
      <c r="L709" s="99">
        <f t="shared" si="243"/>
        <v>0</v>
      </c>
      <c r="M709" s="49">
        <f t="shared" si="243"/>
        <v>0</v>
      </c>
      <c r="N709" s="49">
        <f t="shared" si="243"/>
        <v>0</v>
      </c>
      <c r="O709" s="49">
        <f t="shared" si="243"/>
        <v>0</v>
      </c>
      <c r="P709" s="48">
        <f t="shared" si="243"/>
        <v>0</v>
      </c>
      <c r="Q709" s="48">
        <f t="shared" si="243"/>
        <v>0</v>
      </c>
      <c r="R709" s="48">
        <f t="shared" si="243"/>
        <v>0</v>
      </c>
      <c r="S709" s="105">
        <f t="shared" si="243"/>
        <v>0</v>
      </c>
      <c r="T709" s="99">
        <f t="shared" si="243"/>
        <v>0</v>
      </c>
      <c r="U709" s="48">
        <f t="shared" si="243"/>
        <v>0</v>
      </c>
      <c r="V709" s="48">
        <f t="shared" si="243"/>
        <v>0</v>
      </c>
      <c r="W709" s="50">
        <f t="shared" si="243"/>
        <v>0</v>
      </c>
      <c r="X709" s="58">
        <f t="shared" si="243"/>
        <v>0</v>
      </c>
      <c r="Y709" s="48">
        <f t="shared" si="243"/>
        <v>0</v>
      </c>
      <c r="Z709" s="48">
        <f t="shared" si="243"/>
        <v>0</v>
      </c>
      <c r="AA709" s="48">
        <f t="shared" si="243"/>
        <v>0</v>
      </c>
      <c r="AB709" s="118"/>
    </row>
    <row r="710" spans="1:28" s="148" customFormat="1" ht="22.5" customHeight="1" x14ac:dyDescent="0.2">
      <c r="A710" s="87">
        <v>5341</v>
      </c>
      <c r="B710" s="38" t="s">
        <v>363</v>
      </c>
      <c r="C710" s="144">
        <v>583</v>
      </c>
      <c r="D710" s="145">
        <f>SUM(E710:AA710)</f>
        <v>0</v>
      </c>
      <c r="E710" s="149">
        <f t="shared" ref="E710:AA710" si="244">+E711</f>
        <v>0</v>
      </c>
      <c r="F710" s="150">
        <f t="shared" si="244"/>
        <v>0</v>
      </c>
      <c r="G710" s="151">
        <f t="shared" si="244"/>
        <v>0</v>
      </c>
      <c r="H710" s="151">
        <f t="shared" si="244"/>
        <v>0</v>
      </c>
      <c r="I710" s="151">
        <f t="shared" si="244"/>
        <v>0</v>
      </c>
      <c r="J710" s="151">
        <f t="shared" si="244"/>
        <v>0</v>
      </c>
      <c r="K710" s="151">
        <f t="shared" si="244"/>
        <v>0</v>
      </c>
      <c r="L710" s="149">
        <f t="shared" si="244"/>
        <v>0</v>
      </c>
      <c r="M710" s="151">
        <f t="shared" si="244"/>
        <v>0</v>
      </c>
      <c r="N710" s="151">
        <f t="shared" si="244"/>
        <v>0</v>
      </c>
      <c r="O710" s="151">
        <f t="shared" si="244"/>
        <v>0</v>
      </c>
      <c r="P710" s="150">
        <f t="shared" si="244"/>
        <v>0</v>
      </c>
      <c r="Q710" s="150">
        <f t="shared" si="244"/>
        <v>0</v>
      </c>
      <c r="R710" s="150">
        <f t="shared" si="244"/>
        <v>0</v>
      </c>
      <c r="S710" s="153">
        <f t="shared" si="244"/>
        <v>0</v>
      </c>
      <c r="T710" s="149">
        <f t="shared" si="244"/>
        <v>0</v>
      </c>
      <c r="U710" s="150">
        <f t="shared" si="244"/>
        <v>0</v>
      </c>
      <c r="V710" s="150">
        <f t="shared" si="244"/>
        <v>0</v>
      </c>
      <c r="W710" s="154">
        <f t="shared" si="244"/>
        <v>0</v>
      </c>
      <c r="X710" s="155">
        <f t="shared" si="244"/>
        <v>0</v>
      </c>
      <c r="Y710" s="150">
        <f t="shared" si="244"/>
        <v>0</v>
      </c>
      <c r="Z710" s="150">
        <f t="shared" si="244"/>
        <v>0</v>
      </c>
      <c r="AA710" s="150">
        <f t="shared" si="244"/>
        <v>0</v>
      </c>
      <c r="AB710" s="157"/>
    </row>
    <row r="711" spans="1:28" ht="22.5" customHeight="1" x14ac:dyDescent="0.25">
      <c r="A711" s="87" t="s">
        <v>1269</v>
      </c>
      <c r="B711" s="38" t="s">
        <v>363</v>
      </c>
      <c r="C711" s="144"/>
      <c r="D711" s="146">
        <f>SUM(E711:AA711)</f>
        <v>0</v>
      </c>
      <c r="E711" s="98">
        <v>0</v>
      </c>
      <c r="F711" s="45">
        <v>0</v>
      </c>
      <c r="G711" s="46">
        <v>0</v>
      </c>
      <c r="H711" s="46">
        <v>0</v>
      </c>
      <c r="I711" s="46">
        <v>0</v>
      </c>
      <c r="J711" s="46">
        <v>0</v>
      </c>
      <c r="K711" s="46">
        <v>0</v>
      </c>
      <c r="L711" s="98">
        <v>0</v>
      </c>
      <c r="M711" s="46">
        <v>0</v>
      </c>
      <c r="N711" s="46">
        <v>0</v>
      </c>
      <c r="O711" s="46">
        <v>0</v>
      </c>
      <c r="P711" s="45">
        <v>0</v>
      </c>
      <c r="Q711" s="45">
        <v>0</v>
      </c>
      <c r="R711" s="45">
        <v>0</v>
      </c>
      <c r="S711" s="104">
        <v>0</v>
      </c>
      <c r="T711" s="98">
        <v>0</v>
      </c>
      <c r="U711" s="45">
        <v>0</v>
      </c>
      <c r="V711" s="45">
        <v>0</v>
      </c>
      <c r="W711" s="47">
        <v>0</v>
      </c>
      <c r="X711" s="62">
        <v>0</v>
      </c>
      <c r="Y711" s="45">
        <v>0</v>
      </c>
      <c r="Z711" s="45">
        <v>0</v>
      </c>
      <c r="AA711" s="45">
        <v>0</v>
      </c>
      <c r="AB711" s="115"/>
    </row>
    <row r="712" spans="1:28" s="148" customFormat="1" ht="11.25" x14ac:dyDescent="0.2">
      <c r="A712" s="87">
        <v>5342</v>
      </c>
      <c r="B712" s="38" t="s">
        <v>364</v>
      </c>
      <c r="C712" s="144">
        <v>584</v>
      </c>
      <c r="D712" s="145">
        <f>SUM(E712:AA712)</f>
        <v>0</v>
      </c>
      <c r="E712" s="149"/>
      <c r="F712" s="150"/>
      <c r="G712" s="151"/>
      <c r="H712" s="151"/>
      <c r="I712" s="151"/>
      <c r="J712" s="151"/>
      <c r="K712" s="151"/>
      <c r="L712" s="149"/>
      <c r="M712" s="151"/>
      <c r="N712" s="151"/>
      <c r="O712" s="151"/>
      <c r="P712" s="150"/>
      <c r="Q712" s="150"/>
      <c r="R712" s="150"/>
      <c r="S712" s="153"/>
      <c r="T712" s="149"/>
      <c r="U712" s="150"/>
      <c r="V712" s="150"/>
      <c r="W712" s="154"/>
      <c r="X712" s="155"/>
      <c r="Y712" s="150"/>
      <c r="Z712" s="150"/>
      <c r="AA712" s="150"/>
      <c r="AB712" s="157"/>
    </row>
    <row r="713" spans="1:28" s="148" customFormat="1" ht="22.5" customHeight="1" x14ac:dyDescent="0.2">
      <c r="A713" s="87">
        <v>54</v>
      </c>
      <c r="B713" s="38" t="s">
        <v>1270</v>
      </c>
      <c r="C713" s="144">
        <v>585</v>
      </c>
      <c r="D713" s="39">
        <f>D714+D719+D731+D737+D752+D761</f>
        <v>0</v>
      </c>
      <c r="E713" s="99">
        <f t="shared" ref="E713:AA713" si="245">E714+E719+E731+E737+E752+E761</f>
        <v>0</v>
      </c>
      <c r="F713" s="48">
        <f t="shared" si="245"/>
        <v>0</v>
      </c>
      <c r="G713" s="49">
        <f t="shared" si="245"/>
        <v>0</v>
      </c>
      <c r="H713" s="49">
        <f t="shared" si="245"/>
        <v>0</v>
      </c>
      <c r="I713" s="49">
        <f t="shared" si="245"/>
        <v>0</v>
      </c>
      <c r="J713" s="49">
        <f t="shared" si="245"/>
        <v>0</v>
      </c>
      <c r="K713" s="49">
        <f t="shared" si="245"/>
        <v>0</v>
      </c>
      <c r="L713" s="99">
        <f t="shared" si="245"/>
        <v>0</v>
      </c>
      <c r="M713" s="49">
        <f t="shared" si="245"/>
        <v>0</v>
      </c>
      <c r="N713" s="49">
        <f t="shared" si="245"/>
        <v>0</v>
      </c>
      <c r="O713" s="49">
        <f t="shared" si="245"/>
        <v>0</v>
      </c>
      <c r="P713" s="48">
        <f t="shared" si="245"/>
        <v>0</v>
      </c>
      <c r="Q713" s="48">
        <f t="shared" si="245"/>
        <v>0</v>
      </c>
      <c r="R713" s="48">
        <f t="shared" si="245"/>
        <v>0</v>
      </c>
      <c r="S713" s="105">
        <f t="shared" si="245"/>
        <v>0</v>
      </c>
      <c r="T713" s="99">
        <f t="shared" si="245"/>
        <v>0</v>
      </c>
      <c r="U713" s="48">
        <f t="shared" si="245"/>
        <v>0</v>
      </c>
      <c r="V713" s="48">
        <f t="shared" si="245"/>
        <v>0</v>
      </c>
      <c r="W713" s="50">
        <f t="shared" si="245"/>
        <v>0</v>
      </c>
      <c r="X713" s="58">
        <f t="shared" si="245"/>
        <v>0</v>
      </c>
      <c r="Y713" s="48">
        <f t="shared" si="245"/>
        <v>0</v>
      </c>
      <c r="Z713" s="48">
        <f t="shared" si="245"/>
        <v>0</v>
      </c>
      <c r="AA713" s="48">
        <f t="shared" si="245"/>
        <v>0</v>
      </c>
      <c r="AB713" s="118"/>
    </row>
    <row r="714" spans="1:28" s="148" customFormat="1" ht="33.75" customHeight="1" x14ac:dyDescent="0.2">
      <c r="A714" s="87">
        <v>541</v>
      </c>
      <c r="B714" s="38" t="s">
        <v>1271</v>
      </c>
      <c r="C714" s="144">
        <v>586</v>
      </c>
      <c r="D714" s="39">
        <f>SUM(D715:D718)</f>
        <v>0</v>
      </c>
      <c r="E714" s="99">
        <f>SUM(E715:E718)</f>
        <v>0</v>
      </c>
      <c r="F714" s="48">
        <f t="shared" ref="F714:AA714" si="246">SUM(F715:F718)</f>
        <v>0</v>
      </c>
      <c r="G714" s="49">
        <f t="shared" si="246"/>
        <v>0</v>
      </c>
      <c r="H714" s="49">
        <f t="shared" si="246"/>
        <v>0</v>
      </c>
      <c r="I714" s="49">
        <f t="shared" si="246"/>
        <v>0</v>
      </c>
      <c r="J714" s="49">
        <f t="shared" si="246"/>
        <v>0</v>
      </c>
      <c r="K714" s="49">
        <f t="shared" si="246"/>
        <v>0</v>
      </c>
      <c r="L714" s="99">
        <f t="shared" si="246"/>
        <v>0</v>
      </c>
      <c r="M714" s="49">
        <f t="shared" si="246"/>
        <v>0</v>
      </c>
      <c r="N714" s="49">
        <f t="shared" si="246"/>
        <v>0</v>
      </c>
      <c r="O714" s="49">
        <f t="shared" si="246"/>
        <v>0</v>
      </c>
      <c r="P714" s="48">
        <f t="shared" si="246"/>
        <v>0</v>
      </c>
      <c r="Q714" s="48">
        <f t="shared" si="246"/>
        <v>0</v>
      </c>
      <c r="R714" s="48">
        <f t="shared" si="246"/>
        <v>0</v>
      </c>
      <c r="S714" s="105">
        <f t="shared" si="246"/>
        <v>0</v>
      </c>
      <c r="T714" s="99">
        <f t="shared" si="246"/>
        <v>0</v>
      </c>
      <c r="U714" s="48">
        <f t="shared" si="246"/>
        <v>0</v>
      </c>
      <c r="V714" s="48">
        <f t="shared" si="246"/>
        <v>0</v>
      </c>
      <c r="W714" s="50">
        <f t="shared" si="246"/>
        <v>0</v>
      </c>
      <c r="X714" s="58">
        <f t="shared" si="246"/>
        <v>0</v>
      </c>
      <c r="Y714" s="48">
        <f t="shared" si="246"/>
        <v>0</v>
      </c>
      <c r="Z714" s="48">
        <f t="shared" si="246"/>
        <v>0</v>
      </c>
      <c r="AA714" s="48">
        <f t="shared" si="246"/>
        <v>0</v>
      </c>
      <c r="AB714" s="118"/>
    </row>
    <row r="715" spans="1:28" s="148" customFormat="1" ht="22.5" customHeight="1" x14ac:dyDescent="0.2">
      <c r="A715" s="87">
        <v>5413</v>
      </c>
      <c r="B715" s="38" t="s">
        <v>1272</v>
      </c>
      <c r="C715" s="144">
        <v>587</v>
      </c>
      <c r="D715" s="145">
        <f>SUM(E715:AA715)</f>
        <v>0</v>
      </c>
      <c r="E715" s="149"/>
      <c r="F715" s="150"/>
      <c r="G715" s="151"/>
      <c r="H715" s="151"/>
      <c r="I715" s="151"/>
      <c r="J715" s="151"/>
      <c r="K715" s="151"/>
      <c r="L715" s="149"/>
      <c r="M715" s="151"/>
      <c r="N715" s="151"/>
      <c r="O715" s="151"/>
      <c r="P715" s="150"/>
      <c r="Q715" s="150"/>
      <c r="R715" s="150"/>
      <c r="S715" s="153"/>
      <c r="T715" s="149"/>
      <c r="U715" s="150"/>
      <c r="V715" s="150"/>
      <c r="W715" s="154"/>
      <c r="X715" s="155"/>
      <c r="Y715" s="150"/>
      <c r="Z715" s="150"/>
      <c r="AA715" s="150"/>
      <c r="AB715" s="157"/>
    </row>
    <row r="716" spans="1:28" s="148" customFormat="1" ht="22.5" customHeight="1" x14ac:dyDescent="0.2">
      <c r="A716" s="87">
        <v>5414</v>
      </c>
      <c r="B716" s="38" t="s">
        <v>1273</v>
      </c>
      <c r="C716" s="144">
        <v>588</v>
      </c>
      <c r="D716" s="145">
        <f>SUM(E716:AA716)</f>
        <v>0</v>
      </c>
      <c r="E716" s="149"/>
      <c r="F716" s="150"/>
      <c r="G716" s="151"/>
      <c r="H716" s="151"/>
      <c r="I716" s="151"/>
      <c r="J716" s="151"/>
      <c r="K716" s="151"/>
      <c r="L716" s="149"/>
      <c r="M716" s="151"/>
      <c r="N716" s="151"/>
      <c r="O716" s="151"/>
      <c r="P716" s="150"/>
      <c r="Q716" s="150"/>
      <c r="R716" s="150"/>
      <c r="S716" s="153"/>
      <c r="T716" s="149"/>
      <c r="U716" s="150"/>
      <c r="V716" s="150"/>
      <c r="W716" s="154"/>
      <c r="X716" s="155"/>
      <c r="Y716" s="150"/>
      <c r="Z716" s="150"/>
      <c r="AA716" s="150"/>
      <c r="AB716" s="157"/>
    </row>
    <row r="717" spans="1:28" s="148" customFormat="1" ht="11.25" x14ac:dyDescent="0.2">
      <c r="A717" s="87">
        <v>5415</v>
      </c>
      <c r="B717" s="38" t="s">
        <v>1274</v>
      </c>
      <c r="C717" s="144">
        <v>589</v>
      </c>
      <c r="D717" s="145">
        <f>SUM(E717:AA717)</f>
        <v>0</v>
      </c>
      <c r="E717" s="149"/>
      <c r="F717" s="150"/>
      <c r="G717" s="151"/>
      <c r="H717" s="151"/>
      <c r="I717" s="151"/>
      <c r="J717" s="151"/>
      <c r="K717" s="151"/>
      <c r="L717" s="149"/>
      <c r="M717" s="151"/>
      <c r="N717" s="151"/>
      <c r="O717" s="151"/>
      <c r="P717" s="150"/>
      <c r="Q717" s="150"/>
      <c r="R717" s="150"/>
      <c r="S717" s="153"/>
      <c r="T717" s="149"/>
      <c r="U717" s="150"/>
      <c r="V717" s="150"/>
      <c r="W717" s="154"/>
      <c r="X717" s="155"/>
      <c r="Y717" s="150"/>
      <c r="Z717" s="150"/>
      <c r="AA717" s="150"/>
      <c r="AB717" s="157"/>
    </row>
    <row r="718" spans="1:28" s="148" customFormat="1" ht="11.25" x14ac:dyDescent="0.2">
      <c r="A718" s="87">
        <v>5416</v>
      </c>
      <c r="B718" s="38" t="s">
        <v>1275</v>
      </c>
      <c r="C718" s="144">
        <v>590</v>
      </c>
      <c r="D718" s="145">
        <f>SUM(E718:AA718)</f>
        <v>0</v>
      </c>
      <c r="E718" s="149"/>
      <c r="F718" s="150"/>
      <c r="G718" s="151"/>
      <c r="H718" s="151"/>
      <c r="I718" s="151"/>
      <c r="J718" s="151"/>
      <c r="K718" s="151"/>
      <c r="L718" s="149"/>
      <c r="M718" s="151"/>
      <c r="N718" s="151"/>
      <c r="O718" s="151"/>
      <c r="P718" s="150"/>
      <c r="Q718" s="150"/>
      <c r="R718" s="150"/>
      <c r="S718" s="153"/>
      <c r="T718" s="149"/>
      <c r="U718" s="150"/>
      <c r="V718" s="150"/>
      <c r="W718" s="154"/>
      <c r="X718" s="155"/>
      <c r="Y718" s="150"/>
      <c r="Z718" s="150"/>
      <c r="AA718" s="150"/>
      <c r="AB718" s="157"/>
    </row>
    <row r="719" spans="1:28" s="148" customFormat="1" ht="22.5" customHeight="1" x14ac:dyDescent="0.2">
      <c r="A719" s="87">
        <v>542</v>
      </c>
      <c r="B719" s="38" t="s">
        <v>1276</v>
      </c>
      <c r="C719" s="144">
        <v>591</v>
      </c>
      <c r="D719" s="39">
        <f>SUM(D720+D725+D726)</f>
        <v>0</v>
      </c>
      <c r="E719" s="99">
        <f t="shared" ref="E719:AA719" si="247">SUM(E720+E725+E726)</f>
        <v>0</v>
      </c>
      <c r="F719" s="48">
        <f t="shared" si="247"/>
        <v>0</v>
      </c>
      <c r="G719" s="49">
        <f t="shared" si="247"/>
        <v>0</v>
      </c>
      <c r="H719" s="49">
        <f t="shared" si="247"/>
        <v>0</v>
      </c>
      <c r="I719" s="49">
        <f t="shared" si="247"/>
        <v>0</v>
      </c>
      <c r="J719" s="49">
        <f t="shared" si="247"/>
        <v>0</v>
      </c>
      <c r="K719" s="49">
        <f t="shared" si="247"/>
        <v>0</v>
      </c>
      <c r="L719" s="99">
        <f t="shared" si="247"/>
        <v>0</v>
      </c>
      <c r="M719" s="49">
        <f t="shared" si="247"/>
        <v>0</v>
      </c>
      <c r="N719" s="49">
        <f t="shared" si="247"/>
        <v>0</v>
      </c>
      <c r="O719" s="49">
        <f t="shared" si="247"/>
        <v>0</v>
      </c>
      <c r="P719" s="48">
        <f t="shared" si="247"/>
        <v>0</v>
      </c>
      <c r="Q719" s="48">
        <f t="shared" si="247"/>
        <v>0</v>
      </c>
      <c r="R719" s="48">
        <f t="shared" si="247"/>
        <v>0</v>
      </c>
      <c r="S719" s="105">
        <f t="shared" si="247"/>
        <v>0</v>
      </c>
      <c r="T719" s="99">
        <f t="shared" si="247"/>
        <v>0</v>
      </c>
      <c r="U719" s="48">
        <f t="shared" si="247"/>
        <v>0</v>
      </c>
      <c r="V719" s="48">
        <f t="shared" si="247"/>
        <v>0</v>
      </c>
      <c r="W719" s="50">
        <f t="shared" si="247"/>
        <v>0</v>
      </c>
      <c r="X719" s="58">
        <f t="shared" si="247"/>
        <v>0</v>
      </c>
      <c r="Y719" s="48">
        <f t="shared" si="247"/>
        <v>0</v>
      </c>
      <c r="Z719" s="48">
        <f t="shared" si="247"/>
        <v>0</v>
      </c>
      <c r="AA719" s="48">
        <f t="shared" si="247"/>
        <v>0</v>
      </c>
      <c r="AB719" s="118"/>
    </row>
    <row r="720" spans="1:28" s="148" customFormat="1" ht="22.5" customHeight="1" x14ac:dyDescent="0.2">
      <c r="A720" s="87">
        <v>5422</v>
      </c>
      <c r="B720" s="38" t="s">
        <v>1277</v>
      </c>
      <c r="C720" s="144">
        <v>592</v>
      </c>
      <c r="D720" s="145">
        <f>SUM(D721:D724)</f>
        <v>0</v>
      </c>
      <c r="E720" s="149">
        <f t="shared" ref="E720:AA720" si="248">SUM(E721:E724)</f>
        <v>0</v>
      </c>
      <c r="F720" s="150">
        <f t="shared" si="248"/>
        <v>0</v>
      </c>
      <c r="G720" s="151">
        <f t="shared" si="248"/>
        <v>0</v>
      </c>
      <c r="H720" s="151">
        <f t="shared" si="248"/>
        <v>0</v>
      </c>
      <c r="I720" s="151">
        <f t="shared" si="248"/>
        <v>0</v>
      </c>
      <c r="J720" s="151">
        <f t="shared" si="248"/>
        <v>0</v>
      </c>
      <c r="K720" s="151">
        <f t="shared" si="248"/>
        <v>0</v>
      </c>
      <c r="L720" s="149">
        <f t="shared" si="248"/>
        <v>0</v>
      </c>
      <c r="M720" s="151">
        <f t="shared" si="248"/>
        <v>0</v>
      </c>
      <c r="N720" s="151">
        <f t="shared" si="248"/>
        <v>0</v>
      </c>
      <c r="O720" s="151">
        <f t="shared" si="248"/>
        <v>0</v>
      </c>
      <c r="P720" s="150">
        <f t="shared" si="248"/>
        <v>0</v>
      </c>
      <c r="Q720" s="150">
        <f t="shared" si="248"/>
        <v>0</v>
      </c>
      <c r="R720" s="150">
        <f t="shared" si="248"/>
        <v>0</v>
      </c>
      <c r="S720" s="153">
        <f t="shared" si="248"/>
        <v>0</v>
      </c>
      <c r="T720" s="149">
        <f t="shared" si="248"/>
        <v>0</v>
      </c>
      <c r="U720" s="150">
        <f t="shared" si="248"/>
        <v>0</v>
      </c>
      <c r="V720" s="150">
        <f t="shared" si="248"/>
        <v>0</v>
      </c>
      <c r="W720" s="154">
        <f t="shared" si="248"/>
        <v>0</v>
      </c>
      <c r="X720" s="155">
        <f t="shared" si="248"/>
        <v>0</v>
      </c>
      <c r="Y720" s="150">
        <f t="shared" si="248"/>
        <v>0</v>
      </c>
      <c r="Z720" s="150">
        <f t="shared" si="248"/>
        <v>0</v>
      </c>
      <c r="AA720" s="150">
        <f t="shared" si="248"/>
        <v>0</v>
      </c>
      <c r="AB720" s="157"/>
    </row>
    <row r="721" spans="1:28" ht="22.5" customHeight="1" x14ac:dyDescent="0.25">
      <c r="A721" s="87" t="s">
        <v>1278</v>
      </c>
      <c r="B721" s="38" t="s">
        <v>1279</v>
      </c>
      <c r="C721" s="144"/>
      <c r="D721" s="146">
        <f>SUM(E721:AA721)</f>
        <v>0</v>
      </c>
      <c r="E721" s="98">
        <v>0</v>
      </c>
      <c r="F721" s="45">
        <v>0</v>
      </c>
      <c r="G721" s="46">
        <v>0</v>
      </c>
      <c r="H721" s="46">
        <v>0</v>
      </c>
      <c r="I721" s="46">
        <v>0</v>
      </c>
      <c r="J721" s="46">
        <v>0</v>
      </c>
      <c r="K721" s="46">
        <v>0</v>
      </c>
      <c r="L721" s="98">
        <v>0</v>
      </c>
      <c r="M721" s="46">
        <v>0</v>
      </c>
      <c r="N721" s="46">
        <v>0</v>
      </c>
      <c r="O721" s="46">
        <v>0</v>
      </c>
      <c r="P721" s="45">
        <v>0</v>
      </c>
      <c r="Q721" s="45">
        <v>0</v>
      </c>
      <c r="R721" s="45">
        <v>0</v>
      </c>
      <c r="S721" s="104">
        <v>0</v>
      </c>
      <c r="T721" s="98">
        <v>0</v>
      </c>
      <c r="U721" s="45">
        <v>0</v>
      </c>
      <c r="V721" s="45">
        <v>0</v>
      </c>
      <c r="W721" s="47">
        <v>0</v>
      </c>
      <c r="X721" s="62">
        <v>0</v>
      </c>
      <c r="Y721" s="45">
        <v>0</v>
      </c>
      <c r="Z721" s="45">
        <v>0</v>
      </c>
      <c r="AA721" s="45">
        <v>0</v>
      </c>
      <c r="AB721" s="115"/>
    </row>
    <row r="722" spans="1:28" ht="22.5" customHeight="1" x14ac:dyDescent="0.25">
      <c r="A722" s="87" t="s">
        <v>1280</v>
      </c>
      <c r="B722" s="38" t="s">
        <v>1281</v>
      </c>
      <c r="C722" s="144"/>
      <c r="D722" s="146">
        <f>SUM(E722:AA722)</f>
        <v>0</v>
      </c>
      <c r="E722" s="98">
        <v>0</v>
      </c>
      <c r="F722" s="45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98">
        <v>0</v>
      </c>
      <c r="M722" s="46">
        <v>0</v>
      </c>
      <c r="N722" s="46">
        <v>0</v>
      </c>
      <c r="O722" s="46">
        <v>0</v>
      </c>
      <c r="P722" s="45">
        <v>0</v>
      </c>
      <c r="Q722" s="45">
        <v>0</v>
      </c>
      <c r="R722" s="45">
        <v>0</v>
      </c>
      <c r="S722" s="104">
        <v>0</v>
      </c>
      <c r="T722" s="98">
        <v>0</v>
      </c>
      <c r="U722" s="45">
        <v>0</v>
      </c>
      <c r="V722" s="45">
        <v>0</v>
      </c>
      <c r="W722" s="47">
        <v>0</v>
      </c>
      <c r="X722" s="62">
        <v>0</v>
      </c>
      <c r="Y722" s="45">
        <v>0</v>
      </c>
      <c r="Z722" s="45">
        <v>0</v>
      </c>
      <c r="AA722" s="45">
        <v>0</v>
      </c>
      <c r="AB722" s="115"/>
    </row>
    <row r="723" spans="1:28" ht="22.5" customHeight="1" x14ac:dyDescent="0.25">
      <c r="A723" s="87" t="s">
        <v>1282</v>
      </c>
      <c r="B723" s="38" t="s">
        <v>1283</v>
      </c>
      <c r="C723" s="144"/>
      <c r="D723" s="146">
        <f>SUM(E723:AA723)</f>
        <v>0</v>
      </c>
      <c r="E723" s="98">
        <v>0</v>
      </c>
      <c r="F723" s="45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98">
        <v>0</v>
      </c>
      <c r="M723" s="46">
        <v>0</v>
      </c>
      <c r="N723" s="46">
        <v>0</v>
      </c>
      <c r="O723" s="46">
        <v>0</v>
      </c>
      <c r="P723" s="45">
        <v>0</v>
      </c>
      <c r="Q723" s="45">
        <v>0</v>
      </c>
      <c r="R723" s="45">
        <v>0</v>
      </c>
      <c r="S723" s="104">
        <v>0</v>
      </c>
      <c r="T723" s="98">
        <v>0</v>
      </c>
      <c r="U723" s="45">
        <v>0</v>
      </c>
      <c r="V723" s="45">
        <v>0</v>
      </c>
      <c r="W723" s="47">
        <v>0</v>
      </c>
      <c r="X723" s="62">
        <v>0</v>
      </c>
      <c r="Y723" s="45">
        <v>0</v>
      </c>
      <c r="Z723" s="45">
        <v>0</v>
      </c>
      <c r="AA723" s="45">
        <v>0</v>
      </c>
      <c r="AB723" s="115"/>
    </row>
    <row r="724" spans="1:28" ht="22.5" customHeight="1" x14ac:dyDescent="0.25">
      <c r="A724" s="87" t="s">
        <v>1284</v>
      </c>
      <c r="B724" s="38" t="s">
        <v>1285</v>
      </c>
      <c r="C724" s="144"/>
      <c r="D724" s="146">
        <f>SUM(E724:AA724)</f>
        <v>0</v>
      </c>
      <c r="E724" s="98">
        <v>0</v>
      </c>
      <c r="F724" s="45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98">
        <v>0</v>
      </c>
      <c r="M724" s="46">
        <v>0</v>
      </c>
      <c r="N724" s="46">
        <v>0</v>
      </c>
      <c r="O724" s="46">
        <v>0</v>
      </c>
      <c r="P724" s="45">
        <v>0</v>
      </c>
      <c r="Q724" s="45">
        <v>0</v>
      </c>
      <c r="R724" s="45">
        <v>0</v>
      </c>
      <c r="S724" s="104">
        <v>0</v>
      </c>
      <c r="T724" s="98">
        <v>0</v>
      </c>
      <c r="U724" s="45">
        <v>0</v>
      </c>
      <c r="V724" s="45">
        <v>0</v>
      </c>
      <c r="W724" s="47">
        <v>0</v>
      </c>
      <c r="X724" s="62">
        <v>0</v>
      </c>
      <c r="Y724" s="45">
        <v>0</v>
      </c>
      <c r="Z724" s="45">
        <v>0</v>
      </c>
      <c r="AA724" s="45">
        <v>0</v>
      </c>
      <c r="AB724" s="115"/>
    </row>
    <row r="725" spans="1:28" s="148" customFormat="1" ht="22.5" customHeight="1" x14ac:dyDescent="0.2">
      <c r="A725" s="87">
        <v>5423</v>
      </c>
      <c r="B725" s="38" t="s">
        <v>1286</v>
      </c>
      <c r="C725" s="144">
        <v>593</v>
      </c>
      <c r="D725" s="145"/>
      <c r="E725" s="149"/>
      <c r="F725" s="150"/>
      <c r="G725" s="151"/>
      <c r="H725" s="151"/>
      <c r="I725" s="151"/>
      <c r="J725" s="151"/>
      <c r="K725" s="151"/>
      <c r="L725" s="149"/>
      <c r="M725" s="151"/>
      <c r="N725" s="151"/>
      <c r="O725" s="151"/>
      <c r="P725" s="150"/>
      <c r="Q725" s="150"/>
      <c r="R725" s="150"/>
      <c r="S725" s="153"/>
      <c r="T725" s="149"/>
      <c r="U725" s="150"/>
      <c r="V725" s="150"/>
      <c r="W725" s="154"/>
      <c r="X725" s="155"/>
      <c r="Y725" s="150"/>
      <c r="Z725" s="150"/>
      <c r="AA725" s="150"/>
      <c r="AB725" s="157"/>
    </row>
    <row r="726" spans="1:28" s="148" customFormat="1" ht="22.5" customHeight="1" x14ac:dyDescent="0.2">
      <c r="A726" s="87">
        <v>5424</v>
      </c>
      <c r="B726" s="38" t="s">
        <v>1287</v>
      </c>
      <c r="C726" s="144">
        <v>594</v>
      </c>
      <c r="D726" s="145">
        <f>SUM(D727:D730)</f>
        <v>0</v>
      </c>
      <c r="E726" s="149">
        <f t="shared" ref="E726:AA726" si="249">SUM(E727:E730)</f>
        <v>0</v>
      </c>
      <c r="F726" s="150">
        <f t="shared" si="249"/>
        <v>0</v>
      </c>
      <c r="G726" s="151">
        <f t="shared" si="249"/>
        <v>0</v>
      </c>
      <c r="H726" s="151">
        <f t="shared" si="249"/>
        <v>0</v>
      </c>
      <c r="I726" s="151">
        <f t="shared" si="249"/>
        <v>0</v>
      </c>
      <c r="J726" s="151">
        <f t="shared" si="249"/>
        <v>0</v>
      </c>
      <c r="K726" s="151">
        <f t="shared" si="249"/>
        <v>0</v>
      </c>
      <c r="L726" s="149">
        <f t="shared" si="249"/>
        <v>0</v>
      </c>
      <c r="M726" s="151">
        <f t="shared" si="249"/>
        <v>0</v>
      </c>
      <c r="N726" s="151">
        <f t="shared" si="249"/>
        <v>0</v>
      </c>
      <c r="O726" s="151">
        <f t="shared" si="249"/>
        <v>0</v>
      </c>
      <c r="P726" s="150">
        <f t="shared" si="249"/>
        <v>0</v>
      </c>
      <c r="Q726" s="150">
        <f t="shared" si="249"/>
        <v>0</v>
      </c>
      <c r="R726" s="150">
        <f t="shared" si="249"/>
        <v>0</v>
      </c>
      <c r="S726" s="153">
        <f t="shared" si="249"/>
        <v>0</v>
      </c>
      <c r="T726" s="149">
        <f t="shared" si="249"/>
        <v>0</v>
      </c>
      <c r="U726" s="150">
        <f t="shared" si="249"/>
        <v>0</v>
      </c>
      <c r="V726" s="150">
        <f t="shared" si="249"/>
        <v>0</v>
      </c>
      <c r="W726" s="154">
        <f t="shared" si="249"/>
        <v>0</v>
      </c>
      <c r="X726" s="155">
        <f t="shared" si="249"/>
        <v>0</v>
      </c>
      <c r="Y726" s="150">
        <f t="shared" si="249"/>
        <v>0</v>
      </c>
      <c r="Z726" s="150">
        <f t="shared" si="249"/>
        <v>0</v>
      </c>
      <c r="AA726" s="150">
        <f t="shared" si="249"/>
        <v>0</v>
      </c>
      <c r="AB726" s="157"/>
    </row>
    <row r="727" spans="1:28" ht="22.5" customHeight="1" x14ac:dyDescent="0.25">
      <c r="A727" s="87" t="s">
        <v>1288</v>
      </c>
      <c r="B727" s="38" t="s">
        <v>1289</v>
      </c>
      <c r="C727" s="144"/>
      <c r="D727" s="146">
        <f>SUM(E727:AA727)</f>
        <v>0</v>
      </c>
      <c r="E727" s="98">
        <v>0</v>
      </c>
      <c r="F727" s="45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98">
        <v>0</v>
      </c>
      <c r="M727" s="46">
        <v>0</v>
      </c>
      <c r="N727" s="46">
        <v>0</v>
      </c>
      <c r="O727" s="46">
        <v>0</v>
      </c>
      <c r="P727" s="45">
        <v>0</v>
      </c>
      <c r="Q727" s="45">
        <v>0</v>
      </c>
      <c r="R727" s="45">
        <v>0</v>
      </c>
      <c r="S727" s="104">
        <v>0</v>
      </c>
      <c r="T727" s="98">
        <v>0</v>
      </c>
      <c r="U727" s="45">
        <v>0</v>
      </c>
      <c r="V727" s="45">
        <v>0</v>
      </c>
      <c r="W727" s="47">
        <v>0</v>
      </c>
      <c r="X727" s="62">
        <v>0</v>
      </c>
      <c r="Y727" s="45">
        <v>0</v>
      </c>
      <c r="Z727" s="45">
        <v>0</v>
      </c>
      <c r="AA727" s="45">
        <v>0</v>
      </c>
      <c r="AB727" s="115"/>
    </row>
    <row r="728" spans="1:28" ht="22.5" customHeight="1" x14ac:dyDescent="0.25">
      <c r="A728" s="87" t="s">
        <v>1290</v>
      </c>
      <c r="B728" s="38" t="s">
        <v>1291</v>
      </c>
      <c r="C728" s="144"/>
      <c r="D728" s="146">
        <f>SUM(E728:AA728)</f>
        <v>0</v>
      </c>
      <c r="E728" s="98">
        <v>0</v>
      </c>
      <c r="F728" s="45">
        <v>0</v>
      </c>
      <c r="G728" s="46">
        <v>0</v>
      </c>
      <c r="H728" s="46">
        <v>0</v>
      </c>
      <c r="I728" s="46">
        <v>0</v>
      </c>
      <c r="J728" s="46">
        <v>0</v>
      </c>
      <c r="K728" s="46">
        <v>0</v>
      </c>
      <c r="L728" s="98">
        <v>0</v>
      </c>
      <c r="M728" s="46">
        <v>0</v>
      </c>
      <c r="N728" s="46">
        <v>0</v>
      </c>
      <c r="O728" s="46">
        <v>0</v>
      </c>
      <c r="P728" s="45">
        <v>0</v>
      </c>
      <c r="Q728" s="45">
        <v>0</v>
      </c>
      <c r="R728" s="45">
        <v>0</v>
      </c>
      <c r="S728" s="104">
        <v>0</v>
      </c>
      <c r="T728" s="98">
        <v>0</v>
      </c>
      <c r="U728" s="45">
        <v>0</v>
      </c>
      <c r="V728" s="45">
        <v>0</v>
      </c>
      <c r="W728" s="47">
        <v>0</v>
      </c>
      <c r="X728" s="62">
        <v>0</v>
      </c>
      <c r="Y728" s="45">
        <v>0</v>
      </c>
      <c r="Z728" s="45">
        <v>0</v>
      </c>
      <c r="AA728" s="45">
        <v>0</v>
      </c>
      <c r="AB728" s="115"/>
    </row>
    <row r="729" spans="1:28" ht="22.5" customHeight="1" x14ac:dyDescent="0.25">
      <c r="A729" s="87" t="s">
        <v>1292</v>
      </c>
      <c r="B729" s="38" t="s">
        <v>1293</v>
      </c>
      <c r="C729" s="144"/>
      <c r="D729" s="146">
        <f>SUM(E729:AA729)</f>
        <v>0</v>
      </c>
      <c r="E729" s="98">
        <v>0</v>
      </c>
      <c r="F729" s="45">
        <v>0</v>
      </c>
      <c r="G729" s="46">
        <v>0</v>
      </c>
      <c r="H729" s="46">
        <v>0</v>
      </c>
      <c r="I729" s="46">
        <v>0</v>
      </c>
      <c r="J729" s="46">
        <v>0</v>
      </c>
      <c r="K729" s="46">
        <v>0</v>
      </c>
      <c r="L729" s="98">
        <v>0</v>
      </c>
      <c r="M729" s="46">
        <v>0</v>
      </c>
      <c r="N729" s="46">
        <v>0</v>
      </c>
      <c r="O729" s="46">
        <v>0</v>
      </c>
      <c r="P729" s="45">
        <v>0</v>
      </c>
      <c r="Q729" s="45">
        <v>0</v>
      </c>
      <c r="R729" s="45">
        <v>0</v>
      </c>
      <c r="S729" s="104">
        <v>0</v>
      </c>
      <c r="T729" s="98">
        <v>0</v>
      </c>
      <c r="U729" s="45">
        <v>0</v>
      </c>
      <c r="V729" s="45">
        <v>0</v>
      </c>
      <c r="W729" s="47">
        <v>0</v>
      </c>
      <c r="X729" s="62">
        <v>0</v>
      </c>
      <c r="Y729" s="45">
        <v>0</v>
      </c>
      <c r="Z729" s="45">
        <v>0</v>
      </c>
      <c r="AA729" s="45">
        <v>0</v>
      </c>
      <c r="AB729" s="115"/>
    </row>
    <row r="730" spans="1:28" ht="22.5" customHeight="1" x14ac:dyDescent="0.25">
      <c r="A730" s="87" t="s">
        <v>1294</v>
      </c>
      <c r="B730" s="38" t="s">
        <v>1295</v>
      </c>
      <c r="C730" s="144"/>
      <c r="D730" s="146">
        <f>SUM(E730:AA730)</f>
        <v>0</v>
      </c>
      <c r="E730" s="98">
        <v>0</v>
      </c>
      <c r="F730" s="45">
        <v>0</v>
      </c>
      <c r="G730" s="46">
        <v>0</v>
      </c>
      <c r="H730" s="46">
        <v>0</v>
      </c>
      <c r="I730" s="46">
        <v>0</v>
      </c>
      <c r="J730" s="46">
        <v>0</v>
      </c>
      <c r="K730" s="46">
        <v>0</v>
      </c>
      <c r="L730" s="98">
        <v>0</v>
      </c>
      <c r="M730" s="46">
        <v>0</v>
      </c>
      <c r="N730" s="46">
        <v>0</v>
      </c>
      <c r="O730" s="46">
        <v>0</v>
      </c>
      <c r="P730" s="45">
        <v>0</v>
      </c>
      <c r="Q730" s="45">
        <v>0</v>
      </c>
      <c r="R730" s="45">
        <v>0</v>
      </c>
      <c r="S730" s="104">
        <v>0</v>
      </c>
      <c r="T730" s="98">
        <v>0</v>
      </c>
      <c r="U730" s="45">
        <v>0</v>
      </c>
      <c r="V730" s="45">
        <v>0</v>
      </c>
      <c r="W730" s="47">
        <v>0</v>
      </c>
      <c r="X730" s="62">
        <v>0</v>
      </c>
      <c r="Y730" s="45">
        <v>0</v>
      </c>
      <c r="Z730" s="45">
        <v>0</v>
      </c>
      <c r="AA730" s="45">
        <v>0</v>
      </c>
      <c r="AB730" s="115"/>
    </row>
    <row r="731" spans="1:28" s="148" customFormat="1" ht="22.5" customHeight="1" x14ac:dyDescent="0.2">
      <c r="A731" s="87">
        <v>543</v>
      </c>
      <c r="B731" s="38" t="s">
        <v>1296</v>
      </c>
      <c r="C731" s="144">
        <v>595</v>
      </c>
      <c r="D731" s="39">
        <f>D732</f>
        <v>0</v>
      </c>
      <c r="E731" s="99">
        <f t="shared" ref="E731:AA731" si="250">E732</f>
        <v>0</v>
      </c>
      <c r="F731" s="48">
        <f t="shared" si="250"/>
        <v>0</v>
      </c>
      <c r="G731" s="49">
        <f t="shared" si="250"/>
        <v>0</v>
      </c>
      <c r="H731" s="49">
        <f t="shared" si="250"/>
        <v>0</v>
      </c>
      <c r="I731" s="49">
        <f t="shared" si="250"/>
        <v>0</v>
      </c>
      <c r="J731" s="49">
        <f t="shared" si="250"/>
        <v>0</v>
      </c>
      <c r="K731" s="49">
        <f t="shared" si="250"/>
        <v>0</v>
      </c>
      <c r="L731" s="99">
        <f t="shared" si="250"/>
        <v>0</v>
      </c>
      <c r="M731" s="49">
        <f t="shared" si="250"/>
        <v>0</v>
      </c>
      <c r="N731" s="49">
        <f t="shared" si="250"/>
        <v>0</v>
      </c>
      <c r="O731" s="49">
        <f t="shared" si="250"/>
        <v>0</v>
      </c>
      <c r="P731" s="48">
        <f t="shared" si="250"/>
        <v>0</v>
      </c>
      <c r="Q731" s="48">
        <f t="shared" si="250"/>
        <v>0</v>
      </c>
      <c r="R731" s="48">
        <f t="shared" si="250"/>
        <v>0</v>
      </c>
      <c r="S731" s="105">
        <f t="shared" si="250"/>
        <v>0</v>
      </c>
      <c r="T731" s="99">
        <f t="shared" si="250"/>
        <v>0</v>
      </c>
      <c r="U731" s="48">
        <f t="shared" si="250"/>
        <v>0</v>
      </c>
      <c r="V731" s="48">
        <f t="shared" si="250"/>
        <v>0</v>
      </c>
      <c r="W731" s="50">
        <f t="shared" si="250"/>
        <v>0</v>
      </c>
      <c r="X731" s="58">
        <f t="shared" si="250"/>
        <v>0</v>
      </c>
      <c r="Y731" s="48">
        <f t="shared" si="250"/>
        <v>0</v>
      </c>
      <c r="Z731" s="48">
        <f t="shared" si="250"/>
        <v>0</v>
      </c>
      <c r="AA731" s="48">
        <f t="shared" si="250"/>
        <v>0</v>
      </c>
      <c r="AB731" s="118"/>
    </row>
    <row r="732" spans="1:28" s="148" customFormat="1" ht="22.5" customHeight="1" x14ac:dyDescent="0.2">
      <c r="A732" s="87">
        <v>5431</v>
      </c>
      <c r="B732" s="38" t="s">
        <v>1297</v>
      </c>
      <c r="C732" s="144">
        <v>596</v>
      </c>
      <c r="D732" s="145">
        <f>SUM(D733:D736)</f>
        <v>0</v>
      </c>
      <c r="E732" s="149">
        <f t="shared" ref="E732:AA732" si="251">SUM(E733:E736)</f>
        <v>0</v>
      </c>
      <c r="F732" s="150">
        <f t="shared" si="251"/>
        <v>0</v>
      </c>
      <c r="G732" s="151">
        <f t="shared" si="251"/>
        <v>0</v>
      </c>
      <c r="H732" s="151">
        <f t="shared" si="251"/>
        <v>0</v>
      </c>
      <c r="I732" s="151">
        <f t="shared" si="251"/>
        <v>0</v>
      </c>
      <c r="J732" s="151">
        <f t="shared" si="251"/>
        <v>0</v>
      </c>
      <c r="K732" s="151">
        <f t="shared" si="251"/>
        <v>0</v>
      </c>
      <c r="L732" s="149">
        <f t="shared" si="251"/>
        <v>0</v>
      </c>
      <c r="M732" s="151">
        <f t="shared" si="251"/>
        <v>0</v>
      </c>
      <c r="N732" s="151">
        <f t="shared" si="251"/>
        <v>0</v>
      </c>
      <c r="O732" s="151">
        <f t="shared" si="251"/>
        <v>0</v>
      </c>
      <c r="P732" s="150">
        <f t="shared" si="251"/>
        <v>0</v>
      </c>
      <c r="Q732" s="150">
        <f t="shared" si="251"/>
        <v>0</v>
      </c>
      <c r="R732" s="150">
        <f t="shared" si="251"/>
        <v>0</v>
      </c>
      <c r="S732" s="153">
        <f t="shared" si="251"/>
        <v>0</v>
      </c>
      <c r="T732" s="149">
        <f t="shared" si="251"/>
        <v>0</v>
      </c>
      <c r="U732" s="150">
        <f t="shared" si="251"/>
        <v>0</v>
      </c>
      <c r="V732" s="150">
        <f t="shared" si="251"/>
        <v>0</v>
      </c>
      <c r="W732" s="154">
        <f t="shared" si="251"/>
        <v>0</v>
      </c>
      <c r="X732" s="155">
        <f t="shared" si="251"/>
        <v>0</v>
      </c>
      <c r="Y732" s="150">
        <f t="shared" si="251"/>
        <v>0</v>
      </c>
      <c r="Z732" s="150">
        <f t="shared" si="251"/>
        <v>0</v>
      </c>
      <c r="AA732" s="150">
        <f t="shared" si="251"/>
        <v>0</v>
      </c>
      <c r="AB732" s="157"/>
    </row>
    <row r="733" spans="1:28" ht="22.5" customHeight="1" x14ac:dyDescent="0.25">
      <c r="A733" s="87" t="s">
        <v>1298</v>
      </c>
      <c r="B733" s="38" t="s">
        <v>1299</v>
      </c>
      <c r="C733" s="144"/>
      <c r="D733" s="146">
        <f>SUM(E733:AA733)</f>
        <v>0</v>
      </c>
      <c r="E733" s="98">
        <v>0</v>
      </c>
      <c r="F733" s="45">
        <v>0</v>
      </c>
      <c r="G733" s="46">
        <v>0</v>
      </c>
      <c r="H733" s="46">
        <v>0</v>
      </c>
      <c r="I733" s="46">
        <v>0</v>
      </c>
      <c r="J733" s="46">
        <v>0</v>
      </c>
      <c r="K733" s="46">
        <v>0</v>
      </c>
      <c r="L733" s="98">
        <v>0</v>
      </c>
      <c r="M733" s="46">
        <v>0</v>
      </c>
      <c r="N733" s="46">
        <v>0</v>
      </c>
      <c r="O733" s="46">
        <v>0</v>
      </c>
      <c r="P733" s="45">
        <v>0</v>
      </c>
      <c r="Q733" s="45">
        <v>0</v>
      </c>
      <c r="R733" s="45">
        <v>0</v>
      </c>
      <c r="S733" s="104">
        <v>0</v>
      </c>
      <c r="T733" s="98">
        <v>0</v>
      </c>
      <c r="U733" s="45">
        <v>0</v>
      </c>
      <c r="V733" s="45">
        <v>0</v>
      </c>
      <c r="W733" s="47">
        <v>0</v>
      </c>
      <c r="X733" s="62">
        <v>0</v>
      </c>
      <c r="Y733" s="45">
        <v>0</v>
      </c>
      <c r="Z733" s="45">
        <v>0</v>
      </c>
      <c r="AA733" s="45">
        <v>0</v>
      </c>
      <c r="AB733" s="115"/>
    </row>
    <row r="734" spans="1:28" ht="22.5" customHeight="1" x14ac:dyDescent="0.25">
      <c r="A734" s="87" t="s">
        <v>1300</v>
      </c>
      <c r="B734" s="38" t="s">
        <v>1301</v>
      </c>
      <c r="C734" s="144"/>
      <c r="D734" s="146">
        <f>SUM(E734:AA734)</f>
        <v>0</v>
      </c>
      <c r="E734" s="98">
        <v>0</v>
      </c>
      <c r="F734" s="45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98">
        <v>0</v>
      </c>
      <c r="M734" s="46">
        <v>0</v>
      </c>
      <c r="N734" s="46">
        <v>0</v>
      </c>
      <c r="O734" s="46">
        <v>0</v>
      </c>
      <c r="P734" s="45">
        <v>0</v>
      </c>
      <c r="Q734" s="45">
        <v>0</v>
      </c>
      <c r="R734" s="45">
        <v>0</v>
      </c>
      <c r="S734" s="104">
        <v>0</v>
      </c>
      <c r="T734" s="98">
        <v>0</v>
      </c>
      <c r="U734" s="45">
        <v>0</v>
      </c>
      <c r="V734" s="45">
        <v>0</v>
      </c>
      <c r="W734" s="47">
        <v>0</v>
      </c>
      <c r="X734" s="62">
        <v>0</v>
      </c>
      <c r="Y734" s="45">
        <v>0</v>
      </c>
      <c r="Z734" s="45">
        <v>0</v>
      </c>
      <c r="AA734" s="45">
        <v>0</v>
      </c>
      <c r="AB734" s="115"/>
    </row>
    <row r="735" spans="1:28" ht="22.5" customHeight="1" x14ac:dyDescent="0.25">
      <c r="A735" s="87" t="s">
        <v>1302</v>
      </c>
      <c r="B735" s="38" t="s">
        <v>1303</v>
      </c>
      <c r="C735" s="144"/>
      <c r="D735" s="146">
        <f>SUM(E735:AA735)</f>
        <v>0</v>
      </c>
      <c r="E735" s="98">
        <v>0</v>
      </c>
      <c r="F735" s="45">
        <v>0</v>
      </c>
      <c r="G735" s="46">
        <v>0</v>
      </c>
      <c r="H735" s="46">
        <v>0</v>
      </c>
      <c r="I735" s="46">
        <v>0</v>
      </c>
      <c r="J735" s="46">
        <v>0</v>
      </c>
      <c r="K735" s="46">
        <v>0</v>
      </c>
      <c r="L735" s="98">
        <v>0</v>
      </c>
      <c r="M735" s="46">
        <v>0</v>
      </c>
      <c r="N735" s="46">
        <v>0</v>
      </c>
      <c r="O735" s="46">
        <v>0</v>
      </c>
      <c r="P735" s="45">
        <v>0</v>
      </c>
      <c r="Q735" s="45">
        <v>0</v>
      </c>
      <c r="R735" s="45">
        <v>0</v>
      </c>
      <c r="S735" s="104">
        <v>0</v>
      </c>
      <c r="T735" s="98">
        <v>0</v>
      </c>
      <c r="U735" s="45">
        <v>0</v>
      </c>
      <c r="V735" s="45">
        <v>0</v>
      </c>
      <c r="W735" s="47">
        <v>0</v>
      </c>
      <c r="X735" s="62">
        <v>0</v>
      </c>
      <c r="Y735" s="45">
        <v>0</v>
      </c>
      <c r="Z735" s="45">
        <v>0</v>
      </c>
      <c r="AA735" s="45">
        <v>0</v>
      </c>
      <c r="AB735" s="115"/>
    </row>
    <row r="736" spans="1:28" ht="22.5" customHeight="1" x14ac:dyDescent="0.25">
      <c r="A736" s="87" t="s">
        <v>1304</v>
      </c>
      <c r="B736" s="38" t="s">
        <v>1305</v>
      </c>
      <c r="C736" s="144"/>
      <c r="D736" s="146">
        <f>SUM(E736:AA736)</f>
        <v>0</v>
      </c>
      <c r="E736" s="98">
        <v>0</v>
      </c>
      <c r="F736" s="45">
        <v>0</v>
      </c>
      <c r="G736" s="46">
        <v>0</v>
      </c>
      <c r="H736" s="46">
        <v>0</v>
      </c>
      <c r="I736" s="46">
        <v>0</v>
      </c>
      <c r="J736" s="46">
        <v>0</v>
      </c>
      <c r="K736" s="46">
        <v>0</v>
      </c>
      <c r="L736" s="98">
        <v>0</v>
      </c>
      <c r="M736" s="46">
        <v>0</v>
      </c>
      <c r="N736" s="46">
        <v>0</v>
      </c>
      <c r="O736" s="46">
        <v>0</v>
      </c>
      <c r="P736" s="45">
        <v>0</v>
      </c>
      <c r="Q736" s="45">
        <v>0</v>
      </c>
      <c r="R736" s="45">
        <v>0</v>
      </c>
      <c r="S736" s="104">
        <v>0</v>
      </c>
      <c r="T736" s="98">
        <v>0</v>
      </c>
      <c r="U736" s="45">
        <v>0</v>
      </c>
      <c r="V736" s="45">
        <v>0</v>
      </c>
      <c r="W736" s="47">
        <v>0</v>
      </c>
      <c r="X736" s="62">
        <v>0</v>
      </c>
      <c r="Y736" s="45">
        <v>0</v>
      </c>
      <c r="Z736" s="45">
        <v>0</v>
      </c>
      <c r="AA736" s="45">
        <v>0</v>
      </c>
      <c r="AB736" s="115"/>
    </row>
    <row r="737" spans="1:28" s="148" customFormat="1" ht="22.5" customHeight="1" x14ac:dyDescent="0.2">
      <c r="A737" s="87">
        <v>544</v>
      </c>
      <c r="B737" s="38" t="s">
        <v>1306</v>
      </c>
      <c r="C737" s="144">
        <v>597</v>
      </c>
      <c r="D737" s="39">
        <f>SUM(D738+D743+D744+D749+D750+D751)</f>
        <v>0</v>
      </c>
      <c r="E737" s="99">
        <f t="shared" ref="E737:AA737" si="252">SUM(E738+E743+E744+E749+E750+E751)</f>
        <v>0</v>
      </c>
      <c r="F737" s="48">
        <f t="shared" si="252"/>
        <v>0</v>
      </c>
      <c r="G737" s="49">
        <f t="shared" si="252"/>
        <v>0</v>
      </c>
      <c r="H737" s="49">
        <f t="shared" si="252"/>
        <v>0</v>
      </c>
      <c r="I737" s="49">
        <f t="shared" si="252"/>
        <v>0</v>
      </c>
      <c r="J737" s="49">
        <f t="shared" si="252"/>
        <v>0</v>
      </c>
      <c r="K737" s="49">
        <f t="shared" si="252"/>
        <v>0</v>
      </c>
      <c r="L737" s="99">
        <f t="shared" si="252"/>
        <v>0</v>
      </c>
      <c r="M737" s="49">
        <f t="shared" si="252"/>
        <v>0</v>
      </c>
      <c r="N737" s="49">
        <f t="shared" si="252"/>
        <v>0</v>
      </c>
      <c r="O737" s="49">
        <f t="shared" si="252"/>
        <v>0</v>
      </c>
      <c r="P737" s="48">
        <f t="shared" si="252"/>
        <v>0</v>
      </c>
      <c r="Q737" s="48">
        <f t="shared" si="252"/>
        <v>0</v>
      </c>
      <c r="R737" s="48">
        <f t="shared" si="252"/>
        <v>0</v>
      </c>
      <c r="S737" s="105">
        <f t="shared" si="252"/>
        <v>0</v>
      </c>
      <c r="T737" s="99">
        <f t="shared" si="252"/>
        <v>0</v>
      </c>
      <c r="U737" s="48">
        <f t="shared" si="252"/>
        <v>0</v>
      </c>
      <c r="V737" s="48">
        <f t="shared" si="252"/>
        <v>0</v>
      </c>
      <c r="W737" s="50">
        <f t="shared" si="252"/>
        <v>0</v>
      </c>
      <c r="X737" s="58">
        <f t="shared" si="252"/>
        <v>0</v>
      </c>
      <c r="Y737" s="48">
        <f t="shared" si="252"/>
        <v>0</v>
      </c>
      <c r="Z737" s="48">
        <f t="shared" si="252"/>
        <v>0</v>
      </c>
      <c r="AA737" s="48">
        <f t="shared" si="252"/>
        <v>0</v>
      </c>
      <c r="AB737" s="118"/>
    </row>
    <row r="738" spans="1:28" s="148" customFormat="1" ht="22.5" customHeight="1" x14ac:dyDescent="0.2">
      <c r="A738" s="87">
        <v>5443</v>
      </c>
      <c r="B738" s="38" t="s">
        <v>1307</v>
      </c>
      <c r="C738" s="144">
        <v>598</v>
      </c>
      <c r="D738" s="145">
        <f>SUM(D739:D742)</f>
        <v>0</v>
      </c>
      <c r="E738" s="149">
        <f t="shared" ref="E738:AA738" si="253">SUM(E739:E742)</f>
        <v>0</v>
      </c>
      <c r="F738" s="150">
        <f t="shared" si="253"/>
        <v>0</v>
      </c>
      <c r="G738" s="151">
        <f t="shared" si="253"/>
        <v>0</v>
      </c>
      <c r="H738" s="151">
        <f t="shared" si="253"/>
        <v>0</v>
      </c>
      <c r="I738" s="151">
        <f t="shared" si="253"/>
        <v>0</v>
      </c>
      <c r="J738" s="151">
        <f t="shared" si="253"/>
        <v>0</v>
      </c>
      <c r="K738" s="151">
        <f t="shared" si="253"/>
        <v>0</v>
      </c>
      <c r="L738" s="149">
        <f t="shared" si="253"/>
        <v>0</v>
      </c>
      <c r="M738" s="151">
        <f t="shared" si="253"/>
        <v>0</v>
      </c>
      <c r="N738" s="151">
        <f t="shared" si="253"/>
        <v>0</v>
      </c>
      <c r="O738" s="151">
        <f t="shared" si="253"/>
        <v>0</v>
      </c>
      <c r="P738" s="150">
        <f t="shared" si="253"/>
        <v>0</v>
      </c>
      <c r="Q738" s="150">
        <f t="shared" si="253"/>
        <v>0</v>
      </c>
      <c r="R738" s="150">
        <f t="shared" si="253"/>
        <v>0</v>
      </c>
      <c r="S738" s="153">
        <f t="shared" si="253"/>
        <v>0</v>
      </c>
      <c r="T738" s="149">
        <f t="shared" si="253"/>
        <v>0</v>
      </c>
      <c r="U738" s="150">
        <f t="shared" si="253"/>
        <v>0</v>
      </c>
      <c r="V738" s="150">
        <f t="shared" si="253"/>
        <v>0</v>
      </c>
      <c r="W738" s="154">
        <f t="shared" si="253"/>
        <v>0</v>
      </c>
      <c r="X738" s="155">
        <f t="shared" si="253"/>
        <v>0</v>
      </c>
      <c r="Y738" s="150">
        <f t="shared" si="253"/>
        <v>0</v>
      </c>
      <c r="Z738" s="150">
        <f t="shared" si="253"/>
        <v>0</v>
      </c>
      <c r="AA738" s="150">
        <f t="shared" si="253"/>
        <v>0</v>
      </c>
      <c r="AB738" s="157"/>
    </row>
    <row r="739" spans="1:28" ht="22.5" customHeight="1" x14ac:dyDescent="0.25">
      <c r="A739" s="87" t="s">
        <v>1308</v>
      </c>
      <c r="B739" s="38" t="s">
        <v>1309</v>
      </c>
      <c r="C739" s="144"/>
      <c r="D739" s="146">
        <f>SUM(E739:AA739)</f>
        <v>0</v>
      </c>
      <c r="E739" s="98">
        <v>0</v>
      </c>
      <c r="F739" s="45">
        <v>0</v>
      </c>
      <c r="G739" s="46">
        <v>0</v>
      </c>
      <c r="H739" s="46">
        <v>0</v>
      </c>
      <c r="I739" s="46">
        <v>0</v>
      </c>
      <c r="J739" s="46">
        <v>0</v>
      </c>
      <c r="K739" s="46">
        <v>0</v>
      </c>
      <c r="L739" s="98">
        <v>0</v>
      </c>
      <c r="M739" s="46">
        <v>0</v>
      </c>
      <c r="N739" s="46">
        <v>0</v>
      </c>
      <c r="O739" s="46">
        <v>0</v>
      </c>
      <c r="P739" s="45">
        <v>0</v>
      </c>
      <c r="Q739" s="45">
        <v>0</v>
      </c>
      <c r="R739" s="45">
        <v>0</v>
      </c>
      <c r="S739" s="104">
        <v>0</v>
      </c>
      <c r="T739" s="98">
        <v>0</v>
      </c>
      <c r="U739" s="45">
        <v>0</v>
      </c>
      <c r="V739" s="45">
        <v>0</v>
      </c>
      <c r="W739" s="47">
        <v>0</v>
      </c>
      <c r="X739" s="62">
        <v>0</v>
      </c>
      <c r="Y739" s="45">
        <v>0</v>
      </c>
      <c r="Z739" s="45">
        <v>0</v>
      </c>
      <c r="AA739" s="45">
        <v>0</v>
      </c>
      <c r="AB739" s="115"/>
    </row>
    <row r="740" spans="1:28" ht="22.5" customHeight="1" x14ac:dyDescent="0.25">
      <c r="A740" s="87" t="s">
        <v>1310</v>
      </c>
      <c r="B740" s="38" t="s">
        <v>1311</v>
      </c>
      <c r="C740" s="144"/>
      <c r="D740" s="146">
        <f>SUM(E740:AA740)</f>
        <v>0</v>
      </c>
      <c r="E740" s="98">
        <v>0</v>
      </c>
      <c r="F740" s="45">
        <v>0</v>
      </c>
      <c r="G740" s="46">
        <v>0</v>
      </c>
      <c r="H740" s="46">
        <v>0</v>
      </c>
      <c r="I740" s="46">
        <v>0</v>
      </c>
      <c r="J740" s="46">
        <v>0</v>
      </c>
      <c r="K740" s="46">
        <v>0</v>
      </c>
      <c r="L740" s="98">
        <v>0</v>
      </c>
      <c r="M740" s="46">
        <v>0</v>
      </c>
      <c r="N740" s="46">
        <v>0</v>
      </c>
      <c r="O740" s="46">
        <v>0</v>
      </c>
      <c r="P740" s="45">
        <v>0</v>
      </c>
      <c r="Q740" s="45">
        <v>0</v>
      </c>
      <c r="R740" s="45">
        <v>0</v>
      </c>
      <c r="S740" s="104">
        <v>0</v>
      </c>
      <c r="T740" s="98">
        <v>0</v>
      </c>
      <c r="U740" s="45">
        <v>0</v>
      </c>
      <c r="V740" s="45">
        <v>0</v>
      </c>
      <c r="W740" s="47">
        <v>0</v>
      </c>
      <c r="X740" s="62">
        <v>0</v>
      </c>
      <c r="Y740" s="45">
        <v>0</v>
      </c>
      <c r="Z740" s="45">
        <v>0</v>
      </c>
      <c r="AA740" s="45">
        <v>0</v>
      </c>
      <c r="AB740" s="115"/>
    </row>
    <row r="741" spans="1:28" ht="22.5" customHeight="1" x14ac:dyDescent="0.25">
      <c r="A741" s="87" t="s">
        <v>1312</v>
      </c>
      <c r="B741" s="38" t="s">
        <v>1313</v>
      </c>
      <c r="C741" s="144"/>
      <c r="D741" s="146">
        <f>SUM(E741:AA741)</f>
        <v>0</v>
      </c>
      <c r="E741" s="98">
        <v>0</v>
      </c>
      <c r="F741" s="45">
        <v>0</v>
      </c>
      <c r="G741" s="46">
        <v>0</v>
      </c>
      <c r="H741" s="46">
        <v>0</v>
      </c>
      <c r="I741" s="46">
        <v>0</v>
      </c>
      <c r="J741" s="46">
        <v>0</v>
      </c>
      <c r="K741" s="46">
        <v>0</v>
      </c>
      <c r="L741" s="98">
        <v>0</v>
      </c>
      <c r="M741" s="46">
        <v>0</v>
      </c>
      <c r="N741" s="46">
        <v>0</v>
      </c>
      <c r="O741" s="46">
        <v>0</v>
      </c>
      <c r="P741" s="45">
        <v>0</v>
      </c>
      <c r="Q741" s="45">
        <v>0</v>
      </c>
      <c r="R741" s="45">
        <v>0</v>
      </c>
      <c r="S741" s="104">
        <v>0</v>
      </c>
      <c r="T741" s="98">
        <v>0</v>
      </c>
      <c r="U741" s="45">
        <v>0</v>
      </c>
      <c r="V741" s="45">
        <v>0</v>
      </c>
      <c r="W741" s="47">
        <v>0</v>
      </c>
      <c r="X741" s="62">
        <v>0</v>
      </c>
      <c r="Y741" s="45">
        <v>0</v>
      </c>
      <c r="Z741" s="45">
        <v>0</v>
      </c>
      <c r="AA741" s="45">
        <v>0</v>
      </c>
      <c r="AB741" s="115"/>
    </row>
    <row r="742" spans="1:28" ht="22.5" customHeight="1" x14ac:dyDescent="0.25">
      <c r="A742" s="87" t="s">
        <v>1314</v>
      </c>
      <c r="B742" s="38" t="s">
        <v>1315</v>
      </c>
      <c r="C742" s="144"/>
      <c r="D742" s="146">
        <f>SUM(E742:AA742)</f>
        <v>0</v>
      </c>
      <c r="E742" s="98">
        <v>0</v>
      </c>
      <c r="F742" s="45">
        <v>0</v>
      </c>
      <c r="G742" s="46">
        <v>0</v>
      </c>
      <c r="H742" s="46">
        <v>0</v>
      </c>
      <c r="I742" s="46">
        <v>0</v>
      </c>
      <c r="J742" s="46">
        <v>0</v>
      </c>
      <c r="K742" s="46">
        <v>0</v>
      </c>
      <c r="L742" s="98">
        <v>0</v>
      </c>
      <c r="M742" s="46">
        <v>0</v>
      </c>
      <c r="N742" s="46">
        <v>0</v>
      </c>
      <c r="O742" s="46">
        <v>0</v>
      </c>
      <c r="P742" s="45">
        <v>0</v>
      </c>
      <c r="Q742" s="45">
        <v>0</v>
      </c>
      <c r="R742" s="45">
        <v>0</v>
      </c>
      <c r="S742" s="104">
        <v>0</v>
      </c>
      <c r="T742" s="98">
        <v>0</v>
      </c>
      <c r="U742" s="45">
        <v>0</v>
      </c>
      <c r="V742" s="45">
        <v>0</v>
      </c>
      <c r="W742" s="47">
        <v>0</v>
      </c>
      <c r="X742" s="62">
        <v>0</v>
      </c>
      <c r="Y742" s="45">
        <v>0</v>
      </c>
      <c r="Z742" s="45">
        <v>0</v>
      </c>
      <c r="AA742" s="45">
        <v>0</v>
      </c>
      <c r="AB742" s="115"/>
    </row>
    <row r="743" spans="1:28" s="148" customFormat="1" ht="22.5" customHeight="1" x14ac:dyDescent="0.2">
      <c r="A743" s="87">
        <v>5444</v>
      </c>
      <c r="B743" s="38" t="s">
        <v>1316</v>
      </c>
      <c r="C743" s="144">
        <v>599</v>
      </c>
      <c r="D743" s="145">
        <f>SUM(E743:AA743)</f>
        <v>0</v>
      </c>
      <c r="E743" s="149"/>
      <c r="F743" s="150"/>
      <c r="G743" s="151"/>
      <c r="H743" s="151"/>
      <c r="I743" s="151"/>
      <c r="J743" s="151"/>
      <c r="K743" s="151"/>
      <c r="L743" s="149"/>
      <c r="M743" s="151"/>
      <c r="N743" s="151"/>
      <c r="O743" s="151"/>
      <c r="P743" s="150"/>
      <c r="Q743" s="150"/>
      <c r="R743" s="150"/>
      <c r="S743" s="153"/>
      <c r="T743" s="149"/>
      <c r="U743" s="150"/>
      <c r="V743" s="150"/>
      <c r="W743" s="154"/>
      <c r="X743" s="155"/>
      <c r="Y743" s="150"/>
      <c r="Z743" s="150"/>
      <c r="AA743" s="150"/>
      <c r="AB743" s="157"/>
    </row>
    <row r="744" spans="1:28" s="148" customFormat="1" ht="22.5" customHeight="1" x14ac:dyDescent="0.2">
      <c r="A744" s="87">
        <v>5445</v>
      </c>
      <c r="B744" s="38" t="s">
        <v>1317</v>
      </c>
      <c r="C744" s="144">
        <v>600</v>
      </c>
      <c r="D744" s="145">
        <f>SUM(D745:D748)</f>
        <v>0</v>
      </c>
      <c r="E744" s="149">
        <f t="shared" ref="E744:AA744" si="254">SUM(E745:E748)</f>
        <v>0</v>
      </c>
      <c r="F744" s="150">
        <f t="shared" si="254"/>
        <v>0</v>
      </c>
      <c r="G744" s="151">
        <f t="shared" si="254"/>
        <v>0</v>
      </c>
      <c r="H744" s="151">
        <f t="shared" si="254"/>
        <v>0</v>
      </c>
      <c r="I744" s="151">
        <f t="shared" si="254"/>
        <v>0</v>
      </c>
      <c r="J744" s="151">
        <f t="shared" si="254"/>
        <v>0</v>
      </c>
      <c r="K744" s="151">
        <f t="shared" si="254"/>
        <v>0</v>
      </c>
      <c r="L744" s="149">
        <f t="shared" si="254"/>
        <v>0</v>
      </c>
      <c r="M744" s="151">
        <f t="shared" si="254"/>
        <v>0</v>
      </c>
      <c r="N744" s="151">
        <f t="shared" si="254"/>
        <v>0</v>
      </c>
      <c r="O744" s="151">
        <f t="shared" si="254"/>
        <v>0</v>
      </c>
      <c r="P744" s="150">
        <f t="shared" si="254"/>
        <v>0</v>
      </c>
      <c r="Q744" s="150">
        <f t="shared" si="254"/>
        <v>0</v>
      </c>
      <c r="R744" s="150">
        <f t="shared" si="254"/>
        <v>0</v>
      </c>
      <c r="S744" s="153">
        <f t="shared" si="254"/>
        <v>0</v>
      </c>
      <c r="T744" s="149">
        <f t="shared" si="254"/>
        <v>0</v>
      </c>
      <c r="U744" s="150">
        <f t="shared" si="254"/>
        <v>0</v>
      </c>
      <c r="V744" s="150">
        <f t="shared" si="254"/>
        <v>0</v>
      </c>
      <c r="W744" s="154">
        <f t="shared" si="254"/>
        <v>0</v>
      </c>
      <c r="X744" s="155">
        <f t="shared" si="254"/>
        <v>0</v>
      </c>
      <c r="Y744" s="150">
        <f t="shared" si="254"/>
        <v>0</v>
      </c>
      <c r="Z744" s="150">
        <f t="shared" si="254"/>
        <v>0</v>
      </c>
      <c r="AA744" s="150">
        <f t="shared" si="254"/>
        <v>0</v>
      </c>
      <c r="AB744" s="157"/>
    </row>
    <row r="745" spans="1:28" ht="22.5" customHeight="1" x14ac:dyDescent="0.25">
      <c r="A745" s="87" t="s">
        <v>1318</v>
      </c>
      <c r="B745" s="38" t="s">
        <v>1319</v>
      </c>
      <c r="C745" s="144"/>
      <c r="D745" s="146">
        <f t="shared" ref="D745:D751" si="255">SUM(E745:AA745)</f>
        <v>0</v>
      </c>
      <c r="E745" s="98">
        <v>0</v>
      </c>
      <c r="F745" s="45">
        <v>0</v>
      </c>
      <c r="G745" s="46">
        <v>0</v>
      </c>
      <c r="H745" s="46">
        <v>0</v>
      </c>
      <c r="I745" s="46">
        <v>0</v>
      </c>
      <c r="J745" s="46">
        <v>0</v>
      </c>
      <c r="K745" s="46">
        <v>0</v>
      </c>
      <c r="L745" s="98">
        <v>0</v>
      </c>
      <c r="M745" s="46">
        <v>0</v>
      </c>
      <c r="N745" s="46">
        <v>0</v>
      </c>
      <c r="O745" s="46">
        <v>0</v>
      </c>
      <c r="P745" s="45">
        <v>0</v>
      </c>
      <c r="Q745" s="45">
        <v>0</v>
      </c>
      <c r="R745" s="45">
        <v>0</v>
      </c>
      <c r="S745" s="104">
        <v>0</v>
      </c>
      <c r="T745" s="98">
        <v>0</v>
      </c>
      <c r="U745" s="45">
        <v>0</v>
      </c>
      <c r="V745" s="45">
        <v>0</v>
      </c>
      <c r="W745" s="47">
        <v>0</v>
      </c>
      <c r="X745" s="62">
        <v>0</v>
      </c>
      <c r="Y745" s="45">
        <v>0</v>
      </c>
      <c r="Z745" s="45">
        <v>0</v>
      </c>
      <c r="AA745" s="45">
        <v>0</v>
      </c>
      <c r="AB745" s="115"/>
    </row>
    <row r="746" spans="1:28" ht="22.5" customHeight="1" x14ac:dyDescent="0.25">
      <c r="A746" s="87" t="s">
        <v>1320</v>
      </c>
      <c r="B746" s="38" t="s">
        <v>1321</v>
      </c>
      <c r="C746" s="144"/>
      <c r="D746" s="146">
        <f t="shared" si="255"/>
        <v>0</v>
      </c>
      <c r="E746" s="98">
        <v>0</v>
      </c>
      <c r="F746" s="45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98">
        <v>0</v>
      </c>
      <c r="M746" s="46">
        <v>0</v>
      </c>
      <c r="N746" s="46">
        <v>0</v>
      </c>
      <c r="O746" s="46">
        <v>0</v>
      </c>
      <c r="P746" s="45">
        <v>0</v>
      </c>
      <c r="Q746" s="45">
        <v>0</v>
      </c>
      <c r="R746" s="45">
        <v>0</v>
      </c>
      <c r="S746" s="104">
        <v>0</v>
      </c>
      <c r="T746" s="98">
        <v>0</v>
      </c>
      <c r="U746" s="45">
        <v>0</v>
      </c>
      <c r="V746" s="45">
        <v>0</v>
      </c>
      <c r="W746" s="47">
        <v>0</v>
      </c>
      <c r="X746" s="62">
        <v>0</v>
      </c>
      <c r="Y746" s="45">
        <v>0</v>
      </c>
      <c r="Z746" s="45">
        <v>0</v>
      </c>
      <c r="AA746" s="45">
        <v>0</v>
      </c>
      <c r="AB746" s="115"/>
    </row>
    <row r="747" spans="1:28" ht="22.5" customHeight="1" x14ac:dyDescent="0.25">
      <c r="A747" s="87" t="s">
        <v>1322</v>
      </c>
      <c r="B747" s="38" t="s">
        <v>1323</v>
      </c>
      <c r="C747" s="144"/>
      <c r="D747" s="146">
        <f t="shared" si="255"/>
        <v>0</v>
      </c>
      <c r="E747" s="98">
        <v>0</v>
      </c>
      <c r="F747" s="45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98">
        <v>0</v>
      </c>
      <c r="M747" s="46">
        <v>0</v>
      </c>
      <c r="N747" s="46">
        <v>0</v>
      </c>
      <c r="O747" s="46">
        <v>0</v>
      </c>
      <c r="P747" s="45">
        <v>0</v>
      </c>
      <c r="Q747" s="45">
        <v>0</v>
      </c>
      <c r="R747" s="45">
        <v>0</v>
      </c>
      <c r="S747" s="104">
        <v>0</v>
      </c>
      <c r="T747" s="98">
        <v>0</v>
      </c>
      <c r="U747" s="45">
        <v>0</v>
      </c>
      <c r="V747" s="45">
        <v>0</v>
      </c>
      <c r="W747" s="47">
        <v>0</v>
      </c>
      <c r="X747" s="62">
        <v>0</v>
      </c>
      <c r="Y747" s="45">
        <v>0</v>
      </c>
      <c r="Z747" s="45">
        <v>0</v>
      </c>
      <c r="AA747" s="45">
        <v>0</v>
      </c>
      <c r="AB747" s="115"/>
    </row>
    <row r="748" spans="1:28" ht="22.5" customHeight="1" x14ac:dyDescent="0.25">
      <c r="A748" s="87" t="s">
        <v>1324</v>
      </c>
      <c r="B748" s="38" t="s">
        <v>1325</v>
      </c>
      <c r="C748" s="144"/>
      <c r="D748" s="146">
        <f t="shared" si="255"/>
        <v>0</v>
      </c>
      <c r="E748" s="98">
        <v>0</v>
      </c>
      <c r="F748" s="45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98">
        <v>0</v>
      </c>
      <c r="M748" s="46">
        <v>0</v>
      </c>
      <c r="N748" s="46">
        <v>0</v>
      </c>
      <c r="O748" s="46">
        <v>0</v>
      </c>
      <c r="P748" s="45">
        <v>0</v>
      </c>
      <c r="Q748" s="45">
        <v>0</v>
      </c>
      <c r="R748" s="45">
        <v>0</v>
      </c>
      <c r="S748" s="104">
        <v>0</v>
      </c>
      <c r="T748" s="98">
        <v>0</v>
      </c>
      <c r="U748" s="45">
        <v>0</v>
      </c>
      <c r="V748" s="45">
        <v>0</v>
      </c>
      <c r="W748" s="47">
        <v>0</v>
      </c>
      <c r="X748" s="62">
        <v>0</v>
      </c>
      <c r="Y748" s="45">
        <v>0</v>
      </c>
      <c r="Z748" s="45">
        <v>0</v>
      </c>
      <c r="AA748" s="45">
        <v>0</v>
      </c>
      <c r="AB748" s="115"/>
    </row>
    <row r="749" spans="1:28" s="148" customFormat="1" ht="22.5" customHeight="1" x14ac:dyDescent="0.2">
      <c r="A749" s="87">
        <v>5446</v>
      </c>
      <c r="B749" s="38" t="s">
        <v>1326</v>
      </c>
      <c r="C749" s="144">
        <v>601</v>
      </c>
      <c r="D749" s="145">
        <f t="shared" si="255"/>
        <v>0</v>
      </c>
      <c r="E749" s="149"/>
      <c r="F749" s="150"/>
      <c r="G749" s="151"/>
      <c r="H749" s="151"/>
      <c r="I749" s="151"/>
      <c r="J749" s="151"/>
      <c r="K749" s="151"/>
      <c r="L749" s="149"/>
      <c r="M749" s="151"/>
      <c r="N749" s="151"/>
      <c r="O749" s="151"/>
      <c r="P749" s="150"/>
      <c r="Q749" s="150"/>
      <c r="R749" s="150"/>
      <c r="S749" s="153"/>
      <c r="T749" s="149"/>
      <c r="U749" s="150"/>
      <c r="V749" s="150"/>
      <c r="W749" s="154"/>
      <c r="X749" s="155"/>
      <c r="Y749" s="150"/>
      <c r="Z749" s="150"/>
      <c r="AA749" s="150"/>
      <c r="AB749" s="157"/>
    </row>
    <row r="750" spans="1:28" s="148" customFormat="1" ht="22.5" customHeight="1" x14ac:dyDescent="0.2">
      <c r="A750" s="87">
        <v>5447</v>
      </c>
      <c r="B750" s="38" t="s">
        <v>1327</v>
      </c>
      <c r="C750" s="144">
        <v>602</v>
      </c>
      <c r="D750" s="145">
        <f t="shared" si="255"/>
        <v>0</v>
      </c>
      <c r="E750" s="149"/>
      <c r="F750" s="150"/>
      <c r="G750" s="151"/>
      <c r="H750" s="151"/>
      <c r="I750" s="151"/>
      <c r="J750" s="151"/>
      <c r="K750" s="151"/>
      <c r="L750" s="149"/>
      <c r="M750" s="151"/>
      <c r="N750" s="151"/>
      <c r="O750" s="151"/>
      <c r="P750" s="150"/>
      <c r="Q750" s="150"/>
      <c r="R750" s="150"/>
      <c r="S750" s="153"/>
      <c r="T750" s="149"/>
      <c r="U750" s="150"/>
      <c r="V750" s="150"/>
      <c r="W750" s="154"/>
      <c r="X750" s="155"/>
      <c r="Y750" s="150"/>
      <c r="Z750" s="150"/>
      <c r="AA750" s="150"/>
      <c r="AB750" s="157"/>
    </row>
    <row r="751" spans="1:28" s="148" customFormat="1" ht="22.5" customHeight="1" x14ac:dyDescent="0.2">
      <c r="A751" s="87">
        <v>5448</v>
      </c>
      <c r="B751" s="38" t="s">
        <v>1328</v>
      </c>
      <c r="C751" s="144">
        <v>603</v>
      </c>
      <c r="D751" s="145">
        <f t="shared" si="255"/>
        <v>0</v>
      </c>
      <c r="E751" s="149"/>
      <c r="F751" s="150"/>
      <c r="G751" s="151"/>
      <c r="H751" s="151"/>
      <c r="I751" s="151"/>
      <c r="J751" s="151"/>
      <c r="K751" s="151"/>
      <c r="L751" s="149"/>
      <c r="M751" s="151"/>
      <c r="N751" s="151"/>
      <c r="O751" s="151"/>
      <c r="P751" s="150"/>
      <c r="Q751" s="150"/>
      <c r="R751" s="150"/>
      <c r="S751" s="153"/>
      <c r="T751" s="149"/>
      <c r="U751" s="150"/>
      <c r="V751" s="150"/>
      <c r="W751" s="154"/>
      <c r="X751" s="155"/>
      <c r="Y751" s="150"/>
      <c r="Z751" s="150"/>
      <c r="AA751" s="150"/>
      <c r="AB751" s="157"/>
    </row>
    <row r="752" spans="1:28" s="148" customFormat="1" ht="22.5" customHeight="1" x14ac:dyDescent="0.2">
      <c r="A752" s="87">
        <v>545</v>
      </c>
      <c r="B752" s="38" t="s">
        <v>1329</v>
      </c>
      <c r="C752" s="144">
        <v>604</v>
      </c>
      <c r="D752" s="39">
        <f>SUM(D753+D758+D759+D760)</f>
        <v>0</v>
      </c>
      <c r="E752" s="99">
        <f t="shared" ref="E752:AA752" si="256">SUM(E753+E758+E759+E760)</f>
        <v>0</v>
      </c>
      <c r="F752" s="48">
        <f t="shared" si="256"/>
        <v>0</v>
      </c>
      <c r="G752" s="49">
        <f t="shared" si="256"/>
        <v>0</v>
      </c>
      <c r="H752" s="49">
        <f t="shared" si="256"/>
        <v>0</v>
      </c>
      <c r="I752" s="49">
        <f t="shared" si="256"/>
        <v>0</v>
      </c>
      <c r="J752" s="49">
        <f t="shared" si="256"/>
        <v>0</v>
      </c>
      <c r="K752" s="49">
        <f t="shared" si="256"/>
        <v>0</v>
      </c>
      <c r="L752" s="99">
        <f t="shared" si="256"/>
        <v>0</v>
      </c>
      <c r="M752" s="49">
        <f t="shared" si="256"/>
        <v>0</v>
      </c>
      <c r="N752" s="49">
        <f t="shared" si="256"/>
        <v>0</v>
      </c>
      <c r="O752" s="49">
        <f t="shared" si="256"/>
        <v>0</v>
      </c>
      <c r="P752" s="48">
        <f t="shared" si="256"/>
        <v>0</v>
      </c>
      <c r="Q752" s="48">
        <f t="shared" si="256"/>
        <v>0</v>
      </c>
      <c r="R752" s="48">
        <f t="shared" si="256"/>
        <v>0</v>
      </c>
      <c r="S752" s="105">
        <f t="shared" si="256"/>
        <v>0</v>
      </c>
      <c r="T752" s="99">
        <f t="shared" si="256"/>
        <v>0</v>
      </c>
      <c r="U752" s="48">
        <f t="shared" si="256"/>
        <v>0</v>
      </c>
      <c r="V752" s="48">
        <f t="shared" si="256"/>
        <v>0</v>
      </c>
      <c r="W752" s="50">
        <f t="shared" si="256"/>
        <v>0</v>
      </c>
      <c r="X752" s="58">
        <f t="shared" si="256"/>
        <v>0</v>
      </c>
      <c r="Y752" s="48">
        <f t="shared" si="256"/>
        <v>0</v>
      </c>
      <c r="Z752" s="48">
        <f t="shared" si="256"/>
        <v>0</v>
      </c>
      <c r="AA752" s="48">
        <f t="shared" si="256"/>
        <v>0</v>
      </c>
      <c r="AB752" s="118"/>
    </row>
    <row r="753" spans="1:28" s="148" customFormat="1" ht="22.5" customHeight="1" x14ac:dyDescent="0.2">
      <c r="A753" s="87">
        <v>5453</v>
      </c>
      <c r="B753" s="38" t="s">
        <v>1330</v>
      </c>
      <c r="C753" s="144">
        <v>605</v>
      </c>
      <c r="D753" s="145">
        <f>SUM(D754:D757)</f>
        <v>0</v>
      </c>
      <c r="E753" s="149">
        <f t="shared" ref="E753:AA753" si="257">SUM(E754:E757)</f>
        <v>0</v>
      </c>
      <c r="F753" s="150">
        <f t="shared" si="257"/>
        <v>0</v>
      </c>
      <c r="G753" s="151">
        <f t="shared" si="257"/>
        <v>0</v>
      </c>
      <c r="H753" s="151">
        <f t="shared" si="257"/>
        <v>0</v>
      </c>
      <c r="I753" s="151">
        <f t="shared" si="257"/>
        <v>0</v>
      </c>
      <c r="J753" s="151">
        <f t="shared" si="257"/>
        <v>0</v>
      </c>
      <c r="K753" s="151">
        <f t="shared" si="257"/>
        <v>0</v>
      </c>
      <c r="L753" s="149">
        <f t="shared" si="257"/>
        <v>0</v>
      </c>
      <c r="M753" s="151">
        <f t="shared" si="257"/>
        <v>0</v>
      </c>
      <c r="N753" s="151">
        <f t="shared" si="257"/>
        <v>0</v>
      </c>
      <c r="O753" s="151">
        <f t="shared" si="257"/>
        <v>0</v>
      </c>
      <c r="P753" s="150">
        <f t="shared" si="257"/>
        <v>0</v>
      </c>
      <c r="Q753" s="150">
        <f t="shared" si="257"/>
        <v>0</v>
      </c>
      <c r="R753" s="150">
        <f t="shared" si="257"/>
        <v>0</v>
      </c>
      <c r="S753" s="153">
        <f t="shared" si="257"/>
        <v>0</v>
      </c>
      <c r="T753" s="149">
        <f t="shared" si="257"/>
        <v>0</v>
      </c>
      <c r="U753" s="150">
        <f t="shared" si="257"/>
        <v>0</v>
      </c>
      <c r="V753" s="150">
        <f t="shared" si="257"/>
        <v>0</v>
      </c>
      <c r="W753" s="154">
        <f t="shared" si="257"/>
        <v>0</v>
      </c>
      <c r="X753" s="155">
        <f t="shared" si="257"/>
        <v>0</v>
      </c>
      <c r="Y753" s="150">
        <f t="shared" si="257"/>
        <v>0</v>
      </c>
      <c r="Z753" s="150">
        <f t="shared" si="257"/>
        <v>0</v>
      </c>
      <c r="AA753" s="150">
        <f t="shared" si="257"/>
        <v>0</v>
      </c>
      <c r="AB753" s="157"/>
    </row>
    <row r="754" spans="1:28" ht="22.5" customHeight="1" x14ac:dyDescent="0.25">
      <c r="A754" s="87" t="s">
        <v>1331</v>
      </c>
      <c r="B754" s="38" t="s">
        <v>1332</v>
      </c>
      <c r="C754" s="144"/>
      <c r="D754" s="146">
        <f t="shared" ref="D754:D760" si="258">SUM(E754:AA754)</f>
        <v>0</v>
      </c>
      <c r="E754" s="98">
        <v>0</v>
      </c>
      <c r="F754" s="45">
        <v>0</v>
      </c>
      <c r="G754" s="46">
        <v>0</v>
      </c>
      <c r="H754" s="46">
        <v>0</v>
      </c>
      <c r="I754" s="46">
        <v>0</v>
      </c>
      <c r="J754" s="46">
        <v>0</v>
      </c>
      <c r="K754" s="46">
        <v>0</v>
      </c>
      <c r="L754" s="98">
        <v>0</v>
      </c>
      <c r="M754" s="46">
        <v>0</v>
      </c>
      <c r="N754" s="46">
        <v>0</v>
      </c>
      <c r="O754" s="46">
        <v>0</v>
      </c>
      <c r="P754" s="45">
        <v>0</v>
      </c>
      <c r="Q754" s="45">
        <v>0</v>
      </c>
      <c r="R754" s="45">
        <v>0</v>
      </c>
      <c r="S754" s="104">
        <v>0</v>
      </c>
      <c r="T754" s="98">
        <v>0</v>
      </c>
      <c r="U754" s="45">
        <v>0</v>
      </c>
      <c r="V754" s="45">
        <v>0</v>
      </c>
      <c r="W754" s="47">
        <v>0</v>
      </c>
      <c r="X754" s="62">
        <v>0</v>
      </c>
      <c r="Y754" s="45">
        <v>0</v>
      </c>
      <c r="Z754" s="45">
        <v>0</v>
      </c>
      <c r="AA754" s="45">
        <v>0</v>
      </c>
      <c r="AB754" s="115"/>
    </row>
    <row r="755" spans="1:28" ht="22.5" customHeight="1" x14ac:dyDescent="0.25">
      <c r="A755" s="87" t="s">
        <v>1333</v>
      </c>
      <c r="B755" s="38" t="s">
        <v>1334</v>
      </c>
      <c r="C755" s="144"/>
      <c r="D755" s="146">
        <f t="shared" si="258"/>
        <v>0</v>
      </c>
      <c r="E755" s="98">
        <v>0</v>
      </c>
      <c r="F755" s="45">
        <v>0</v>
      </c>
      <c r="G755" s="46">
        <v>0</v>
      </c>
      <c r="H755" s="46">
        <v>0</v>
      </c>
      <c r="I755" s="46">
        <v>0</v>
      </c>
      <c r="J755" s="46">
        <v>0</v>
      </c>
      <c r="K755" s="46">
        <v>0</v>
      </c>
      <c r="L755" s="98">
        <v>0</v>
      </c>
      <c r="M755" s="46">
        <v>0</v>
      </c>
      <c r="N755" s="46">
        <v>0</v>
      </c>
      <c r="O755" s="46">
        <v>0</v>
      </c>
      <c r="P755" s="45">
        <v>0</v>
      </c>
      <c r="Q755" s="45">
        <v>0</v>
      </c>
      <c r="R755" s="45">
        <v>0</v>
      </c>
      <c r="S755" s="104">
        <v>0</v>
      </c>
      <c r="T755" s="98">
        <v>0</v>
      </c>
      <c r="U755" s="45">
        <v>0</v>
      </c>
      <c r="V755" s="45">
        <v>0</v>
      </c>
      <c r="W755" s="47">
        <v>0</v>
      </c>
      <c r="X755" s="62">
        <v>0</v>
      </c>
      <c r="Y755" s="45">
        <v>0</v>
      </c>
      <c r="Z755" s="45">
        <v>0</v>
      </c>
      <c r="AA755" s="45">
        <v>0</v>
      </c>
      <c r="AB755" s="115"/>
    </row>
    <row r="756" spans="1:28" ht="22.5" customHeight="1" x14ac:dyDescent="0.25">
      <c r="A756" s="87" t="s">
        <v>1335</v>
      </c>
      <c r="B756" s="38" t="s">
        <v>1336</v>
      </c>
      <c r="C756" s="144"/>
      <c r="D756" s="146">
        <f t="shared" si="258"/>
        <v>0</v>
      </c>
      <c r="E756" s="98">
        <v>0</v>
      </c>
      <c r="F756" s="45">
        <v>0</v>
      </c>
      <c r="G756" s="46">
        <v>0</v>
      </c>
      <c r="H756" s="46">
        <v>0</v>
      </c>
      <c r="I756" s="46">
        <v>0</v>
      </c>
      <c r="J756" s="46">
        <v>0</v>
      </c>
      <c r="K756" s="46">
        <v>0</v>
      </c>
      <c r="L756" s="98">
        <v>0</v>
      </c>
      <c r="M756" s="46">
        <v>0</v>
      </c>
      <c r="N756" s="46">
        <v>0</v>
      </c>
      <c r="O756" s="46">
        <v>0</v>
      </c>
      <c r="P756" s="45">
        <v>0</v>
      </c>
      <c r="Q756" s="45">
        <v>0</v>
      </c>
      <c r="R756" s="45">
        <v>0</v>
      </c>
      <c r="S756" s="104">
        <v>0</v>
      </c>
      <c r="T756" s="98">
        <v>0</v>
      </c>
      <c r="U756" s="45">
        <v>0</v>
      </c>
      <c r="V756" s="45">
        <v>0</v>
      </c>
      <c r="W756" s="47">
        <v>0</v>
      </c>
      <c r="X756" s="62">
        <v>0</v>
      </c>
      <c r="Y756" s="45">
        <v>0</v>
      </c>
      <c r="Z756" s="45">
        <v>0</v>
      </c>
      <c r="AA756" s="45">
        <v>0</v>
      </c>
      <c r="AB756" s="115"/>
    </row>
    <row r="757" spans="1:28" ht="22.5" customHeight="1" x14ac:dyDescent="0.25">
      <c r="A757" s="87" t="s">
        <v>1337</v>
      </c>
      <c r="B757" s="38" t="s">
        <v>1338</v>
      </c>
      <c r="C757" s="144"/>
      <c r="D757" s="146">
        <f t="shared" si="258"/>
        <v>0</v>
      </c>
      <c r="E757" s="98">
        <v>0</v>
      </c>
      <c r="F757" s="45">
        <v>0</v>
      </c>
      <c r="G757" s="46">
        <v>0</v>
      </c>
      <c r="H757" s="46">
        <v>0</v>
      </c>
      <c r="I757" s="46">
        <v>0</v>
      </c>
      <c r="J757" s="46">
        <v>0</v>
      </c>
      <c r="K757" s="46">
        <v>0</v>
      </c>
      <c r="L757" s="98">
        <v>0</v>
      </c>
      <c r="M757" s="46">
        <v>0</v>
      </c>
      <c r="N757" s="46">
        <v>0</v>
      </c>
      <c r="O757" s="46">
        <v>0</v>
      </c>
      <c r="P757" s="45">
        <v>0</v>
      </c>
      <c r="Q757" s="45">
        <v>0</v>
      </c>
      <c r="R757" s="45">
        <v>0</v>
      </c>
      <c r="S757" s="104">
        <v>0</v>
      </c>
      <c r="T757" s="98">
        <v>0</v>
      </c>
      <c r="U757" s="45">
        <v>0</v>
      </c>
      <c r="V757" s="45">
        <v>0</v>
      </c>
      <c r="W757" s="47">
        <v>0</v>
      </c>
      <c r="X757" s="62">
        <v>0</v>
      </c>
      <c r="Y757" s="45">
        <v>0</v>
      </c>
      <c r="Z757" s="45">
        <v>0</v>
      </c>
      <c r="AA757" s="45">
        <v>0</v>
      </c>
      <c r="AB757" s="115"/>
    </row>
    <row r="758" spans="1:28" s="148" customFormat="1" ht="11.25" x14ac:dyDescent="0.2">
      <c r="A758" s="87">
        <v>5454</v>
      </c>
      <c r="B758" s="38" t="s">
        <v>1339</v>
      </c>
      <c r="C758" s="144">
        <v>606</v>
      </c>
      <c r="D758" s="145">
        <f t="shared" si="258"/>
        <v>0</v>
      </c>
      <c r="E758" s="224"/>
      <c r="F758" s="225"/>
      <c r="G758" s="152"/>
      <c r="H758" s="152"/>
      <c r="I758" s="151"/>
      <c r="J758" s="151"/>
      <c r="K758" s="151"/>
      <c r="L758" s="149"/>
      <c r="M758" s="151"/>
      <c r="N758" s="151"/>
      <c r="O758" s="151"/>
      <c r="P758" s="150"/>
      <c r="Q758" s="150"/>
      <c r="R758" s="150"/>
      <c r="S758" s="153"/>
      <c r="T758" s="149"/>
      <c r="U758" s="150"/>
      <c r="V758" s="150"/>
      <c r="W758" s="154"/>
      <c r="X758" s="155"/>
      <c r="Y758" s="150"/>
      <c r="Z758" s="150"/>
      <c r="AA758" s="150"/>
      <c r="AB758" s="157"/>
    </row>
    <row r="759" spans="1:28" s="148" customFormat="1" ht="22.5" customHeight="1" x14ac:dyDescent="0.2">
      <c r="A759" s="87">
        <v>5455</v>
      </c>
      <c r="B759" s="38" t="s">
        <v>1340</v>
      </c>
      <c r="C759" s="144">
        <v>607</v>
      </c>
      <c r="D759" s="145">
        <f t="shared" si="258"/>
        <v>0</v>
      </c>
      <c r="E759" s="224"/>
      <c r="F759" s="225"/>
      <c r="G759" s="152"/>
      <c r="H759" s="152"/>
      <c r="I759" s="151"/>
      <c r="J759" s="151"/>
      <c r="K759" s="151"/>
      <c r="L759" s="149"/>
      <c r="M759" s="151"/>
      <c r="N759" s="151"/>
      <c r="O759" s="151"/>
      <c r="P759" s="150"/>
      <c r="Q759" s="150"/>
      <c r="R759" s="150"/>
      <c r="S759" s="153"/>
      <c r="T759" s="149"/>
      <c r="U759" s="150"/>
      <c r="V759" s="150"/>
      <c r="W759" s="154"/>
      <c r="X759" s="155"/>
      <c r="Y759" s="150"/>
      <c r="Z759" s="150"/>
      <c r="AA759" s="150"/>
      <c r="AB759" s="157"/>
    </row>
    <row r="760" spans="1:28" s="148" customFormat="1" ht="11.25" x14ac:dyDescent="0.2">
      <c r="A760" s="87">
        <v>5456</v>
      </c>
      <c r="B760" s="38" t="s">
        <v>1341</v>
      </c>
      <c r="C760" s="144">
        <v>608</v>
      </c>
      <c r="D760" s="145">
        <f t="shared" si="258"/>
        <v>0</v>
      </c>
      <c r="E760" s="224"/>
      <c r="F760" s="225"/>
      <c r="G760" s="152"/>
      <c r="H760" s="152"/>
      <c r="I760" s="154"/>
      <c r="J760" s="152"/>
      <c r="K760" s="152"/>
      <c r="L760" s="149"/>
      <c r="M760" s="151"/>
      <c r="N760" s="151"/>
      <c r="O760" s="152"/>
      <c r="P760" s="150"/>
      <c r="Q760" s="150"/>
      <c r="R760" s="150"/>
      <c r="S760" s="153"/>
      <c r="T760" s="149"/>
      <c r="U760" s="150"/>
      <c r="V760" s="150"/>
      <c r="W760" s="154"/>
      <c r="X760" s="155"/>
      <c r="Y760" s="150"/>
      <c r="Z760" s="150"/>
      <c r="AA760" s="150"/>
      <c r="AB760" s="157"/>
    </row>
    <row r="761" spans="1:28" s="148" customFormat="1" ht="22.5" customHeight="1" x14ac:dyDescent="0.2">
      <c r="A761" s="87">
        <v>547</v>
      </c>
      <c r="B761" s="38" t="s">
        <v>1342</v>
      </c>
      <c r="C761" s="144">
        <v>609</v>
      </c>
      <c r="D761" s="39">
        <f>SUM(D762:D768)</f>
        <v>0</v>
      </c>
      <c r="E761" s="107">
        <f t="shared" ref="E761:AA761" si="259">SUM(E762:E768)</f>
        <v>0</v>
      </c>
      <c r="F761" s="59">
        <f t="shared" si="259"/>
        <v>0</v>
      </c>
      <c r="G761" s="58">
        <f t="shared" si="259"/>
        <v>0</v>
      </c>
      <c r="H761" s="58">
        <f t="shared" si="259"/>
        <v>0</v>
      </c>
      <c r="I761" s="50">
        <f t="shared" si="259"/>
        <v>0</v>
      </c>
      <c r="J761" s="58">
        <f t="shared" si="259"/>
        <v>0</v>
      </c>
      <c r="K761" s="58">
        <f t="shared" si="259"/>
        <v>0</v>
      </c>
      <c r="L761" s="99">
        <f t="shared" si="259"/>
        <v>0</v>
      </c>
      <c r="M761" s="49">
        <f t="shared" si="259"/>
        <v>0</v>
      </c>
      <c r="N761" s="49">
        <f t="shared" si="259"/>
        <v>0</v>
      </c>
      <c r="O761" s="58">
        <f t="shared" si="259"/>
        <v>0</v>
      </c>
      <c r="P761" s="48">
        <f t="shared" si="259"/>
        <v>0</v>
      </c>
      <c r="Q761" s="48">
        <f t="shared" si="259"/>
        <v>0</v>
      </c>
      <c r="R761" s="48">
        <f t="shared" si="259"/>
        <v>0</v>
      </c>
      <c r="S761" s="105">
        <f t="shared" si="259"/>
        <v>0</v>
      </c>
      <c r="T761" s="99">
        <f t="shared" si="259"/>
        <v>0</v>
      </c>
      <c r="U761" s="48">
        <f t="shared" si="259"/>
        <v>0</v>
      </c>
      <c r="V761" s="48">
        <f t="shared" si="259"/>
        <v>0</v>
      </c>
      <c r="W761" s="50">
        <f t="shared" si="259"/>
        <v>0</v>
      </c>
      <c r="X761" s="58">
        <f t="shared" si="259"/>
        <v>0</v>
      </c>
      <c r="Y761" s="48">
        <f t="shared" si="259"/>
        <v>0</v>
      </c>
      <c r="Z761" s="48">
        <f t="shared" si="259"/>
        <v>0</v>
      </c>
      <c r="AA761" s="48">
        <f t="shared" si="259"/>
        <v>0</v>
      </c>
      <c r="AB761" s="118"/>
    </row>
    <row r="762" spans="1:28" s="148" customFormat="1" ht="11.25" x14ac:dyDescent="0.2">
      <c r="A762" s="87">
        <v>5471</v>
      </c>
      <c r="B762" s="38" t="s">
        <v>1343</v>
      </c>
      <c r="C762" s="144">
        <v>610</v>
      </c>
      <c r="D762" s="145">
        <f t="shared" ref="D762:D768" si="260">SUM(E762:AA762)</f>
        <v>0</v>
      </c>
      <c r="E762" s="224"/>
      <c r="F762" s="225"/>
      <c r="G762" s="152"/>
      <c r="H762" s="152"/>
      <c r="I762" s="154"/>
      <c r="J762" s="152"/>
      <c r="K762" s="152"/>
      <c r="L762" s="149"/>
      <c r="M762" s="151"/>
      <c r="N762" s="151"/>
      <c r="O762" s="152"/>
      <c r="P762" s="150"/>
      <c r="Q762" s="150"/>
      <c r="R762" s="150"/>
      <c r="S762" s="153"/>
      <c r="T762" s="149"/>
      <c r="U762" s="150"/>
      <c r="V762" s="150"/>
      <c r="W762" s="154"/>
      <c r="X762" s="155"/>
      <c r="Y762" s="150"/>
      <c r="Z762" s="150"/>
      <c r="AA762" s="150"/>
      <c r="AB762" s="157"/>
    </row>
    <row r="763" spans="1:28" s="148" customFormat="1" ht="11.25" x14ac:dyDescent="0.2">
      <c r="A763" s="87">
        <v>5472</v>
      </c>
      <c r="B763" s="38" t="s">
        <v>1344</v>
      </c>
      <c r="C763" s="144">
        <v>611</v>
      </c>
      <c r="D763" s="145">
        <f t="shared" si="260"/>
        <v>0</v>
      </c>
      <c r="E763" s="224"/>
      <c r="F763" s="225"/>
      <c r="G763" s="152"/>
      <c r="H763" s="152"/>
      <c r="I763" s="154"/>
      <c r="J763" s="152"/>
      <c r="K763" s="152"/>
      <c r="L763" s="149"/>
      <c r="M763" s="151"/>
      <c r="N763" s="151"/>
      <c r="O763" s="152"/>
      <c r="P763" s="150"/>
      <c r="Q763" s="150"/>
      <c r="R763" s="150"/>
      <c r="S763" s="153"/>
      <c r="T763" s="149"/>
      <c r="U763" s="150"/>
      <c r="V763" s="150"/>
      <c r="W763" s="154"/>
      <c r="X763" s="155"/>
      <c r="Y763" s="150"/>
      <c r="Z763" s="150"/>
      <c r="AA763" s="150"/>
      <c r="AB763" s="157"/>
    </row>
    <row r="764" spans="1:28" s="148" customFormat="1" ht="11.25" x14ac:dyDescent="0.2">
      <c r="A764" s="87">
        <v>5473</v>
      </c>
      <c r="B764" s="38" t="s">
        <v>1345</v>
      </c>
      <c r="C764" s="144">
        <v>612</v>
      </c>
      <c r="D764" s="145">
        <f t="shared" si="260"/>
        <v>0</v>
      </c>
      <c r="E764" s="224"/>
      <c r="F764" s="225"/>
      <c r="G764" s="152"/>
      <c r="H764" s="152"/>
      <c r="I764" s="154"/>
      <c r="J764" s="152"/>
      <c r="K764" s="152"/>
      <c r="L764" s="149"/>
      <c r="M764" s="151"/>
      <c r="N764" s="151"/>
      <c r="O764" s="152"/>
      <c r="P764" s="150"/>
      <c r="Q764" s="150"/>
      <c r="R764" s="150"/>
      <c r="S764" s="153"/>
      <c r="T764" s="149"/>
      <c r="U764" s="150"/>
      <c r="V764" s="150"/>
      <c r="W764" s="154"/>
      <c r="X764" s="155"/>
      <c r="Y764" s="150"/>
      <c r="Z764" s="150"/>
      <c r="AA764" s="150"/>
      <c r="AB764" s="157"/>
    </row>
    <row r="765" spans="1:28" s="148" customFormat="1" ht="11.25" x14ac:dyDescent="0.2">
      <c r="A765" s="87">
        <v>5474</v>
      </c>
      <c r="B765" s="38" t="s">
        <v>1346</v>
      </c>
      <c r="C765" s="144">
        <v>613</v>
      </c>
      <c r="D765" s="145">
        <f t="shared" si="260"/>
        <v>0</v>
      </c>
      <c r="E765" s="224"/>
      <c r="F765" s="225"/>
      <c r="G765" s="152"/>
      <c r="H765" s="152"/>
      <c r="I765" s="154"/>
      <c r="J765" s="152"/>
      <c r="K765" s="152"/>
      <c r="L765" s="149"/>
      <c r="M765" s="151"/>
      <c r="N765" s="151"/>
      <c r="O765" s="152"/>
      <c r="P765" s="150"/>
      <c r="Q765" s="150"/>
      <c r="R765" s="150"/>
      <c r="S765" s="153"/>
      <c r="T765" s="149"/>
      <c r="U765" s="150"/>
      <c r="V765" s="150"/>
      <c r="W765" s="154"/>
      <c r="X765" s="155"/>
      <c r="Y765" s="150"/>
      <c r="Z765" s="150"/>
      <c r="AA765" s="150"/>
      <c r="AB765" s="157"/>
    </row>
    <row r="766" spans="1:28" s="148" customFormat="1" ht="11.25" x14ac:dyDescent="0.2">
      <c r="A766" s="87">
        <v>5475</v>
      </c>
      <c r="B766" s="38" t="s">
        <v>1347</v>
      </c>
      <c r="C766" s="144">
        <v>614</v>
      </c>
      <c r="D766" s="145">
        <f t="shared" si="260"/>
        <v>0</v>
      </c>
      <c r="E766" s="224"/>
      <c r="F766" s="225"/>
      <c r="G766" s="152"/>
      <c r="H766" s="152"/>
      <c r="I766" s="154"/>
      <c r="J766" s="152"/>
      <c r="K766" s="152"/>
      <c r="L766" s="149"/>
      <c r="M766" s="151"/>
      <c r="N766" s="151"/>
      <c r="O766" s="152"/>
      <c r="P766" s="150"/>
      <c r="Q766" s="150"/>
      <c r="R766" s="150"/>
      <c r="S766" s="153"/>
      <c r="T766" s="149"/>
      <c r="U766" s="150"/>
      <c r="V766" s="150"/>
      <c r="W766" s="154"/>
      <c r="X766" s="155"/>
      <c r="Y766" s="150"/>
      <c r="Z766" s="150"/>
      <c r="AA766" s="150"/>
      <c r="AB766" s="157"/>
    </row>
    <row r="767" spans="1:28" s="148" customFormat="1" ht="22.5" customHeight="1" x14ac:dyDescent="0.2">
      <c r="A767" s="87">
        <v>5476</v>
      </c>
      <c r="B767" s="38" t="s">
        <v>1348</v>
      </c>
      <c r="C767" s="144">
        <v>615</v>
      </c>
      <c r="D767" s="145">
        <f t="shared" si="260"/>
        <v>0</v>
      </c>
      <c r="E767" s="224"/>
      <c r="F767" s="225"/>
      <c r="G767" s="152"/>
      <c r="H767" s="152"/>
      <c r="I767" s="154"/>
      <c r="J767" s="152"/>
      <c r="K767" s="152"/>
      <c r="L767" s="224"/>
      <c r="M767" s="152"/>
      <c r="N767" s="151"/>
      <c r="O767" s="152"/>
      <c r="P767" s="150"/>
      <c r="Q767" s="150"/>
      <c r="R767" s="150"/>
      <c r="S767" s="153"/>
      <c r="T767" s="149"/>
      <c r="U767" s="150"/>
      <c r="V767" s="150"/>
      <c r="W767" s="154"/>
      <c r="X767" s="155"/>
      <c r="Y767" s="150"/>
      <c r="Z767" s="150"/>
      <c r="AA767" s="150"/>
      <c r="AB767" s="157"/>
    </row>
    <row r="768" spans="1:28" s="148" customFormat="1" ht="22.5" customHeight="1" x14ac:dyDescent="0.2">
      <c r="A768" s="87">
        <v>5477</v>
      </c>
      <c r="B768" s="38" t="s">
        <v>1349</v>
      </c>
      <c r="C768" s="144">
        <v>616</v>
      </c>
      <c r="D768" s="145">
        <f t="shared" si="260"/>
        <v>0</v>
      </c>
      <c r="E768" s="224"/>
      <c r="F768" s="225"/>
      <c r="G768" s="152"/>
      <c r="H768" s="152"/>
      <c r="I768" s="154"/>
      <c r="J768" s="152"/>
      <c r="K768" s="152"/>
      <c r="L768" s="224"/>
      <c r="M768" s="152"/>
      <c r="N768" s="151"/>
      <c r="O768" s="152"/>
      <c r="P768" s="150"/>
      <c r="Q768" s="150"/>
      <c r="R768" s="150"/>
      <c r="S768" s="153"/>
      <c r="T768" s="149"/>
      <c r="U768" s="150"/>
      <c r="V768" s="150"/>
      <c r="W768" s="154"/>
      <c r="X768" s="155"/>
      <c r="Y768" s="150"/>
      <c r="Z768" s="150"/>
      <c r="AA768" s="150"/>
      <c r="AB768" s="157"/>
    </row>
    <row r="769" spans="1:28" s="148" customFormat="1" ht="22.5" customHeight="1" x14ac:dyDescent="0.2">
      <c r="A769" s="87">
        <v>55</v>
      </c>
      <c r="B769" s="38" t="s">
        <v>1350</v>
      </c>
      <c r="C769" s="144">
        <v>617</v>
      </c>
      <c r="D769" s="39">
        <f>D770+D773+D776</f>
        <v>0</v>
      </c>
      <c r="E769" s="107">
        <f t="shared" ref="E769:AA769" si="261">E770+E773+E776</f>
        <v>0</v>
      </c>
      <c r="F769" s="59">
        <f t="shared" si="261"/>
        <v>0</v>
      </c>
      <c r="G769" s="58">
        <f t="shared" si="261"/>
        <v>0</v>
      </c>
      <c r="H769" s="58">
        <f t="shared" si="261"/>
        <v>0</v>
      </c>
      <c r="I769" s="50">
        <f t="shared" si="261"/>
        <v>0</v>
      </c>
      <c r="J769" s="58">
        <f t="shared" si="261"/>
        <v>0</v>
      </c>
      <c r="K769" s="58">
        <f t="shared" si="261"/>
        <v>0</v>
      </c>
      <c r="L769" s="107">
        <f t="shared" si="261"/>
        <v>0</v>
      </c>
      <c r="M769" s="58">
        <f t="shared" si="261"/>
        <v>0</v>
      </c>
      <c r="N769" s="49">
        <f t="shared" si="261"/>
        <v>0</v>
      </c>
      <c r="O769" s="58">
        <f t="shared" si="261"/>
        <v>0</v>
      </c>
      <c r="P769" s="48">
        <f t="shared" si="261"/>
        <v>0</v>
      </c>
      <c r="Q769" s="48">
        <f t="shared" si="261"/>
        <v>0</v>
      </c>
      <c r="R769" s="48">
        <f t="shared" si="261"/>
        <v>0</v>
      </c>
      <c r="S769" s="105">
        <f t="shared" si="261"/>
        <v>0</v>
      </c>
      <c r="T769" s="99">
        <f t="shared" si="261"/>
        <v>0</v>
      </c>
      <c r="U769" s="48">
        <f t="shared" si="261"/>
        <v>0</v>
      </c>
      <c r="V769" s="48">
        <f t="shared" si="261"/>
        <v>0</v>
      </c>
      <c r="W769" s="50">
        <f t="shared" si="261"/>
        <v>0</v>
      </c>
      <c r="X769" s="58">
        <f t="shared" si="261"/>
        <v>0</v>
      </c>
      <c r="Y769" s="48">
        <f t="shared" si="261"/>
        <v>0</v>
      </c>
      <c r="Z769" s="48">
        <f t="shared" si="261"/>
        <v>0</v>
      </c>
      <c r="AA769" s="48">
        <f t="shared" si="261"/>
        <v>0</v>
      </c>
      <c r="AB769" s="118"/>
    </row>
    <row r="770" spans="1:28" s="148" customFormat="1" ht="22.5" customHeight="1" x14ac:dyDescent="0.2">
      <c r="A770" s="87">
        <v>551</v>
      </c>
      <c r="B770" s="38" t="s">
        <v>1351</v>
      </c>
      <c r="C770" s="144">
        <v>618</v>
      </c>
      <c r="D770" s="39">
        <f>SUM(D771:D772)</f>
        <v>0</v>
      </c>
      <c r="E770" s="107">
        <f t="shared" ref="E770:AA770" si="262">SUM(E771:E772)</f>
        <v>0</v>
      </c>
      <c r="F770" s="59">
        <f t="shared" si="262"/>
        <v>0</v>
      </c>
      <c r="G770" s="58">
        <f t="shared" si="262"/>
        <v>0</v>
      </c>
      <c r="H770" s="59">
        <f t="shared" si="262"/>
        <v>0</v>
      </c>
      <c r="I770" s="59">
        <f t="shared" si="262"/>
        <v>0</v>
      </c>
      <c r="J770" s="58">
        <f t="shared" si="262"/>
        <v>0</v>
      </c>
      <c r="K770" s="58">
        <f t="shared" si="262"/>
        <v>0</v>
      </c>
      <c r="L770" s="107">
        <f t="shared" si="262"/>
        <v>0</v>
      </c>
      <c r="M770" s="58">
        <f t="shared" si="262"/>
        <v>0</v>
      </c>
      <c r="N770" s="49">
        <f t="shared" si="262"/>
        <v>0</v>
      </c>
      <c r="O770" s="58">
        <f t="shared" si="262"/>
        <v>0</v>
      </c>
      <c r="P770" s="48">
        <f t="shared" si="262"/>
        <v>0</v>
      </c>
      <c r="Q770" s="48">
        <f t="shared" si="262"/>
        <v>0</v>
      </c>
      <c r="R770" s="48">
        <f t="shared" si="262"/>
        <v>0</v>
      </c>
      <c r="S770" s="105">
        <f t="shared" si="262"/>
        <v>0</v>
      </c>
      <c r="T770" s="99">
        <f t="shared" si="262"/>
        <v>0</v>
      </c>
      <c r="U770" s="48">
        <f t="shared" si="262"/>
        <v>0</v>
      </c>
      <c r="V770" s="48">
        <f t="shared" si="262"/>
        <v>0</v>
      </c>
      <c r="W770" s="50">
        <f t="shared" si="262"/>
        <v>0</v>
      </c>
      <c r="X770" s="58">
        <f t="shared" si="262"/>
        <v>0</v>
      </c>
      <c r="Y770" s="48">
        <f t="shared" si="262"/>
        <v>0</v>
      </c>
      <c r="Z770" s="48">
        <f t="shared" si="262"/>
        <v>0</v>
      </c>
      <c r="AA770" s="48">
        <f t="shared" si="262"/>
        <v>0</v>
      </c>
      <c r="AB770" s="118"/>
    </row>
    <row r="771" spans="1:28" s="148" customFormat="1" ht="11.25" x14ac:dyDescent="0.2">
      <c r="A771" s="87">
        <v>5511</v>
      </c>
      <c r="B771" s="38" t="s">
        <v>1352</v>
      </c>
      <c r="C771" s="144">
        <v>619</v>
      </c>
      <c r="D771" s="145">
        <f>SUM(E771:AA771)</f>
        <v>0</v>
      </c>
      <c r="E771" s="224"/>
      <c r="F771" s="225"/>
      <c r="G771" s="152"/>
      <c r="H771" s="225"/>
      <c r="I771" s="225"/>
      <c r="J771" s="152"/>
      <c r="K771" s="152"/>
      <c r="L771" s="224"/>
      <c r="M771" s="152"/>
      <c r="N771" s="151"/>
      <c r="O771" s="152"/>
      <c r="P771" s="150"/>
      <c r="Q771" s="150"/>
      <c r="R771" s="150"/>
      <c r="S771" s="153"/>
      <c r="T771" s="149"/>
      <c r="U771" s="150"/>
      <c r="V771" s="150"/>
      <c r="W771" s="154"/>
      <c r="X771" s="155"/>
      <c r="Y771" s="150"/>
      <c r="Z771" s="150"/>
      <c r="AA771" s="150"/>
      <c r="AB771" s="157"/>
    </row>
    <row r="772" spans="1:28" s="148" customFormat="1" ht="22.5" customHeight="1" x14ac:dyDescent="0.2">
      <c r="A772" s="87">
        <v>5512</v>
      </c>
      <c r="B772" s="38" t="s">
        <v>1353</v>
      </c>
      <c r="C772" s="144">
        <v>620</v>
      </c>
      <c r="D772" s="145">
        <f>SUM(E772:AA772)</f>
        <v>0</v>
      </c>
      <c r="E772" s="224"/>
      <c r="F772" s="225"/>
      <c r="G772" s="152"/>
      <c r="H772" s="225"/>
      <c r="I772" s="225"/>
      <c r="J772" s="152"/>
      <c r="K772" s="152"/>
      <c r="L772" s="224"/>
      <c r="M772" s="152"/>
      <c r="N772" s="151"/>
      <c r="O772" s="152"/>
      <c r="P772" s="150"/>
      <c r="Q772" s="150"/>
      <c r="R772" s="150"/>
      <c r="S772" s="153"/>
      <c r="T772" s="149"/>
      <c r="U772" s="150"/>
      <c r="V772" s="150"/>
      <c r="W772" s="154"/>
      <c r="X772" s="155"/>
      <c r="Y772" s="150"/>
      <c r="Z772" s="150"/>
      <c r="AA772" s="150"/>
      <c r="AB772" s="157"/>
    </row>
    <row r="773" spans="1:28" s="148" customFormat="1" ht="11.25" x14ac:dyDescent="0.2">
      <c r="A773" s="87">
        <v>552</v>
      </c>
      <c r="B773" s="38" t="s">
        <v>1354</v>
      </c>
      <c r="C773" s="144">
        <v>621</v>
      </c>
      <c r="D773" s="39">
        <f>SUM(D774:D775)</f>
        <v>0</v>
      </c>
      <c r="E773" s="107">
        <f t="shared" ref="E773:AA773" si="263">SUM(E774:E775)</f>
        <v>0</v>
      </c>
      <c r="F773" s="59">
        <f t="shared" si="263"/>
        <v>0</v>
      </c>
      <c r="G773" s="58">
        <f t="shared" si="263"/>
        <v>0</v>
      </c>
      <c r="H773" s="59">
        <f t="shared" si="263"/>
        <v>0</v>
      </c>
      <c r="I773" s="59">
        <f t="shared" si="263"/>
        <v>0</v>
      </c>
      <c r="J773" s="58">
        <f t="shared" si="263"/>
        <v>0</v>
      </c>
      <c r="K773" s="58">
        <f t="shared" si="263"/>
        <v>0</v>
      </c>
      <c r="L773" s="107">
        <f t="shared" si="263"/>
        <v>0</v>
      </c>
      <c r="M773" s="58">
        <f t="shared" si="263"/>
        <v>0</v>
      </c>
      <c r="N773" s="49">
        <f t="shared" si="263"/>
        <v>0</v>
      </c>
      <c r="O773" s="58">
        <f t="shared" si="263"/>
        <v>0</v>
      </c>
      <c r="P773" s="48">
        <f t="shared" si="263"/>
        <v>0</v>
      </c>
      <c r="Q773" s="48">
        <f t="shared" si="263"/>
        <v>0</v>
      </c>
      <c r="R773" s="50">
        <f t="shared" si="263"/>
        <v>0</v>
      </c>
      <c r="S773" s="108">
        <f t="shared" si="263"/>
        <v>0</v>
      </c>
      <c r="T773" s="99">
        <f t="shared" si="263"/>
        <v>0</v>
      </c>
      <c r="U773" s="48">
        <f t="shared" si="263"/>
        <v>0</v>
      </c>
      <c r="V773" s="48">
        <f t="shared" si="263"/>
        <v>0</v>
      </c>
      <c r="W773" s="50">
        <f t="shared" si="263"/>
        <v>0</v>
      </c>
      <c r="X773" s="58">
        <f t="shared" si="263"/>
        <v>0</v>
      </c>
      <c r="Y773" s="48">
        <f t="shared" si="263"/>
        <v>0</v>
      </c>
      <c r="Z773" s="48">
        <f t="shared" si="263"/>
        <v>0</v>
      </c>
      <c r="AA773" s="48">
        <f t="shared" si="263"/>
        <v>0</v>
      </c>
      <c r="AB773" s="118"/>
    </row>
    <row r="774" spans="1:28" s="148" customFormat="1" ht="11.25" x14ac:dyDescent="0.2">
      <c r="A774" s="87">
        <v>5521</v>
      </c>
      <c r="B774" s="38" t="s">
        <v>1355</v>
      </c>
      <c r="C774" s="144">
        <v>622</v>
      </c>
      <c r="D774" s="145">
        <f>SUM(E774:AA774)</f>
        <v>0</v>
      </c>
      <c r="E774" s="224"/>
      <c r="F774" s="225"/>
      <c r="G774" s="152"/>
      <c r="H774" s="225"/>
      <c r="I774" s="225"/>
      <c r="J774" s="152"/>
      <c r="K774" s="152"/>
      <c r="L774" s="224"/>
      <c r="M774" s="152"/>
      <c r="N774" s="151"/>
      <c r="O774" s="152"/>
      <c r="P774" s="150"/>
      <c r="Q774" s="150"/>
      <c r="R774" s="154"/>
      <c r="S774" s="226"/>
      <c r="T774" s="149"/>
      <c r="U774" s="150"/>
      <c r="V774" s="150"/>
      <c r="W774" s="154"/>
      <c r="X774" s="155"/>
      <c r="Y774" s="150"/>
      <c r="Z774" s="150"/>
      <c r="AA774" s="150"/>
      <c r="AB774" s="157"/>
    </row>
    <row r="775" spans="1:28" s="148" customFormat="1" ht="11.25" x14ac:dyDescent="0.2">
      <c r="A775" s="87">
        <v>5522</v>
      </c>
      <c r="B775" s="38" t="s">
        <v>1356</v>
      </c>
      <c r="C775" s="144">
        <v>623</v>
      </c>
      <c r="D775" s="145">
        <f>SUM(E775:AA775)</f>
        <v>0</v>
      </c>
      <c r="E775" s="224"/>
      <c r="F775" s="225"/>
      <c r="G775" s="152"/>
      <c r="H775" s="225"/>
      <c r="I775" s="225"/>
      <c r="J775" s="152"/>
      <c r="K775" s="152"/>
      <c r="L775" s="224"/>
      <c r="M775" s="152"/>
      <c r="N775" s="151"/>
      <c r="O775" s="152"/>
      <c r="P775" s="150"/>
      <c r="Q775" s="150"/>
      <c r="R775" s="154"/>
      <c r="S775" s="226"/>
      <c r="T775" s="149"/>
      <c r="U775" s="150"/>
      <c r="V775" s="150"/>
      <c r="W775" s="154"/>
      <c r="X775" s="155"/>
      <c r="Y775" s="150"/>
      <c r="Z775" s="150"/>
      <c r="AA775" s="150"/>
      <c r="AB775" s="157"/>
    </row>
    <row r="776" spans="1:28" s="148" customFormat="1" ht="22.5" customHeight="1" x14ac:dyDescent="0.2">
      <c r="A776" s="87">
        <v>553</v>
      </c>
      <c r="B776" s="38" t="s">
        <v>1357</v>
      </c>
      <c r="C776" s="144">
        <v>624</v>
      </c>
      <c r="D776" s="39">
        <f>SUM(D777:D778)</f>
        <v>0</v>
      </c>
      <c r="E776" s="107">
        <f t="shared" ref="E776:AA776" si="264">SUM(E777:E778)</f>
        <v>0</v>
      </c>
      <c r="F776" s="59">
        <f t="shared" si="264"/>
        <v>0</v>
      </c>
      <c r="G776" s="58">
        <f t="shared" si="264"/>
        <v>0</v>
      </c>
      <c r="H776" s="59">
        <f t="shared" si="264"/>
        <v>0</v>
      </c>
      <c r="I776" s="59">
        <f t="shared" si="264"/>
        <v>0</v>
      </c>
      <c r="J776" s="58">
        <f t="shared" si="264"/>
        <v>0</v>
      </c>
      <c r="K776" s="58">
        <f t="shared" si="264"/>
        <v>0</v>
      </c>
      <c r="L776" s="107">
        <f t="shared" si="264"/>
        <v>0</v>
      </c>
      <c r="M776" s="58">
        <f t="shared" si="264"/>
        <v>0</v>
      </c>
      <c r="N776" s="49">
        <f t="shared" si="264"/>
        <v>0</v>
      </c>
      <c r="O776" s="59">
        <f t="shared" si="264"/>
        <v>0</v>
      </c>
      <c r="P776" s="48">
        <f t="shared" si="264"/>
        <v>0</v>
      </c>
      <c r="Q776" s="48">
        <f t="shared" si="264"/>
        <v>0</v>
      </c>
      <c r="R776" s="59">
        <f t="shared" si="264"/>
        <v>0</v>
      </c>
      <c r="S776" s="108">
        <f t="shared" si="264"/>
        <v>0</v>
      </c>
      <c r="T776" s="99">
        <f t="shared" si="264"/>
        <v>0</v>
      </c>
      <c r="U776" s="48">
        <f t="shared" si="264"/>
        <v>0</v>
      </c>
      <c r="V776" s="48">
        <f t="shared" si="264"/>
        <v>0</v>
      </c>
      <c r="W776" s="50">
        <f t="shared" si="264"/>
        <v>0</v>
      </c>
      <c r="X776" s="58">
        <f t="shared" si="264"/>
        <v>0</v>
      </c>
      <c r="Y776" s="48">
        <f t="shared" si="264"/>
        <v>0</v>
      </c>
      <c r="Z776" s="48">
        <f t="shared" si="264"/>
        <v>0</v>
      </c>
      <c r="AA776" s="48">
        <f t="shared" si="264"/>
        <v>0</v>
      </c>
      <c r="AB776" s="118"/>
    </row>
    <row r="777" spans="1:28" s="148" customFormat="1" ht="22.5" customHeight="1" x14ac:dyDescent="0.2">
      <c r="A777" s="87">
        <v>5531</v>
      </c>
      <c r="B777" s="38" t="s">
        <v>1358</v>
      </c>
      <c r="C777" s="144">
        <v>625</v>
      </c>
      <c r="D777" s="145">
        <f>SUM(E777:AA777)</f>
        <v>0</v>
      </c>
      <c r="E777" s="224"/>
      <c r="F777" s="225"/>
      <c r="G777" s="152"/>
      <c r="H777" s="225"/>
      <c r="I777" s="225"/>
      <c r="J777" s="152"/>
      <c r="K777" s="152"/>
      <c r="L777" s="224"/>
      <c r="M777" s="152"/>
      <c r="N777" s="151"/>
      <c r="O777" s="225"/>
      <c r="P777" s="150"/>
      <c r="Q777" s="150"/>
      <c r="R777" s="225"/>
      <c r="S777" s="226"/>
      <c r="T777" s="149"/>
      <c r="U777" s="150"/>
      <c r="V777" s="150"/>
      <c r="W777" s="154"/>
      <c r="X777" s="155"/>
      <c r="Y777" s="150"/>
      <c r="Z777" s="150"/>
      <c r="AA777" s="150"/>
      <c r="AB777" s="157"/>
    </row>
    <row r="778" spans="1:28" s="148" customFormat="1" ht="22.5" customHeight="1" x14ac:dyDescent="0.2">
      <c r="A778" s="87">
        <v>5532</v>
      </c>
      <c r="B778" s="38" t="s">
        <v>1359</v>
      </c>
      <c r="C778" s="144">
        <v>626</v>
      </c>
      <c r="D778" s="145">
        <f>SUM(E778:AA778)</f>
        <v>0</v>
      </c>
      <c r="E778" s="224"/>
      <c r="F778" s="225"/>
      <c r="G778" s="152"/>
      <c r="H778" s="225"/>
      <c r="I778" s="225"/>
      <c r="J778" s="152"/>
      <c r="K778" s="152"/>
      <c r="L778" s="224"/>
      <c r="M778" s="225"/>
      <c r="N778" s="225"/>
      <c r="O778" s="225"/>
      <c r="P778" s="150"/>
      <c r="Q778" s="150"/>
      <c r="R778" s="225"/>
      <c r="S778" s="226"/>
      <c r="T778" s="149"/>
      <c r="U778" s="150"/>
      <c r="V778" s="150"/>
      <c r="W778" s="154"/>
      <c r="X778" s="155"/>
      <c r="Y778" s="150"/>
      <c r="Z778" s="150"/>
      <c r="AA778" s="150"/>
      <c r="AB778" s="157"/>
    </row>
    <row r="779" spans="1:28" s="148" customFormat="1" ht="20.25" customHeight="1" thickBot="1" x14ac:dyDescent="0.25">
      <c r="A779" s="89"/>
      <c r="B779" s="90" t="s">
        <v>370</v>
      </c>
      <c r="C779" s="147"/>
      <c r="D779" s="91">
        <f>+D643+D642</f>
        <v>36178200</v>
      </c>
      <c r="E779" s="109">
        <f t="shared" ref="E779:AA779" si="265">+E643+E642</f>
        <v>36178200</v>
      </c>
      <c r="F779" s="92">
        <f t="shared" si="265"/>
        <v>0</v>
      </c>
      <c r="G779" s="92">
        <f t="shared" si="265"/>
        <v>0</v>
      </c>
      <c r="H779" s="92">
        <f t="shared" si="265"/>
        <v>0</v>
      </c>
      <c r="I779" s="92">
        <f t="shared" si="265"/>
        <v>0</v>
      </c>
      <c r="J779" s="93">
        <f t="shared" si="265"/>
        <v>0</v>
      </c>
      <c r="K779" s="93">
        <f t="shared" si="265"/>
        <v>0</v>
      </c>
      <c r="L779" s="109">
        <f t="shared" si="265"/>
        <v>0</v>
      </c>
      <c r="M779" s="92">
        <f t="shared" si="265"/>
        <v>0</v>
      </c>
      <c r="N779" s="92">
        <f t="shared" si="265"/>
        <v>0</v>
      </c>
      <c r="O779" s="92">
        <f t="shared" si="265"/>
        <v>0</v>
      </c>
      <c r="P779" s="95">
        <f t="shared" si="265"/>
        <v>0</v>
      </c>
      <c r="Q779" s="95">
        <f t="shared" si="265"/>
        <v>0</v>
      </c>
      <c r="R779" s="92">
        <f t="shared" si="265"/>
        <v>0</v>
      </c>
      <c r="S779" s="110">
        <f t="shared" si="265"/>
        <v>0</v>
      </c>
      <c r="T779" s="101">
        <f t="shared" si="265"/>
        <v>0</v>
      </c>
      <c r="U779" s="95">
        <f t="shared" si="265"/>
        <v>0</v>
      </c>
      <c r="V779" s="95">
        <f t="shared" si="265"/>
        <v>0</v>
      </c>
      <c r="W779" s="94">
        <f t="shared" si="265"/>
        <v>0</v>
      </c>
      <c r="X779" s="93">
        <f t="shared" si="265"/>
        <v>0</v>
      </c>
      <c r="Y779" s="95">
        <f t="shared" si="265"/>
        <v>0</v>
      </c>
      <c r="Z779" s="95">
        <f t="shared" si="265"/>
        <v>0</v>
      </c>
      <c r="AA779" s="95">
        <f t="shared" si="265"/>
        <v>0</v>
      </c>
      <c r="AB779" s="120"/>
    </row>
  </sheetData>
  <sheetProtection algorithmName="SHA-512" hashValue="xnST9cWb8a/6jQH9dxdQBP3QUxDb296KFcni1o9ptZi6J78dAlb0lNeEcdNrNBvwPb6bJANIqQUSgG1enf4nJw==" saltValue="0lnEpD8ueL51W2YzRaAXyw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3">
    <mergeCell ref="E1:K1"/>
    <mergeCell ref="L1:S1"/>
    <mergeCell ref="T1:AB1"/>
  </mergeCells>
  <dataValidations count="2">
    <dataValidation type="list" allowBlank="1" showInputMessage="1" showErrorMessage="1" sqref="B1">
      <formula1>#REF!</formula1>
    </dataValidation>
    <dataValidation type="whole" operator="greaterThanOrEqual" allowBlank="1" showErrorMessage="1" errorTitle="Neispravan iznos" error="Vrijednost mora biti cjelobrojna numerička veća ili jednaka nuli" sqref="AB713:AB714 AB769:AB770 AB642:AB645 AB655 AB706 AB659 AB661 AB685:AB686 AB773 AB776 AB650 AB689 AB719 AB737 AB731 AB752 AB761 AB779 AB668 AB673 AB681 AB692 AB695 AB698:AB699 AB703 AB709">
      <formula1>0</formula1>
    </dataValidation>
  </dataValidations>
  <pageMargins left="0.35" right="0.39" top="0.45" bottom="0.44" header="0.31496062992125984" footer="0.31496062992125984"/>
  <pageSetup paperSize="9" scale="35" fitToHeight="0" orientation="landscape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24</vt:i4>
      </vt:variant>
    </vt:vector>
  </HeadingPairs>
  <TitlesOfParts>
    <vt:vector size="46" baseType="lpstr">
      <vt:lpstr>OPĆI DIO</vt:lpstr>
      <vt:lpstr>KONSOLID PLAN PRIHODA 2019-2021</vt:lpstr>
      <vt:lpstr>BAZNA prihodi i primici (2)</vt:lpstr>
      <vt:lpstr>2019. prihodi i primici</vt:lpstr>
      <vt:lpstr>2020. prihodi i primici (2)</vt:lpstr>
      <vt:lpstr>2021.  prihodi i primici (3)</vt:lpstr>
      <vt:lpstr>BAZNA rashodi i izdaci</vt:lpstr>
      <vt:lpstr>A621003 - 2019-RASHODI</vt:lpstr>
      <vt:lpstr>A621003-2020-RASHODI</vt:lpstr>
      <vt:lpstr>A621003-2021-RASHODI</vt:lpstr>
      <vt:lpstr>PROGRAMSKI-2019-RASHODI</vt:lpstr>
      <vt:lpstr>PROGRAMSKI 2020-RASHODI</vt:lpstr>
      <vt:lpstr>PROGRAMSKI 2021 RASHODI</vt:lpstr>
      <vt:lpstr>VINP 2019 RASHODI</vt:lpstr>
      <vt:lpstr>VINP 2020 RASHODI</vt:lpstr>
      <vt:lpstr>VINP 2021 RASHODI</vt:lpstr>
      <vt:lpstr>OSTALO 2019-RASHODI</vt:lpstr>
      <vt:lpstr>OSTALO 2020 RASHODI</vt:lpstr>
      <vt:lpstr>OSTALO 2021 RASHODI</vt:lpstr>
      <vt:lpstr>KOSOLID RASH 2019</vt:lpstr>
      <vt:lpstr>KONS RASH 2020</vt:lpstr>
      <vt:lpstr>KONS RASH 2021</vt:lpstr>
      <vt:lpstr>'2019. prihodi i primici'!Print_Area</vt:lpstr>
      <vt:lpstr>'2020. prihodi i primici (2)'!Print_Area</vt:lpstr>
      <vt:lpstr>'2021.  prihodi i primici (3)'!Print_Area</vt:lpstr>
      <vt:lpstr>'BAZNA prihodi i primici (2)'!Print_Area</vt:lpstr>
      <vt:lpstr>'2019. prihodi i primici'!Print_Titles</vt:lpstr>
      <vt:lpstr>'2020. prihodi i primici (2)'!Print_Titles</vt:lpstr>
      <vt:lpstr>'2021.  prihodi i primici (3)'!Print_Titles</vt:lpstr>
      <vt:lpstr>'A621003 - 2019-RASHODI'!Print_Titles</vt:lpstr>
      <vt:lpstr>'A621003-2020-RASHODI'!Print_Titles</vt:lpstr>
      <vt:lpstr>'A621003-2021-RASHODI'!Print_Titles</vt:lpstr>
      <vt:lpstr>'BAZNA prihodi i primici (2)'!Print_Titles</vt:lpstr>
      <vt:lpstr>'BAZNA rashodi i izdaci'!Print_Titles</vt:lpstr>
      <vt:lpstr>'KONS RASH 2020'!Print_Titles</vt:lpstr>
      <vt:lpstr>'KONS RASH 2021'!Print_Titles</vt:lpstr>
      <vt:lpstr>'KOSOLID RASH 2019'!Print_Titles</vt:lpstr>
      <vt:lpstr>'OSTALO 2019-RASHODI'!Print_Titles</vt:lpstr>
      <vt:lpstr>'OSTALO 2020 RASHODI'!Print_Titles</vt:lpstr>
      <vt:lpstr>'OSTALO 2021 RASHODI'!Print_Titles</vt:lpstr>
      <vt:lpstr>'PROGRAMSKI 2020-RASHODI'!Print_Titles</vt:lpstr>
      <vt:lpstr>'PROGRAMSKI 2021 RASHODI'!Print_Titles</vt:lpstr>
      <vt:lpstr>'PROGRAMSKI-2019-RASHODI'!Print_Titles</vt:lpstr>
      <vt:lpstr>'VINP 2019 RASHODI'!Print_Titles</vt:lpstr>
      <vt:lpstr>'VINP 2020 RASHODI'!Print_Titles</vt:lpstr>
      <vt:lpstr>'VINP 2021 RASHODI'!Print_Titles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mfkor</dc:creator>
  <cp:keywords/>
  <dc:description/>
  <cp:lastModifiedBy>Korisnik</cp:lastModifiedBy>
  <cp:lastPrinted>2018-09-27T09:36:02Z</cp:lastPrinted>
  <dcterms:created xsi:type="dcterms:W3CDTF">2015-01-20T10:29:38Z</dcterms:created>
  <dcterms:modified xsi:type="dcterms:W3CDTF">2018-12-18T08:54:00Z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PR-RAS-po izvorima_2015.xlsx</vt:lpwstr>
  </property>
</Properties>
</file>