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020\Rebalans 2020\"/>
    </mc:Choice>
  </mc:AlternateContent>
  <xr:revisionPtr revIDLastSave="0" documentId="13_ncr:1_{3836E5EE-DC80-4DB4-A914-4F7E2F8F68F3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opći dio" sheetId="10" r:id="rId1"/>
    <sheet name="Plan za unos u SAP" sheetId="2" r:id="rId2"/>
    <sheet name="prihodi i primici" sheetId="9" r:id="rId3"/>
    <sheet name="rashodi i izdaci" sheetId="12" r:id="rId4"/>
    <sheet name="Pregled po sastavnicama" sheetId="8" r:id="rId5"/>
    <sheet name="sastavnice-po izvorima" sheetId="16" r:id="rId6"/>
  </sheets>
  <externalReferences>
    <externalReference r:id="rId7"/>
  </externalReferences>
  <definedNames>
    <definedName name="_xlnm._FilterDatabase" localSheetId="1" hidden="1">'Plan za unos u SAP'!#REF!</definedName>
  </definedNames>
  <calcPr calcId="191029"/>
</workbook>
</file>

<file path=xl/calcChain.xml><?xml version="1.0" encoding="utf-8"?>
<calcChain xmlns="http://schemas.openxmlformats.org/spreadsheetml/2006/main">
  <c r="I383" i="2" l="1"/>
  <c r="I385" i="2" s="1"/>
  <c r="S9" i="9" l="1"/>
  <c r="R63" i="12" l="1"/>
  <c r="P63" i="12"/>
  <c r="R59" i="12"/>
  <c r="R58" i="12" s="1"/>
  <c r="P59" i="12"/>
  <c r="P58" i="12" s="1"/>
  <c r="R53" i="12"/>
  <c r="P53" i="12"/>
  <c r="R51" i="12"/>
  <c r="P51" i="12"/>
  <c r="R49" i="12"/>
  <c r="P49" i="12"/>
  <c r="R42" i="12"/>
  <c r="P42" i="12"/>
  <c r="R39" i="12"/>
  <c r="R38" i="12" s="1"/>
  <c r="P39" i="12"/>
  <c r="R33" i="12"/>
  <c r="P33" i="12"/>
  <c r="R30" i="12"/>
  <c r="P30" i="12"/>
  <c r="R23" i="12"/>
  <c r="P23" i="12"/>
  <c r="R19" i="12"/>
  <c r="P19" i="12"/>
  <c r="R15" i="12"/>
  <c r="P15" i="12"/>
  <c r="R9" i="12"/>
  <c r="P9" i="12"/>
  <c r="P4" i="12" s="1"/>
  <c r="R5" i="12"/>
  <c r="R4" i="12" s="1"/>
  <c r="P5" i="12"/>
  <c r="P38" i="12" l="1"/>
  <c r="R3" i="12"/>
  <c r="P3" i="12" l="1"/>
  <c r="H385" i="2"/>
  <c r="I376" i="2"/>
  <c r="G59" i="2" l="1"/>
  <c r="H59" i="2"/>
  <c r="I59" i="2"/>
  <c r="G103" i="2" l="1"/>
  <c r="I103" i="2"/>
  <c r="H103" i="2"/>
  <c r="H14" i="2"/>
  <c r="C6" i="12"/>
  <c r="Q6" i="12" s="1"/>
  <c r="C7" i="12"/>
  <c r="Q7" i="12" s="1"/>
  <c r="C8" i="12"/>
  <c r="Q8" i="12" s="1"/>
  <c r="H258" i="2" l="1"/>
  <c r="I393" i="2"/>
  <c r="G383" i="2"/>
  <c r="H383" i="2"/>
  <c r="H57" i="2"/>
  <c r="I57" i="2"/>
  <c r="H325" i="2" l="1"/>
  <c r="I325" i="2"/>
  <c r="G325" i="2"/>
  <c r="H272" i="2"/>
  <c r="I272" i="2"/>
  <c r="G272" i="2"/>
  <c r="H210" i="2"/>
  <c r="I210" i="2"/>
  <c r="G210" i="2"/>
  <c r="G191" i="2"/>
  <c r="H190" i="2"/>
  <c r="I190" i="2"/>
  <c r="G190" i="2"/>
  <c r="H167" i="2"/>
  <c r="I167" i="2"/>
  <c r="G167" i="2"/>
  <c r="I14" i="2"/>
  <c r="G57" i="2"/>
  <c r="K26" i="16" l="1"/>
  <c r="Y26" i="16"/>
  <c r="AG10" i="16" l="1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D31" i="16"/>
  <c r="E31" i="16"/>
  <c r="C31" i="16"/>
  <c r="F10" i="16"/>
  <c r="S10" i="16" s="1"/>
  <c r="F11" i="16"/>
  <c r="S11" i="16" s="1"/>
  <c r="F12" i="16"/>
  <c r="S12" i="16" s="1"/>
  <c r="F13" i="16"/>
  <c r="S13" i="16" s="1"/>
  <c r="F14" i="16"/>
  <c r="S14" i="16" s="1"/>
  <c r="F15" i="16"/>
  <c r="S15" i="16" s="1"/>
  <c r="F16" i="16"/>
  <c r="S16" i="16" s="1"/>
  <c r="F17" i="16"/>
  <c r="S17" i="16" s="1"/>
  <c r="F18" i="16"/>
  <c r="S18" i="16" s="1"/>
  <c r="F19" i="16"/>
  <c r="S19" i="16" s="1"/>
  <c r="F20" i="16"/>
  <c r="S20" i="16" s="1"/>
  <c r="F21" i="16"/>
  <c r="S21" i="16" s="1"/>
  <c r="F22" i="16"/>
  <c r="S22" i="16" s="1"/>
  <c r="F23" i="16"/>
  <c r="S23" i="16" s="1"/>
  <c r="F24" i="16"/>
  <c r="S24" i="16" s="1"/>
  <c r="F25" i="16"/>
  <c r="S25" i="16" s="1"/>
  <c r="F26" i="16"/>
  <c r="S26" i="16" s="1"/>
  <c r="F27" i="16"/>
  <c r="S27" i="16" s="1"/>
  <c r="F28" i="16"/>
  <c r="S28" i="16" s="1"/>
  <c r="F29" i="16"/>
  <c r="S29" i="16" s="1"/>
  <c r="F30" i="16"/>
  <c r="S30" i="16" s="1"/>
  <c r="F9" i="16"/>
  <c r="AH28" i="16" l="1"/>
  <c r="AI28" i="16" s="1"/>
  <c r="AJ28" i="16" s="1"/>
  <c r="AH29" i="16"/>
  <c r="AI29" i="16"/>
  <c r="AJ29" i="16" s="1"/>
  <c r="AH24" i="16"/>
  <c r="AK24" i="16" s="1"/>
  <c r="AH25" i="16"/>
  <c r="AK25" i="16" s="1"/>
  <c r="AH21" i="16"/>
  <c r="AK21" i="16" s="1"/>
  <c r="AH20" i="16"/>
  <c r="AK20" i="16" s="1"/>
  <c r="AH17" i="16"/>
  <c r="AK17" i="16" s="1"/>
  <c r="AH16" i="16"/>
  <c r="AK16" i="16" s="1"/>
  <c r="AH13" i="16"/>
  <c r="AK13" i="16" s="1"/>
  <c r="AH12" i="16"/>
  <c r="AK12" i="16" s="1"/>
  <c r="AH27" i="16"/>
  <c r="AK27" i="16" s="1"/>
  <c r="AH23" i="16"/>
  <c r="AK23" i="16" s="1"/>
  <c r="AH19" i="16"/>
  <c r="AK19" i="16" s="1"/>
  <c r="AH15" i="16"/>
  <c r="AK15" i="16" s="1"/>
  <c r="AH11" i="16"/>
  <c r="AK11" i="16" s="1"/>
  <c r="AH30" i="16"/>
  <c r="AH26" i="16"/>
  <c r="AK26" i="16" s="1"/>
  <c r="AH22" i="16"/>
  <c r="AK22" i="16" s="1"/>
  <c r="AH18" i="16"/>
  <c r="AK18" i="16" s="1"/>
  <c r="AH14" i="16"/>
  <c r="AK14" i="16" s="1"/>
  <c r="AH10" i="16"/>
  <c r="AK10" i="16" s="1"/>
  <c r="AK28" i="16" l="1"/>
  <c r="AI30" i="16"/>
  <c r="AJ30" i="16" s="1"/>
  <c r="AK29" i="16"/>
  <c r="AK30" i="16" l="1"/>
  <c r="AJ31" i="16"/>
  <c r="AI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T31" i="16"/>
  <c r="U31" i="16"/>
  <c r="V31" i="16"/>
  <c r="W31" i="16"/>
  <c r="X31" i="16"/>
  <c r="Y31" i="16"/>
  <c r="Z31" i="16"/>
  <c r="AA31" i="16"/>
  <c r="AB31" i="16"/>
  <c r="AC31" i="16"/>
  <c r="AD31" i="16"/>
  <c r="AE31" i="16"/>
  <c r="AF31" i="16"/>
  <c r="F31" i="16"/>
  <c r="S9" i="16"/>
  <c r="S31" i="16" s="1"/>
  <c r="AG9" i="16"/>
  <c r="C30" i="8"/>
  <c r="D30" i="8"/>
  <c r="AH9" i="16" l="1"/>
  <c r="AK9" i="16" s="1"/>
  <c r="AK31" i="16" s="1"/>
  <c r="AG31" i="16"/>
  <c r="E29" i="8"/>
  <c r="E30" i="8" s="1"/>
  <c r="F30" i="8"/>
  <c r="G30" i="8"/>
  <c r="K29" i="8"/>
  <c r="N29" i="8" s="1"/>
  <c r="P29" i="8"/>
  <c r="O29" i="8"/>
  <c r="I30" i="8"/>
  <c r="J30" i="8"/>
  <c r="L30" i="8"/>
  <c r="M30" i="8"/>
  <c r="H379" i="2"/>
  <c r="I379" i="2"/>
  <c r="H382" i="2"/>
  <c r="I382" i="2"/>
  <c r="H376" i="2"/>
  <c r="H373" i="2"/>
  <c r="I373" i="2"/>
  <c r="H365" i="2"/>
  <c r="I365" i="2"/>
  <c r="H356" i="2"/>
  <c r="I356" i="2"/>
  <c r="H353" i="2"/>
  <c r="I353" i="2"/>
  <c r="H349" i="2"/>
  <c r="I349" i="2"/>
  <c r="H340" i="2"/>
  <c r="I340" i="2"/>
  <c r="H307" i="2"/>
  <c r="I307" i="2"/>
  <c r="H293" i="2"/>
  <c r="I293" i="2"/>
  <c r="H278" i="2"/>
  <c r="I278" i="2"/>
  <c r="G278" i="2"/>
  <c r="H245" i="2"/>
  <c r="I245" i="2"/>
  <c r="H241" i="2"/>
  <c r="H242" i="2" s="1"/>
  <c r="I241" i="2"/>
  <c r="H171" i="2"/>
  <c r="H191" i="2" s="1"/>
  <c r="I171" i="2"/>
  <c r="I191" i="2" s="1"/>
  <c r="H115" i="2"/>
  <c r="H168" i="2" s="1"/>
  <c r="H341" i="2" s="1"/>
  <c r="I115" i="2"/>
  <c r="G382" i="2"/>
  <c r="G379" i="2"/>
  <c r="G376" i="2"/>
  <c r="G373" i="2"/>
  <c r="G365" i="2"/>
  <c r="G356" i="2"/>
  <c r="G353" i="2"/>
  <c r="G349" i="2"/>
  <c r="G340" i="2"/>
  <c r="G307" i="2"/>
  <c r="G293" i="2"/>
  <c r="G245" i="2"/>
  <c r="G241" i="2"/>
  <c r="G115" i="2"/>
  <c r="G14" i="2"/>
  <c r="I308" i="2" l="1"/>
  <c r="H273" i="2"/>
  <c r="I168" i="2"/>
  <c r="I242" i="2"/>
  <c r="I273" i="2" s="1"/>
  <c r="I341" i="2" s="1"/>
  <c r="H308" i="2"/>
  <c r="G385" i="2"/>
  <c r="AH31" i="16"/>
  <c r="H29" i="8"/>
  <c r="G308" i="2"/>
  <c r="G168" i="2"/>
  <c r="D49" i="12"/>
  <c r="E49" i="12"/>
  <c r="F49" i="12"/>
  <c r="G49" i="12"/>
  <c r="H49" i="12"/>
  <c r="I49" i="12"/>
  <c r="J49" i="12"/>
  <c r="K49" i="12"/>
  <c r="L49" i="12"/>
  <c r="M49" i="12"/>
  <c r="N49" i="12"/>
  <c r="O49" i="12"/>
  <c r="C50" i="12"/>
  <c r="Q50" i="12" s="1"/>
  <c r="D51" i="12"/>
  <c r="E51" i="12"/>
  <c r="F51" i="12"/>
  <c r="G51" i="12"/>
  <c r="H51" i="12"/>
  <c r="I51" i="12"/>
  <c r="J51" i="12"/>
  <c r="K51" i="12"/>
  <c r="L51" i="12"/>
  <c r="M51" i="12"/>
  <c r="N51" i="12"/>
  <c r="O51" i="12"/>
  <c r="C52" i="12"/>
  <c r="Q52" i="12" s="1"/>
  <c r="C47" i="12"/>
  <c r="Q47" i="12" s="1"/>
  <c r="C31" i="12"/>
  <c r="Q31" i="12" s="1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P8" i="8"/>
  <c r="O8" i="8"/>
  <c r="C51" i="12" l="1"/>
  <c r="I386" i="2"/>
  <c r="I387" i="2" s="1"/>
  <c r="I390" i="2" s="1"/>
  <c r="H386" i="2"/>
  <c r="H387" i="2" s="1"/>
  <c r="H390" i="2" s="1"/>
  <c r="C49" i="12"/>
  <c r="P30" i="8"/>
  <c r="O30" i="8"/>
  <c r="K28" i="8"/>
  <c r="N28" i="8" s="1"/>
  <c r="K27" i="8"/>
  <c r="N27" i="8" s="1"/>
  <c r="K26" i="8"/>
  <c r="N26" i="8" s="1"/>
  <c r="K25" i="8"/>
  <c r="N25" i="8" s="1"/>
  <c r="K24" i="8"/>
  <c r="N24" i="8" s="1"/>
  <c r="K23" i="8"/>
  <c r="N23" i="8" s="1"/>
  <c r="K22" i="8"/>
  <c r="N22" i="8" s="1"/>
  <c r="K21" i="8"/>
  <c r="N21" i="8" s="1"/>
  <c r="K20" i="8"/>
  <c r="N20" i="8" s="1"/>
  <c r="K19" i="8"/>
  <c r="N19" i="8" s="1"/>
  <c r="K18" i="8"/>
  <c r="N18" i="8" s="1"/>
  <c r="K17" i="8"/>
  <c r="N17" i="8" s="1"/>
  <c r="K16" i="8"/>
  <c r="N16" i="8" s="1"/>
  <c r="K15" i="8"/>
  <c r="N15" i="8" s="1"/>
  <c r="K14" i="8"/>
  <c r="N14" i="8" s="1"/>
  <c r="K13" i="8"/>
  <c r="N13" i="8" s="1"/>
  <c r="K12" i="8"/>
  <c r="N12" i="8" s="1"/>
  <c r="K11" i="8"/>
  <c r="N11" i="8" s="1"/>
  <c r="K10" i="8"/>
  <c r="N10" i="8" s="1"/>
  <c r="K9" i="8"/>
  <c r="N9" i="8" s="1"/>
  <c r="K8" i="8"/>
  <c r="N8" i="8" l="1"/>
  <c r="K30" i="8"/>
  <c r="N30" i="8"/>
  <c r="G171" i="2"/>
  <c r="J9" i="9"/>
  <c r="P9" i="9"/>
  <c r="S36" i="9" l="1"/>
  <c r="D21" i="10" s="1"/>
  <c r="S33" i="9"/>
  <c r="D10" i="10" s="1"/>
  <c r="S26" i="9"/>
  <c r="D9" i="10" s="1"/>
  <c r="J26" i="9"/>
  <c r="J33" i="9"/>
  <c r="J36" i="9"/>
  <c r="J6" i="9" l="1"/>
  <c r="D22" i="10"/>
  <c r="S37" i="9"/>
  <c r="J37" i="9"/>
  <c r="J8" i="9"/>
  <c r="J10" i="9" s="1"/>
  <c r="S6" i="9"/>
  <c r="S8" i="9" s="1"/>
  <c r="D13" i="10"/>
  <c r="D12" i="10"/>
  <c r="G63" i="12"/>
  <c r="N63" i="12"/>
  <c r="C61" i="12"/>
  <c r="Q61" i="12" s="1"/>
  <c r="O59" i="12"/>
  <c r="L59" i="12"/>
  <c r="I59" i="12"/>
  <c r="F59" i="12"/>
  <c r="D59" i="12"/>
  <c r="G59" i="12"/>
  <c r="H53" i="12"/>
  <c r="C55" i="12"/>
  <c r="Q55" i="12" s="1"/>
  <c r="N39" i="12"/>
  <c r="J39" i="12"/>
  <c r="G39" i="12"/>
  <c r="O39" i="12"/>
  <c r="L39" i="12"/>
  <c r="K39" i="12"/>
  <c r="I39" i="12"/>
  <c r="H39" i="12"/>
  <c r="H33" i="12"/>
  <c r="O30" i="12"/>
  <c r="K30" i="12"/>
  <c r="H30" i="12"/>
  <c r="D30" i="12"/>
  <c r="C27" i="12"/>
  <c r="Q27" i="12" s="1"/>
  <c r="C21" i="12"/>
  <c r="Q21" i="12" s="1"/>
  <c r="H19" i="12"/>
  <c r="M15" i="12"/>
  <c r="K15" i="12"/>
  <c r="F15" i="12"/>
  <c r="N9" i="12"/>
  <c r="J9" i="12"/>
  <c r="G9" i="12"/>
  <c r="O5" i="12"/>
  <c r="K5" i="12"/>
  <c r="H5" i="12"/>
  <c r="S10" i="9" l="1"/>
  <c r="O19" i="12"/>
  <c r="J23" i="12"/>
  <c r="C36" i="12"/>
  <c r="Q36" i="12" s="1"/>
  <c r="J59" i="12"/>
  <c r="C22" i="10"/>
  <c r="G53" i="12"/>
  <c r="N53" i="12"/>
  <c r="H59" i="12"/>
  <c r="K59" i="12"/>
  <c r="F39" i="12"/>
  <c r="M39" i="12"/>
  <c r="D39" i="12"/>
  <c r="N59" i="12"/>
  <c r="N58" i="12" s="1"/>
  <c r="C65" i="12"/>
  <c r="Q65" i="12" s="1"/>
  <c r="J63" i="12"/>
  <c r="C68" i="12"/>
  <c r="Q68" i="12" s="1"/>
  <c r="F5" i="12"/>
  <c r="M5" i="12"/>
  <c r="H15" i="12"/>
  <c r="O15" i="12"/>
  <c r="G33" i="12"/>
  <c r="J33" i="12"/>
  <c r="N33" i="12"/>
  <c r="K53" i="12"/>
  <c r="O53" i="12"/>
  <c r="F63" i="12"/>
  <c r="F58" i="12" s="1"/>
  <c r="M63" i="12"/>
  <c r="K9" i="12"/>
  <c r="J15" i="12"/>
  <c r="G19" i="12"/>
  <c r="J19" i="12"/>
  <c r="N19" i="12"/>
  <c r="C25" i="12"/>
  <c r="Q25" i="12" s="1"/>
  <c r="C26" i="12"/>
  <c r="Q26" i="12" s="1"/>
  <c r="G30" i="12"/>
  <c r="J30" i="12"/>
  <c r="N30" i="12"/>
  <c r="F30" i="12"/>
  <c r="M30" i="12"/>
  <c r="D33" i="12"/>
  <c r="K33" i="12"/>
  <c r="O33" i="12"/>
  <c r="C41" i="12"/>
  <c r="Q41" i="12" s="1"/>
  <c r="F42" i="12"/>
  <c r="L42" i="12"/>
  <c r="M42" i="12"/>
  <c r="F53" i="12"/>
  <c r="M53" i="12"/>
  <c r="D63" i="12"/>
  <c r="D58" i="12" s="1"/>
  <c r="H63" i="12"/>
  <c r="K63" i="12"/>
  <c r="O63" i="12"/>
  <c r="O58" i="12" s="1"/>
  <c r="C37" i="12"/>
  <c r="Q37" i="12" s="1"/>
  <c r="D5" i="12"/>
  <c r="C11" i="12"/>
  <c r="Q11" i="12" s="1"/>
  <c r="C48" i="12"/>
  <c r="Q48" i="12" s="1"/>
  <c r="C57" i="12"/>
  <c r="Q57" i="12" s="1"/>
  <c r="D9" i="12"/>
  <c r="H9" i="12"/>
  <c r="O9" i="12"/>
  <c r="C29" i="12"/>
  <c r="Q29" i="12" s="1"/>
  <c r="C45" i="12"/>
  <c r="Q45" i="12" s="1"/>
  <c r="E42" i="12"/>
  <c r="J5" i="12"/>
  <c r="D42" i="12"/>
  <c r="C43" i="12"/>
  <c r="Q43" i="12" s="1"/>
  <c r="H42" i="12"/>
  <c r="H38" i="12" s="1"/>
  <c r="K42" i="12"/>
  <c r="O42" i="12"/>
  <c r="D53" i="12"/>
  <c r="C17" i="12"/>
  <c r="Q17" i="12" s="1"/>
  <c r="D15" i="12"/>
  <c r="D19" i="12"/>
  <c r="K19" i="12"/>
  <c r="D23" i="12"/>
  <c r="H23" i="12"/>
  <c r="K23" i="12"/>
  <c r="O23" i="12"/>
  <c r="G23" i="12"/>
  <c r="N23" i="12"/>
  <c r="C35" i="12"/>
  <c r="Q35" i="12" s="1"/>
  <c r="C46" i="12"/>
  <c r="Q46" i="12" s="1"/>
  <c r="I42" i="12"/>
  <c r="M59" i="12"/>
  <c r="C67" i="12"/>
  <c r="Q67" i="12" s="1"/>
  <c r="F9" i="12"/>
  <c r="M9" i="12"/>
  <c r="C14" i="12"/>
  <c r="Q14" i="12" s="1"/>
  <c r="C22" i="12"/>
  <c r="Q22" i="12" s="1"/>
  <c r="C13" i="12"/>
  <c r="Q13" i="12" s="1"/>
  <c r="F23" i="12"/>
  <c r="M23" i="12"/>
  <c r="F33" i="12"/>
  <c r="M33" i="12"/>
  <c r="C44" i="12"/>
  <c r="Q44" i="12" s="1"/>
  <c r="C56" i="12"/>
  <c r="Q56" i="12" s="1"/>
  <c r="G58" i="12"/>
  <c r="C66" i="12"/>
  <c r="Q66" i="12" s="1"/>
  <c r="G5" i="12"/>
  <c r="N5" i="12"/>
  <c r="G15" i="12"/>
  <c r="N15" i="12"/>
  <c r="F19" i="12"/>
  <c r="M19" i="12"/>
  <c r="C28" i="12"/>
  <c r="Q28" i="12" s="1"/>
  <c r="C32" i="12"/>
  <c r="Q32" i="12" s="1"/>
  <c r="I30" i="12"/>
  <c r="L30" i="12"/>
  <c r="I53" i="12"/>
  <c r="L53" i="12"/>
  <c r="J53" i="12"/>
  <c r="C62" i="12"/>
  <c r="Q62" i="12" s="1"/>
  <c r="I63" i="12"/>
  <c r="I58" i="12" s="1"/>
  <c r="L63" i="12"/>
  <c r="L58" i="12" s="1"/>
  <c r="C18" i="12"/>
  <c r="Q18" i="12" s="1"/>
  <c r="C12" i="12"/>
  <c r="Q12" i="12" s="1"/>
  <c r="E5" i="12"/>
  <c r="I5" i="12"/>
  <c r="L5" i="12"/>
  <c r="C10" i="12"/>
  <c r="Q10" i="12" s="1"/>
  <c r="E9" i="12"/>
  <c r="I9" i="12"/>
  <c r="L9" i="12"/>
  <c r="C34" i="12"/>
  <c r="Q34" i="12" s="1"/>
  <c r="E33" i="12"/>
  <c r="I33" i="12"/>
  <c r="L33" i="12"/>
  <c r="C40" i="12"/>
  <c r="Q40" i="12" s="1"/>
  <c r="E39" i="12"/>
  <c r="G42" i="12"/>
  <c r="J42" i="12"/>
  <c r="N42" i="12"/>
  <c r="C54" i="12"/>
  <c r="Q54" i="12" s="1"/>
  <c r="E53" i="12"/>
  <c r="C16" i="12"/>
  <c r="Q16" i="12" s="1"/>
  <c r="E15" i="12"/>
  <c r="I15" i="12"/>
  <c r="L15" i="12"/>
  <c r="C20" i="12"/>
  <c r="Q20" i="12" s="1"/>
  <c r="E19" i="12"/>
  <c r="I19" i="12"/>
  <c r="L19" i="12"/>
  <c r="C24" i="12"/>
  <c r="Q24" i="12" s="1"/>
  <c r="E23" i="12"/>
  <c r="I23" i="12"/>
  <c r="L23" i="12"/>
  <c r="E30" i="12"/>
  <c r="C60" i="12"/>
  <c r="Q60" i="12" s="1"/>
  <c r="E59" i="12"/>
  <c r="C64" i="12"/>
  <c r="Q64" i="12" s="1"/>
  <c r="E63" i="12"/>
  <c r="Q36" i="9"/>
  <c r="C21" i="10" s="1"/>
  <c r="Q33" i="9"/>
  <c r="Q26" i="9"/>
  <c r="P36" i="9"/>
  <c r="O36" i="9"/>
  <c r="M36" i="9"/>
  <c r="L36" i="9"/>
  <c r="K36" i="9"/>
  <c r="I36" i="9"/>
  <c r="H36" i="9"/>
  <c r="G36" i="9"/>
  <c r="E36" i="9"/>
  <c r="D36" i="9"/>
  <c r="R29" i="9"/>
  <c r="M33" i="9"/>
  <c r="I33" i="9"/>
  <c r="E33" i="9"/>
  <c r="R22" i="9"/>
  <c r="C18" i="9"/>
  <c r="C7" i="9"/>
  <c r="E18" i="10" s="1"/>
  <c r="H58" i="12" l="1"/>
  <c r="M38" i="12"/>
  <c r="G38" i="12"/>
  <c r="L38" i="12"/>
  <c r="J58" i="12"/>
  <c r="R7" i="9"/>
  <c r="O38" i="12"/>
  <c r="J4" i="12"/>
  <c r="G4" i="12"/>
  <c r="F38" i="12"/>
  <c r="D38" i="12"/>
  <c r="C39" i="12"/>
  <c r="Q39" i="12" s="1"/>
  <c r="C13" i="9"/>
  <c r="R13" i="9" s="1"/>
  <c r="Q6" i="9"/>
  <c r="Q8" i="9" s="1"/>
  <c r="C11" i="9"/>
  <c r="R11" i="9" s="1"/>
  <c r="M58" i="12"/>
  <c r="K38" i="12"/>
  <c r="H4" i="12"/>
  <c r="M4" i="12"/>
  <c r="N38" i="12"/>
  <c r="K58" i="12"/>
  <c r="Q9" i="9"/>
  <c r="C53" i="12"/>
  <c r="Q53" i="12" s="1"/>
  <c r="O4" i="12"/>
  <c r="K4" i="12"/>
  <c r="N4" i="12"/>
  <c r="C63" i="12"/>
  <c r="F4" i="12"/>
  <c r="C23" i="12"/>
  <c r="Q23" i="12" s="1"/>
  <c r="C30" i="12"/>
  <c r="Q30" i="12" s="1"/>
  <c r="I38" i="12"/>
  <c r="D4" i="12"/>
  <c r="C19" i="12"/>
  <c r="C15" i="12"/>
  <c r="Q15" i="12" s="1"/>
  <c r="J38" i="12"/>
  <c r="E58" i="12"/>
  <c r="C59" i="12"/>
  <c r="L4" i="12"/>
  <c r="C33" i="12"/>
  <c r="Q33" i="12" s="1"/>
  <c r="I4" i="12"/>
  <c r="C42" i="12"/>
  <c r="Q42" i="12" s="1"/>
  <c r="C9" i="12"/>
  <c r="Q9" i="12" s="1"/>
  <c r="C5" i="12"/>
  <c r="Q5" i="12" s="1"/>
  <c r="E4" i="12"/>
  <c r="E38" i="12"/>
  <c r="R14" i="9"/>
  <c r="M26" i="9"/>
  <c r="M37" i="9" s="1"/>
  <c r="R17" i="9"/>
  <c r="R21" i="9"/>
  <c r="R25" i="9"/>
  <c r="F33" i="9"/>
  <c r="N33" i="9"/>
  <c r="C28" i="9"/>
  <c r="C32" i="9"/>
  <c r="C35" i="9"/>
  <c r="Q37" i="9"/>
  <c r="E26" i="9"/>
  <c r="E8" i="9" s="1"/>
  <c r="G26" i="9"/>
  <c r="K26" i="9"/>
  <c r="O26" i="9"/>
  <c r="F26" i="9"/>
  <c r="N26" i="9"/>
  <c r="R16" i="9"/>
  <c r="R20" i="9"/>
  <c r="C24" i="9"/>
  <c r="G33" i="9"/>
  <c r="K33" i="9"/>
  <c r="O33" i="9"/>
  <c r="C31" i="9"/>
  <c r="I26" i="9"/>
  <c r="D26" i="9"/>
  <c r="H26" i="9"/>
  <c r="L26" i="9"/>
  <c r="P26" i="9"/>
  <c r="C15" i="9"/>
  <c r="R15" i="9" s="1"/>
  <c r="C19" i="9"/>
  <c r="R23" i="9"/>
  <c r="D33" i="9"/>
  <c r="H33" i="9"/>
  <c r="L33" i="9"/>
  <c r="P33" i="9"/>
  <c r="C30" i="9"/>
  <c r="F36" i="9"/>
  <c r="N36" i="9"/>
  <c r="C12" i="9"/>
  <c r="R12" i="9" s="1"/>
  <c r="C34" i="9"/>
  <c r="C27" i="9"/>
  <c r="K6" i="9" l="1"/>
  <c r="O37" i="9"/>
  <c r="I6" i="9"/>
  <c r="I8" i="9" s="1"/>
  <c r="H3" i="12"/>
  <c r="H9" i="9" s="1"/>
  <c r="G3" i="12"/>
  <c r="G9" i="9" s="1"/>
  <c r="F3" i="12"/>
  <c r="F9" i="9" s="1"/>
  <c r="D3" i="12"/>
  <c r="D9" i="9" s="1"/>
  <c r="O3" i="12"/>
  <c r="C58" i="12"/>
  <c r="E22" i="10" s="1"/>
  <c r="Q10" i="9"/>
  <c r="L3" i="12"/>
  <c r="M9" i="9" s="1"/>
  <c r="C36" i="9"/>
  <c r="G37" i="9"/>
  <c r="M6" i="9"/>
  <c r="M8" i="9" s="1"/>
  <c r="L6" i="9"/>
  <c r="L8" i="9" s="1"/>
  <c r="J3" i="12"/>
  <c r="K9" i="9" s="1"/>
  <c r="M3" i="12"/>
  <c r="N9" i="9" s="1"/>
  <c r="I37" i="9"/>
  <c r="C26" i="9"/>
  <c r="E9" i="10" s="1"/>
  <c r="N3" i="12"/>
  <c r="O9" i="9" s="1"/>
  <c r="K3" i="12"/>
  <c r="L9" i="9" s="1"/>
  <c r="F6" i="9"/>
  <c r="F8" i="9" s="1"/>
  <c r="C33" i="9"/>
  <c r="E10" i="10" s="1"/>
  <c r="H6" i="9"/>
  <c r="K37" i="9"/>
  <c r="N37" i="9"/>
  <c r="P37" i="9"/>
  <c r="D37" i="9"/>
  <c r="E37" i="9"/>
  <c r="D6" i="9"/>
  <c r="D8" i="9" s="1"/>
  <c r="F37" i="9"/>
  <c r="I3" i="12"/>
  <c r="I9" i="9" s="1"/>
  <c r="C38" i="12"/>
  <c r="E3" i="12"/>
  <c r="E9" i="9" s="1"/>
  <c r="E10" i="9" s="1"/>
  <c r="C4" i="12"/>
  <c r="L37" i="9"/>
  <c r="N6" i="9"/>
  <c r="N8" i="9" s="1"/>
  <c r="O6" i="9"/>
  <c r="O8" i="9" s="1"/>
  <c r="H37" i="9"/>
  <c r="K8" i="9"/>
  <c r="P6" i="9"/>
  <c r="P8" i="9" s="1"/>
  <c r="P10" i="9" s="1"/>
  <c r="G6" i="9"/>
  <c r="G8" i="9" s="1"/>
  <c r="E13" i="10" l="1"/>
  <c r="Q38" i="12"/>
  <c r="E12" i="10"/>
  <c r="Q4" i="12"/>
  <c r="N10" i="9"/>
  <c r="K10" i="9"/>
  <c r="F10" i="9"/>
  <c r="I10" i="9"/>
  <c r="G10" i="9"/>
  <c r="O10" i="9"/>
  <c r="M10" i="9"/>
  <c r="C9" i="9"/>
  <c r="R9" i="9" s="1"/>
  <c r="L10" i="9"/>
  <c r="E21" i="10"/>
  <c r="R33" i="9"/>
  <c r="R26" i="9"/>
  <c r="C3" i="12"/>
  <c r="Q3" i="12" s="1"/>
  <c r="C37" i="9"/>
  <c r="R37" i="9" s="1"/>
  <c r="C6" i="9"/>
  <c r="R6" i="9" s="1"/>
  <c r="D10" i="9"/>
  <c r="K129" i="10" l="1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E23" i="10"/>
  <c r="D23" i="10"/>
  <c r="C23" i="10"/>
  <c r="K20" i="10"/>
  <c r="K19" i="10"/>
  <c r="K18" i="10"/>
  <c r="K17" i="10"/>
  <c r="K16" i="10"/>
  <c r="K15" i="10"/>
  <c r="K14" i="10"/>
  <c r="K13" i="10"/>
  <c r="K12" i="10"/>
  <c r="K11" i="10"/>
  <c r="E11" i="10"/>
  <c r="D11" i="10"/>
  <c r="C11" i="10"/>
  <c r="K10" i="10"/>
  <c r="K9" i="10"/>
  <c r="K8" i="10"/>
  <c r="E8" i="10"/>
  <c r="D8" i="10"/>
  <c r="C8" i="10"/>
  <c r="K7" i="10"/>
  <c r="K6" i="10"/>
  <c r="K5" i="10"/>
  <c r="K4" i="10"/>
  <c r="K3" i="10"/>
  <c r="K2" i="10"/>
  <c r="C14" i="10" l="1"/>
  <c r="C25" i="10" s="1"/>
  <c r="D14" i="10"/>
  <c r="D25" i="10" s="1"/>
  <c r="E14" i="10"/>
  <c r="G242" i="2" l="1"/>
  <c r="H30" i="8" l="1"/>
  <c r="G273" i="2" l="1"/>
  <c r="G341" i="2" l="1"/>
  <c r="G386" i="2" s="1"/>
  <c r="G387" i="2" s="1"/>
  <c r="G390" i="2" s="1"/>
  <c r="C5" i="9" l="1"/>
  <c r="E17" i="10" s="1"/>
  <c r="E25" i="10" s="1"/>
  <c r="H8" i="9"/>
  <c r="C8" i="9" s="1"/>
  <c r="R8" i="9" s="1"/>
  <c r="R5" i="9" l="1"/>
  <c r="H10" i="9"/>
  <c r="C10" i="9" s="1"/>
</calcChain>
</file>

<file path=xl/sharedStrings.xml><?xml version="1.0" encoding="utf-8"?>
<sst xmlns="http://schemas.openxmlformats.org/spreadsheetml/2006/main" count="2731" uniqueCount="771">
  <si>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</si>
  <si>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</si>
  <si>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</si>
  <si>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</si>
  <si>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</si>
  <si>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</si>
  <si>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</si>
  <si>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</si>
  <si>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</si>
  <si>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Ukupan donos neutrošenih prihoda iz prethodne/ih godina</t>
  </si>
  <si>
    <t>ODNOS</t>
  </si>
  <si>
    <t>Ukupan odnos neutrošenih prihoda u sljedeću godinu</t>
  </si>
  <si>
    <t>PRIMICI OD FINANCIJSKE IMOVINE I ZADUŽIVANJA</t>
  </si>
  <si>
    <t>IZDACI ZA FINANCIJSKU IMOVINU I OTPLATE ZAJMOVA</t>
  </si>
  <si>
    <t>NETO FINANCIRANJE</t>
  </si>
  <si>
    <t>VIŠAK / MANJAK + DONOS + ODNOS + NETO FINANCIRANJE</t>
  </si>
  <si>
    <t>KONTROLA</t>
  </si>
  <si>
    <t>PRIHODI</t>
  </si>
  <si>
    <t>08006</t>
  </si>
  <si>
    <t>Sveučilišta i veleučilišta u Republici Hrvatskoj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</si>
  <si>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</si>
  <si>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</si>
  <si>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</si>
  <si>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</si>
  <si>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Kamate na oročena sredstva izvor 31</t>
  </si>
  <si>
    <t>Kamate na depozite po viđenju izvor 31</t>
  </si>
  <si>
    <t>Prihodi od prodaje proizvoda i robe</t>
  </si>
  <si>
    <t>Prihodi od pruženih usluga</t>
  </si>
  <si>
    <t>Ostali prihodi za posebne namjene</t>
  </si>
  <si>
    <t>Sufinanciranje cijene usluge, participacije i slično</t>
  </si>
  <si>
    <t>Ostali prihodi izvor 43</t>
  </si>
  <si>
    <t>Pomoći EU</t>
  </si>
  <si>
    <t>Tekuće pomoći od institucija i tijela EU - ostalo</t>
  </si>
  <si>
    <t>Ostale pomoći</t>
  </si>
  <si>
    <t>Tekuće pomoći od inozemnih vlada izvan EU</t>
  </si>
  <si>
    <t>Tekuće pomoći od ostalih subjekata unutar općeg proračuna</t>
  </si>
  <si>
    <t>Tekuće pomoći proračunskim korisnicima iz proračuna koji im nije nadležan</t>
  </si>
  <si>
    <t>Tekući prijenosi između proračunskih korisnika istog proračuna</t>
  </si>
  <si>
    <t>Tekući prijenosi između proračunskih korisnika istog proračuna temeljem prijenosa EU sredstava</t>
  </si>
  <si>
    <t>Europski socijalni fond (ESF)</t>
  </si>
  <si>
    <t>Europski fond za regionalni razvoj (ERDF)</t>
  </si>
  <si>
    <t>Donacije</t>
  </si>
  <si>
    <t>Tekuće donacije od fizičkih osoba</t>
  </si>
  <si>
    <t>Tekuće donacije od neprofitnih organizacija</t>
  </si>
  <si>
    <t>Tekuće donacije od trgovačkih društava</t>
  </si>
  <si>
    <t>Tekuće donacije od ostalih subjekata izvan opće države</t>
  </si>
  <si>
    <t>Kapitalne donacije od fizičkih osoba - ostale</t>
  </si>
  <si>
    <t>Kapitalne donacije od trgovačkih društava</t>
  </si>
  <si>
    <t>Prihodi od nefin. imovine i nadoknade štete s osnova osig.</t>
  </si>
  <si>
    <t>Stambeni objekti za zaposlene izvor 71</t>
  </si>
  <si>
    <t>RASHODI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</si>
  <si>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</si>
  <si>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</si>
  <si>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</si>
  <si>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</si>
  <si>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</si>
  <si>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</si>
  <si>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</si>
  <si>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Ostali nespomenuti rashodi poslovanja</t>
  </si>
  <si>
    <t>Poslovni objekti</t>
  </si>
  <si>
    <t>Premije osiguranja</t>
  </si>
  <si>
    <t>Službena putovanja</t>
  </si>
  <si>
    <t>Materijal i dijelovi za tekuće i investicijsko održavanje</t>
  </si>
  <si>
    <t>Intelektualne i osobne usluge</t>
  </si>
  <si>
    <t>Uredska oprema i namještaj</t>
  </si>
  <si>
    <t>Stručno usavršavanje zaposlenika</t>
  </si>
  <si>
    <t>Uredski materijal i ostali materijalni rashodi</t>
  </si>
  <si>
    <t>Ostale usluge</t>
  </si>
  <si>
    <t>Naknade troškova osobama izvan radnog odnosa</t>
  </si>
  <si>
    <t>Reprezentacija</t>
  </si>
  <si>
    <t>Članarine i norme</t>
  </si>
  <si>
    <t>Bankarske usluge i usluge platnog prometa</t>
  </si>
  <si>
    <t>Negativne tečajne razlike i razlike zbog primjene valutne kl</t>
  </si>
  <si>
    <t>Komunikacijska oprema</t>
  </si>
  <si>
    <t>Medicinska i laboratorijska oprema</t>
  </si>
  <si>
    <t>Knjige</t>
  </si>
  <si>
    <t>Ostale naknade troškova zaposlenima</t>
  </si>
  <si>
    <t>Materijal i sirovine</t>
  </si>
  <si>
    <t>Energija</t>
  </si>
  <si>
    <t>Sitni inventar i auto gume</t>
  </si>
  <si>
    <t>Usluge telefona, pošte i prijevoza</t>
  </si>
  <si>
    <t>Usluge tekućeg i investicijskog održavanja</t>
  </si>
  <si>
    <t>Usluge promidžbe i informiranja</t>
  </si>
  <si>
    <t>Računalne usluge</t>
  </si>
  <si>
    <t>Tekući prijenosi između proračunskih korisnika istog proraču</t>
  </si>
  <si>
    <t>Naknade građanima i kućanstvima u novcu</t>
  </si>
  <si>
    <t>Instrumenti, uređaji i strojevi</t>
  </si>
  <si>
    <t>Ulaganja u računalne programe</t>
  </si>
  <si>
    <t>Komunalne usluge</t>
  </si>
  <si>
    <t>Zakupnine i najamnine</t>
  </si>
  <si>
    <t>Službena, radna i zaštitna odjeća i obuća</t>
  </si>
  <si>
    <t>Oprema za održavanje i zaštitu</t>
  </si>
  <si>
    <t>Dodatna ulaganja na građevinskim objektima</t>
  </si>
  <si>
    <t>Licence</t>
  </si>
  <si>
    <t>Uređaji, strojevi i oprema za ostale namjene</t>
  </si>
  <si>
    <t>Ostala prava</t>
  </si>
  <si>
    <t>Naknade za rad predstavničkih i izvršnih tijela, povjerensta</t>
  </si>
  <si>
    <t>Zatezne kamate</t>
  </si>
  <si>
    <t>Ostali nespomenuti financijski rashodi</t>
  </si>
  <si>
    <t>Dodatna ulaganja na postrojenjima i opremi</t>
  </si>
  <si>
    <t>Plaće u naravi</t>
  </si>
  <si>
    <t>Troškovi sudskih postupaka</t>
  </si>
  <si>
    <t>Tekuće donacije u naravi</t>
  </si>
  <si>
    <t>Sportska i glazbena oprema</t>
  </si>
  <si>
    <t>Prijevozna sredstva u cestovnom prometu</t>
  </si>
  <si>
    <t>u kunama</t>
  </si>
  <si>
    <t>Izvor prihoda i primitaka</t>
  </si>
  <si>
    <t>Stavka</t>
  </si>
  <si>
    <t>Naziv stavke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</si>
  <si>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</si>
  <si>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</si>
  <si>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</si>
  <si>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</si>
  <si>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</si>
  <si>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</si>
  <si>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</si>
  <si>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</si>
  <si>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</si>
  <si>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</si>
  <si>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</si>
  <si>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</si>
  <si>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PRIHODI (6+7)</t>
  </si>
  <si>
    <t>LIMIT ZA RASHODNU STRANU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</si>
  <si>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</si>
  <si>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</si>
  <si>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</si>
  <si>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</si>
  <si>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</si>
  <si>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</si>
  <si>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</si>
  <si>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</si>
  <si>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</si>
  <si>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</si>
  <si>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</si>
  <si>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</si>
  <si>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</si>
  <si>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</si>
  <si>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</si>
  <si>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</si>
  <si>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</si>
  <si>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</si>
  <si>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</si>
  <si>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</si>
  <si>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</si>
  <si>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</si>
  <si>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</si>
  <si>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</si>
  <si>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</si>
  <si>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</si>
  <si>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</si>
  <si>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</si>
  <si>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</si>
  <si>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</si>
  <si>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</si>
  <si>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</si>
  <si>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</si>
  <si>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</si>
  <si>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</si>
  <si>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</si>
  <si>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</si>
  <si>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</si>
  <si>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</si>
  <si>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725</t>
  </si>
  <si>
    <t>Prihodi od prodaje višegodišnjih nasada i osnovnog stada</t>
  </si>
  <si>
    <t>7</t>
  </si>
  <si>
    <t>Primici (povrati) glavnice zajmova danih neprofitnim organizacijama, građanima i kućanstvima</t>
  </si>
  <si>
    <t>Primljeni krediti i zajmovi od kreditnih i ostalih financijskih institucija u javnom sektoru</t>
  </si>
  <si>
    <t>8</t>
  </si>
  <si>
    <t>Ukupno (po izvorima)</t>
  </si>
  <si>
    <t>GISKO</t>
  </si>
  <si>
    <t>REKTORAT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</si>
  <si>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</si>
  <si>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</si>
  <si>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</si>
  <si>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</si>
  <si>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</si>
  <si>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</si>
  <si>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</si>
  <si>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</si>
  <si>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</si>
  <si>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</si>
  <si>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</si>
  <si>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</si>
  <si>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</si>
  <si>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</si>
  <si>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</si>
  <si>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</si>
  <si>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R.B.</t>
  </si>
  <si>
    <t>SASTAVNICA</t>
  </si>
  <si>
    <t>AKADEMIJA ZA UMJETNOST I KULTURU</t>
  </si>
  <si>
    <t>EKONOMSKI FAKULTET</t>
  </si>
  <si>
    <t>FAKULTET AGROBIOTEHNIČKIH ZNANOSTI</t>
  </si>
  <si>
    <t>FAKULTET ELEKTROTEHNIKE, RAČUNARSTVA I INFORMACIJSKIH TEHNOLOGIJA</t>
  </si>
  <si>
    <t>FILOZOFSKI FAKULTET</t>
  </si>
  <si>
    <t>FAKULTET ZA DENTALNU MEDICINU I ZDRAVSTVO</t>
  </si>
  <si>
    <t>FAKULTET ZA ODGOJNE I OBRAZOVNE ZNANOSTI</t>
  </si>
  <si>
    <t xml:space="preserve">GRAĐEVINSKI I ARHITEKTONSKI FAKULTET </t>
  </si>
  <si>
    <t>KATOLIČKI BOGOSLOVNI FAKULTET ĐAKOVO</t>
  </si>
  <si>
    <t>MEDICINSKI FAKULTET</t>
  </si>
  <si>
    <t>PRAVNI FAKULTET</t>
  </si>
  <si>
    <t>PREHRAMBENO TEHNOLOŠKI FAKULTET</t>
  </si>
  <si>
    <t>STROJARSKI FAKULTET</t>
  </si>
  <si>
    <t>ODJEL ZA BIOLOGIJU</t>
  </si>
  <si>
    <t>ODJEL ZA FIZIKU</t>
  </si>
  <si>
    <t>16.</t>
  </si>
  <si>
    <t>ODJEL ZA KEMIJU</t>
  </si>
  <si>
    <t>17.</t>
  </si>
  <si>
    <t>ODJEL ZA MATEMATIKU</t>
  </si>
  <si>
    <t>18.</t>
  </si>
  <si>
    <t>STUC OSIJEK</t>
  </si>
  <si>
    <t>STUC SLAVONSKI BROD</t>
  </si>
  <si>
    <t>19.</t>
  </si>
  <si>
    <t>20.</t>
  </si>
  <si>
    <t>21.</t>
  </si>
  <si>
    <t>Sveučilište Josipa Jurja Strossmayera u Osijeku</t>
  </si>
  <si>
    <t>Opis izvora</t>
  </si>
  <si>
    <t>UKUPNI PRIHODI I PRIMICI</t>
  </si>
  <si>
    <t>UKUPNI RASHODI I IZDACI</t>
  </si>
  <si>
    <t>RAZLIKA  - VIŠAK / MANJAK</t>
  </si>
  <si>
    <t>08091</t>
  </si>
  <si>
    <t>SVEUČILIŠTE J.J STROSSMAYERA U OSIJEKU</t>
  </si>
  <si>
    <t>31000 OSIJEK</t>
  </si>
  <si>
    <t>SVEUČILIŠTE J.J STROSSMAYERA U OSIJEKU - EKONOMSKI FAKULTET</t>
  </si>
  <si>
    <t>TRG LJUDEVITA GAJA 7</t>
  </si>
  <si>
    <t>52778515544</t>
  </si>
  <si>
    <t xml:space="preserve">SVEUČILIŠTE J.J.STROSSMAYERA U OSIJEKU - ELEKTROTEHNIČKI FAKULTET </t>
  </si>
  <si>
    <t>KNEZA TRPIMIRA 2 B</t>
  </si>
  <si>
    <t>95494259952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</si>
  <si>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</si>
  <si>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</si>
  <si>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</si>
  <si>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</si>
  <si>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EUROPSKA AVENIJA 24</t>
  </si>
  <si>
    <t>46627536930</t>
  </si>
  <si>
    <t>SVEUČILIŠTE J.J STROSSMAYERA U OSIJEKU - GRAĐEVINSKI FAKULTET</t>
  </si>
  <si>
    <t xml:space="preserve">DRINSKA 16 A </t>
  </si>
  <si>
    <t>04150850819</t>
  </si>
  <si>
    <t>SVEUČILIŠTE J.J STROSSMAYERA U OSIJEKU - MEDICINSKI FAKULTET</t>
  </si>
  <si>
    <t>HUTTLEROVA 4</t>
  </si>
  <si>
    <t>16214165873</t>
  </si>
  <si>
    <t>SVEUČILIŠTE J.J STROSSMAYERA U OSIJEKU - POLJOPRIVREDNI FAKULTET</t>
  </si>
  <si>
    <t>VLADIMIRA PRELOGA 1</t>
  </si>
  <si>
    <t>98816779821</t>
  </si>
  <si>
    <t>SVEUČILIŠTE J.J STROSSMAYERA U OSIJEKU - PRAVNI FAKULTET</t>
  </si>
  <si>
    <t>STJEPANA RADIĆA 13</t>
  </si>
  <si>
    <t xml:space="preserve"> 31000 OSIJEK</t>
  </si>
  <si>
    <t>26416570803</t>
  </si>
  <si>
    <t>SVEUČILIŠTE J.J STROSSMAYERA U OSIJEKU - PREHRAMBENO TEHNOLOŠKI FAKULTET</t>
  </si>
  <si>
    <t>FRANJE KUHAČA 20</t>
  </si>
  <si>
    <t>96371000697</t>
  </si>
  <si>
    <t>SVEUČILIŠTE J.J STROSSMAYERA U OSIJEKU - STROJARSKI FAKULTET U SLAVONSKOME BRODU</t>
  </si>
  <si>
    <t>TRG IVANE BRLIĆ MAŽURANIĆ 2</t>
  </si>
  <si>
    <t>35000 SLAVONSKI BROD</t>
  </si>
  <si>
    <t>65410788616</t>
  </si>
  <si>
    <t>SVEUČILIŠTE J.J STROSSMAYERA U OSIJEKU - FAKULTET ZA ODGOJNE I OBRAZOVNE ZNANOSTI</t>
  </si>
  <si>
    <t>CARA HADRIJANA 10</t>
  </si>
  <si>
    <t>28082679513</t>
  </si>
  <si>
    <t>SVEUČILIŠTE J.J.STROSSMAYERA U OSIJEKU - KATOLIČKI BOGOSLOVNI FAKULTET U ĐAKOVU</t>
  </si>
  <si>
    <t xml:space="preserve">PETRA PRERADOVIĆA 17 </t>
  </si>
  <si>
    <t>31400 ĐAKOVO</t>
  </si>
  <si>
    <t>05384220316</t>
  </si>
  <si>
    <t>SVEUČILIŠTE J.J.STROSSMAYERA U OSIJEKU - FAKULTET ZA DENTALNU MEDICINU I ZDRAVSTVO</t>
  </si>
  <si>
    <t>CRKVENA 21</t>
  </si>
  <si>
    <t>83830458507</t>
  </si>
  <si>
    <t>SVEUČILIŠTE J.J.STROSSMAYERA U OSIJEKU - AKADEMIJA ZA UMJETNOST I KULTURU U OSIJEKU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</si>
  <si>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</si>
  <si>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</si>
  <si>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</si>
  <si>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</si>
  <si>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</si>
  <si>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</si>
  <si>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TRG dr. ŽARKA DOLINARA 1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</si>
  <si>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</si>
  <si>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</si>
  <si>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</si>
  <si>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</si>
  <si>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</si>
  <si>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</si>
  <si>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</si>
  <si>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UL.M.PAVLINOVIĆA BB.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</si>
  <si>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</si>
  <si>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</si>
  <si>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</si>
  <si>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</si>
  <si>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</si>
  <si>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</si>
  <si>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</si>
  <si>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</si>
  <si>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</si>
  <si>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</si>
  <si>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</si>
  <si>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</si>
  <si>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</si>
  <si>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</si>
  <si>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</si>
  <si>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</si>
  <si>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</si>
  <si>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</si>
  <si>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</si>
  <si>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</si>
  <si>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</si>
  <si>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</si>
  <si>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</si>
  <si>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</si>
  <si>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</si>
  <si>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</si>
  <si>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</si>
  <si>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</si>
  <si>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</si>
  <si>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</si>
  <si>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</si>
  <si>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</si>
  <si>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</si>
  <si>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</si>
  <si>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</si>
  <si>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</si>
  <si>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</si>
  <si>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</si>
  <si>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</si>
  <si>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</si>
  <si>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</si>
  <si>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</si>
  <si>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</si>
  <si>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</si>
  <si>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</si>
  <si>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</si>
  <si>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</si>
  <si>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</si>
  <si>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</si>
  <si>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</si>
  <si>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</si>
  <si>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</si>
  <si>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</si>
  <si>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</si>
  <si>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</si>
  <si>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</si>
  <si>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</si>
  <si>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</si>
  <si>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</si>
  <si>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</si>
  <si>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</si>
  <si>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</si>
  <si>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</si>
  <si>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</si>
  <si>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</si>
  <si>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</si>
  <si>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</si>
  <si>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</si>
  <si>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</si>
  <si>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</si>
  <si>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</si>
  <si>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</si>
  <si>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ZRINSKO-FRANKOPANSKA 38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</si>
  <si>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</si>
  <si>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</si>
  <si>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</si>
  <si>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</si>
  <si>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</si>
  <si>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</si>
  <si>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</si>
  <si>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</si>
  <si>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</si>
  <si>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</si>
  <si>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</si>
  <si>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</si>
  <si>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</si>
  <si>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</si>
  <si>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</si>
  <si>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</si>
  <si>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</si>
  <si>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</si>
  <si>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</si>
  <si>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</si>
  <si>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</si>
  <si>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</si>
  <si>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</si>
  <si>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</si>
  <si>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</si>
  <si>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</si>
  <si>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</si>
  <si>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</si>
  <si>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</si>
  <si>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</si>
  <si>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</si>
  <si>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</si>
  <si>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</si>
  <si>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J.F.KENNEDEYA 6</t>
  </si>
  <si>
    <t>27208467122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</si>
  <si>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</si>
  <si>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</si>
  <si>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</si>
  <si>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</si>
  <si>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</si>
  <si>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</si>
  <si>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</si>
  <si>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</si>
  <si>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</si>
  <si>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</si>
  <si>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</si>
  <si>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</si>
  <si>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</si>
  <si>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</si>
  <si>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</si>
  <si>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</si>
  <si>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</si>
  <si>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</si>
  <si>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</si>
  <si>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</si>
  <si>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</si>
  <si>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</si>
  <si>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</si>
  <si>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</si>
  <si>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</si>
  <si>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</si>
  <si>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</si>
  <si>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A.KAČIĆA-MIOŠIĆA 26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</si>
  <si>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</si>
  <si>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</si>
  <si>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</si>
  <si>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</si>
  <si>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</si>
  <si>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</si>
  <si>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</si>
  <si>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</si>
  <si>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</si>
  <si>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</si>
  <si>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</si>
  <si>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</si>
  <si>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</si>
  <si>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</si>
  <si>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</si>
  <si>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</si>
  <si>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</si>
  <si>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</si>
  <si>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</si>
  <si>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</si>
  <si>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</si>
  <si>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</si>
  <si>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</si>
  <si>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</si>
  <si>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</si>
  <si>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</si>
  <si>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</si>
  <si>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</si>
  <si>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</si>
  <si>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</si>
  <si>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</si>
  <si>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</si>
  <si>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</si>
  <si>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</si>
  <si>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</si>
  <si>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</si>
  <si>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</si>
  <si>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</si>
  <si>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</si>
  <si>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</si>
  <si>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</si>
  <si>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</si>
  <si>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</si>
  <si>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</si>
  <si>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</si>
  <si>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</si>
  <si>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</si>
  <si>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</si>
  <si>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</si>
  <si>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</si>
  <si>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</si>
  <si>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</si>
  <si>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</si>
  <si>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</si>
  <si>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</si>
  <si>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</si>
  <si>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</si>
  <si>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</si>
  <si>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</si>
  <si>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</si>
  <si>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</si>
  <si>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</si>
  <si>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</si>
  <si>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</si>
  <si>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</si>
  <si>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</si>
  <si>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</si>
  <si>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</si>
  <si>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</si>
  <si>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</si>
  <si>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</si>
  <si>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</si>
  <si>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</si>
  <si>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</si>
  <si>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</si>
  <si>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</si>
  <si>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</si>
  <si>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</si>
  <si>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</si>
  <si>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</si>
  <si>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</si>
  <si>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</si>
  <si>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</si>
  <si>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</si>
  <si>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</si>
  <si>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</si>
  <si>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</si>
  <si>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</si>
  <si>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VELEUČILIŠTE U ŠIBENIKU</t>
  </si>
  <si>
    <t>TRG A. HEBRANGA BR. 11</t>
  </si>
  <si>
    <t>22000 ŠIBENIK</t>
  </si>
  <si>
    <t>61727512157</t>
  </si>
  <si>
    <t>VELEUČILIŠTE HRVATSKO ZAGORJE</t>
  </si>
  <si>
    <t>VISOKA ŠKOLA ZA MENEDŽMENT U TURIZMU I INFORMATICI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</si>
  <si>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</si>
  <si>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</si>
  <si>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</si>
  <si>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</si>
  <si>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</si>
  <si>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</si>
  <si>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</si>
  <si>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</si>
  <si>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</si>
  <si>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</si>
  <si>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</si>
  <si>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</si>
  <si>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</si>
  <si>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</si>
  <si>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</si>
  <si>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</si>
  <si>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</si>
  <si>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</si>
  <si>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</si>
  <si>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</si>
  <si>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</si>
  <si>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</si>
  <si>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</si>
  <si>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</si>
  <si>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</si>
  <si>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</si>
  <si>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</si>
  <si>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</si>
  <si>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</si>
  <si>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</si>
  <si>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</si>
  <si>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</si>
  <si>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</si>
  <si>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</si>
  <si>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</si>
  <si>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</si>
  <si>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</si>
  <si>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</si>
  <si>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</si>
  <si>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</si>
  <si>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</si>
  <si>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</si>
  <si>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</si>
  <si>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</si>
  <si>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</si>
  <si>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</si>
  <si>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</si>
  <si>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</si>
  <si>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</si>
  <si>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</si>
  <si>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</si>
  <si>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</si>
  <si>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</si>
  <si>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</si>
  <si>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</si>
  <si>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</si>
  <si>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</si>
  <si>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</si>
  <si>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</si>
  <si>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</si>
  <si>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</si>
  <si>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</si>
  <si>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</si>
  <si>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</si>
  <si>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</si>
  <si>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</si>
  <si>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</si>
  <si>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</si>
  <si>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</si>
  <si>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</si>
  <si>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</si>
  <si>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</si>
  <si>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</si>
  <si>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</si>
  <si>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</si>
  <si>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</si>
  <si>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</si>
  <si>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</si>
  <si>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</si>
  <si>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</si>
  <si>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</si>
  <si>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</si>
  <si>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</si>
  <si>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</si>
  <si>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Poljoprivredni institut, Osijek</t>
  </si>
  <si>
    <t>DRŽAVNI ZAVOD ZA INTELEKTUALNO VLASNIŠTVO</t>
  </si>
  <si>
    <t>ULICA GRADA VUKOVARA 78</t>
  </si>
  <si>
    <t>89755384389</t>
  </si>
  <si>
    <t>Agencije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</si>
  <si>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</si>
  <si>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</si>
  <si>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</si>
  <si>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</si>
  <si>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</si>
  <si>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</si>
  <si>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</si>
  <si>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</si>
  <si>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</si>
  <si>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</si>
  <si>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</si>
  <si>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</si>
  <si>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</si>
  <si>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</si>
  <si>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</si>
  <si>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</si>
  <si>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</si>
  <si>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</si>
  <si>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</si>
  <si>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</si>
  <si>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</si>
  <si>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</si>
  <si>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AGENCIJA ZA STRUKOVNO OBRAZOVANJE I OBRAZOVANJE ODRASLIH</t>
  </si>
  <si>
    <t>RADNIČKA CESTA 37B</t>
  </si>
  <si>
    <t>40719411729</t>
  </si>
  <si>
    <t>IZVOR 81                Namjenski primici od zaduživanja</t>
  </si>
  <si>
    <t>651</t>
  </si>
  <si>
    <t xml:space="preserve">Upravne i administrativne pristojbe </t>
  </si>
  <si>
    <t>Indeks Izmjene i dopune/Plan *100</t>
  </si>
  <si>
    <r>
      <t xml:space="preserve">ODNOS </t>
    </r>
    <r>
      <rPr>
        <b/>
        <sz val="8"/>
        <rFont val="Calibri"/>
        <family val="2"/>
        <charset val="238"/>
      </rPr>
      <t>(unosi se s negativnim predznakom)</t>
    </r>
  </si>
  <si>
    <t>Šifra</t>
  </si>
  <si>
    <t>Naziv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</si>
  <si>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</si>
  <si>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</si>
  <si>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</si>
  <si>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</si>
  <si>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</si>
  <si>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</si>
  <si>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</si>
  <si>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</si>
  <si>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</si>
  <si>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</si>
  <si>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</si>
  <si>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</si>
  <si>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</si>
  <si>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</si>
  <si>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</si>
  <si>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</si>
  <si>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</si>
  <si>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</si>
  <si>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</si>
  <si>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</si>
  <si>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</si>
  <si>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</si>
  <si>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</si>
  <si>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</si>
  <si>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</si>
  <si>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</si>
  <si>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</si>
  <si>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</si>
  <si>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</si>
  <si>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</si>
  <si>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</si>
  <si>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</si>
  <si>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</si>
  <si>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</si>
  <si>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</si>
  <si>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</si>
  <si>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</si>
  <si>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</si>
  <si>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</si>
  <si>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</si>
  <si>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</si>
  <si>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</si>
  <si>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</si>
  <si>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</si>
  <si>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</si>
  <si>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</si>
  <si>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</si>
  <si>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Dodatna ulaganja na prijevoznim sredstvima</t>
  </si>
  <si>
    <t>Dodatna ulaganja za ostalu nefinancijsku imovinu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</si>
  <si>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</si>
  <si>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</si>
  <si>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</si>
  <si>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</si>
  <si>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</si>
  <si>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</si>
  <si>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zajmova od trgovačkih društava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</si>
  <si>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</si>
  <si>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</si>
  <si>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</si>
  <si>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SVEUČILIŠTE JOSIPA JURJA STROSSMAYERA U OSIJEKU</t>
  </si>
  <si>
    <t>IZMJENE I DOPUNE FINANCIJSKOG PLANA</t>
  </si>
  <si>
    <t>INDEKS IZMJENE I DOPUNE/PLAN*100</t>
  </si>
  <si>
    <t>PRIHODI I PRIMICI</t>
  </si>
  <si>
    <t>RASHODI I IZDACI</t>
  </si>
  <si>
    <t>NETO FINAN.</t>
  </si>
  <si>
    <t>A621003</t>
  </si>
  <si>
    <t>A622122</t>
  </si>
  <si>
    <t>A622123</t>
  </si>
  <si>
    <t>Pohranjene knjige, umjetnička djela i slične vrijednosti</t>
  </si>
  <si>
    <t>A621038</t>
  </si>
  <si>
    <t>SVEUKUPNO 11</t>
  </si>
  <si>
    <t>A679090</t>
  </si>
  <si>
    <t>A679071</t>
  </si>
  <si>
    <t>sveukupno 43</t>
  </si>
  <si>
    <t>sveukupno 51</t>
  </si>
  <si>
    <t>Naknade građanima i kućanstvima iz EU sredstava</t>
  </si>
  <si>
    <t>Naknade građanima i kućanstvima u naravi</t>
  </si>
  <si>
    <t>sveukupno 52</t>
  </si>
  <si>
    <t>sveukupno 61</t>
  </si>
  <si>
    <t>SVEUKUPNO</t>
  </si>
  <si>
    <t>K679084</t>
  </si>
  <si>
    <t>K679106</t>
  </si>
  <si>
    <t>sveukupno 12</t>
  </si>
  <si>
    <t>671 - izvor 11</t>
  </si>
  <si>
    <t xml:space="preserve">UKUPNO </t>
  </si>
  <si>
    <t>Tekuće pomoći od institucija i tijela EU - IPA</t>
  </si>
  <si>
    <t>Tekuće pomoći temeljem prijenosa EU sredstava</t>
  </si>
  <si>
    <t>Kapitalni prijenosi između proračunskih korisnika istog proračuna</t>
  </si>
  <si>
    <t>Kapitalne donacije od ostalih subjekata izvan opće države</t>
  </si>
  <si>
    <t>Ostali stambeni objekti izvor 71</t>
  </si>
  <si>
    <t>671 - izvor 12</t>
  </si>
  <si>
    <t>SVEUKUPNO PRIHODI</t>
  </si>
  <si>
    <t>SVEUKUPNO RASHODI</t>
  </si>
  <si>
    <t>RAZLIKA</t>
  </si>
  <si>
    <t>NETO</t>
  </si>
  <si>
    <t>OSTVARENJE 31.10.2020.</t>
  </si>
  <si>
    <t>IZMJENE I DOPUNE 2020.</t>
  </si>
  <si>
    <t>Prihodi / rashodi</t>
  </si>
  <si>
    <t>Izvor</t>
  </si>
  <si>
    <t>Opis stavke</t>
  </si>
  <si>
    <t>Aktivnost</t>
  </si>
  <si>
    <t>IZMJENE I DOPUNE FINANCIJSKOG PLANA ZA  2020. GODINU</t>
  </si>
  <si>
    <t>PLAN 2020.</t>
  </si>
  <si>
    <t>IZMJENE PLANA  PRIHODA I PRIMITAKA ZA 2020. GODINU</t>
  </si>
  <si>
    <t>IZMJENE I DOPUNE PLANA 
UKUPNO za 2020.</t>
  </si>
  <si>
    <t>2020.</t>
  </si>
  <si>
    <t>PLAN ZA 2020.</t>
  </si>
  <si>
    <t>IZMJENE I DOPUNE FINANCIJSKOG PLANA RASHODA I IZDATAKA ZA 2020.  GODINU</t>
  </si>
  <si>
    <t>22.</t>
  </si>
  <si>
    <t xml:space="preserve">KINEZIOLOŠKI FAKULTET </t>
  </si>
  <si>
    <t>FINANCIJSKI PLAN 2020.</t>
  </si>
  <si>
    <t>IZMJENE I DOPUNE FINANCIJSKOG PLANA ZA 2020. GODINU</t>
  </si>
  <si>
    <t>Plan
za 2020.</t>
  </si>
  <si>
    <t>Ostvarenje 31.10.2020.</t>
  </si>
  <si>
    <t>Izmjene i dopune  plana 
za 2020.</t>
  </si>
  <si>
    <t>KONSOLIDIRANI PREGLED PRIHODA I RASHODA, PRIMITAKA I IZDATAKA ZA 2020. GODINU</t>
  </si>
  <si>
    <t xml:space="preserve">IZVOR </t>
  </si>
  <si>
    <t xml:space="preserve">         Opći prihodi i primici </t>
  </si>
  <si>
    <t xml:space="preserve">    Sredstva učešća za pomoći</t>
  </si>
  <si>
    <t xml:space="preserve">      Prihodi za posebne namjene </t>
  </si>
  <si>
    <t xml:space="preserve">                         Inozemne donacije </t>
  </si>
  <si>
    <t xml:space="preserve">          Vlastiti prihodi </t>
  </si>
  <si>
    <t xml:space="preserve">           Pomoći EU</t>
  </si>
  <si>
    <t xml:space="preserve">       Ostale pomoći </t>
  </si>
  <si>
    <t>Ostale refundacije iz sredstava EU</t>
  </si>
  <si>
    <t xml:space="preserve"> Europski fond za regionalni razvoj (EFRR)</t>
  </si>
  <si>
    <t xml:space="preserve">         Donacije </t>
  </si>
  <si>
    <t xml:space="preserve"> Prihodi od nefinancijske imovine i nadoknade šteta s osnova osiguranja</t>
  </si>
  <si>
    <t>Namjenski primici od zaduživanja</t>
  </si>
  <si>
    <t>IZVOR 11</t>
  </si>
  <si>
    <t>Opći prihodi i primici - redovna djelatnost</t>
  </si>
  <si>
    <t>Opći prihodi i primici - programsko financiranje</t>
  </si>
  <si>
    <t>Opći prihodi i primici - vježbaonice</t>
  </si>
  <si>
    <t>RAZLIKA  - VIŠAK / MANJAK (PRIHODI-RASHODI)</t>
  </si>
  <si>
    <t>UKUPNO 11</t>
  </si>
  <si>
    <t>FINANCIJSKI PLAN ZA 2020. GODINU - KONSOLIDIRANI PREGLED PRIHODA I RASHODA, PRIMITAKA I IZDATAKA  PO IZVORIMA</t>
  </si>
  <si>
    <t>A6211833</t>
  </si>
  <si>
    <t>Automobili izvor 71</t>
  </si>
  <si>
    <t>U Osijeku, 10. studeni 2020.</t>
  </si>
  <si>
    <t>FILOZOFSKI FAKULTET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</si>
</sst>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_ ;\-#,##0\ "/>
    <numFmt numFmtId="165" formatCode="_-* #,##0.00_-;\-* #,##0.00_-;_-* &quot;-&quot;??_-;_-@_-"/>
    <numFmt numFmtId="166" formatCode="#&quot;.&quot;"/>
    <numFmt numFmtId="167" formatCode="00000000"/>
  </numFmts>
  <fonts count="77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sz val="8"/>
      <color rgb="FF000000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Open Sans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8"/>
      <name val="Arial"/>
      <family val="2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Open Sans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9"/>
      <name val="Calibri"/>
      <family val="2"/>
      <charset val="238"/>
    </font>
    <font>
      <b/>
      <sz val="8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8"/>
      <color rgb="FFFFFFFF"/>
      <name val="Calibri"/>
      <family val="2"/>
      <charset val="238"/>
    </font>
    <font>
      <b/>
      <sz val="8"/>
      <color rgb="FFFFFFFF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indexed="8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none"/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8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</borders>
  <cellStyleXfs count="111">
    <xf numFmtId="0" fontId="0" fillId="0" borderId="0"/>
    <xf numFmtId="4" fontId="8" fillId="3" borderId="4" applyNumberFormat="0" applyProtection="0">
      <alignment horizontal="left" vertical="center" indent="1" justifyLastLine="1"/>
    </xf>
    <xf numFmtId="4" fontId="8" fillId="3" borderId="4" applyNumberFormat="0" applyProtection="0">
      <alignment horizontal="left" vertical="center" indent="1" justifyLastLine="1"/>
    </xf>
    <xf numFmtId="0" fontId="5" fillId="2" borderId="0"/>
    <xf numFmtId="4" fontId="8" fillId="2" borderId="4" applyNumberFormat="0" applyProtection="0">
      <alignment horizontal="right" vertical="center"/>
    </xf>
    <xf numFmtId="0" fontId="11" fillId="2" borderId="0"/>
    <xf numFmtId="0" fontId="12" fillId="2" borderId="0"/>
    <xf numFmtId="0" fontId="14" fillId="2" borderId="0"/>
    <xf numFmtId="0" fontId="4" fillId="2" borderId="0"/>
    <xf numFmtId="165" fontId="26" fillId="2" borderId="0" applyFont="0" applyFill="0" applyBorder="0" applyAlignment="0" applyProtection="0"/>
    <xf numFmtId="0" fontId="25" fillId="2" borderId="0"/>
    <xf numFmtId="0" fontId="6" fillId="2" borderId="0"/>
    <xf numFmtId="4" fontId="8" fillId="6" borderId="4" applyNumberFormat="0" applyProtection="0">
      <alignment vertical="center"/>
    </xf>
    <xf numFmtId="4" fontId="8" fillId="7" borderId="4" applyNumberFormat="0" applyProtection="0">
      <alignment horizontal="left" vertical="center" indent="1" justifyLastLine="1"/>
    </xf>
    <xf numFmtId="4" fontId="8" fillId="8" borderId="4" applyNumberFormat="0" applyProtection="0">
      <alignment horizontal="right" vertical="center"/>
    </xf>
    <xf numFmtId="0" fontId="8" fillId="5" borderId="4" applyNumberFormat="0" applyProtection="0">
      <alignment horizontal="left" vertical="center" indent="1" justifyLastLine="1"/>
    </xf>
    <xf numFmtId="0" fontId="8" fillId="9" borderId="4" applyNumberFormat="0" applyProtection="0">
      <alignment horizontal="left" vertical="center" indent="1" justifyLastLine="1"/>
    </xf>
    <xf numFmtId="0" fontId="8" fillId="4" borderId="4" applyNumberFormat="0" applyProtection="0">
      <alignment horizontal="left" vertical="center" indent="1" justifyLastLine="1"/>
    </xf>
    <xf numFmtId="0" fontId="8" fillId="10" borderId="4" applyNumberFormat="0" applyProtection="0">
      <alignment horizontal="left" vertical="center" indent="1" justifyLastLine="1"/>
    </xf>
    <xf numFmtId="0" fontId="27" fillId="11" borderId="27" applyBorder="0"/>
    <xf numFmtId="0" fontId="6" fillId="2" borderId="0"/>
    <xf numFmtId="4" fontId="9" fillId="13" borderId="4" applyNumberFormat="0" applyProtection="0">
      <alignment horizontal="left" vertical="center" indent="1"/>
    </xf>
    <xf numFmtId="4" fontId="9" fillId="13" borderId="4" applyNumberFormat="0" applyProtection="0">
      <alignment horizontal="left" vertical="center" indent="1"/>
    </xf>
    <xf numFmtId="0" fontId="4" fillId="2" borderId="0">
      <alignment vertical="center"/>
    </xf>
    <xf numFmtId="4" fontId="9" fillId="2" borderId="4" applyNumberFormat="0" applyProtection="0">
      <alignment horizontal="right" vertical="center"/>
    </xf>
    <xf numFmtId="4" fontId="8" fillId="6" borderId="31" applyNumberFormat="0" applyProtection="0">
      <alignment vertical="center"/>
    </xf>
    <xf numFmtId="4" fontId="8" fillId="7" borderId="31" applyNumberFormat="0" applyProtection="0">
      <alignment horizontal="left" vertical="center" indent="1" justifyLastLine="1"/>
    </xf>
    <xf numFmtId="4" fontId="8" fillId="3" borderId="31" applyNumberFormat="0" applyProtection="0">
      <alignment horizontal="left" vertical="center" indent="1" justifyLastLine="1"/>
    </xf>
    <xf numFmtId="4" fontId="8" fillId="8" borderId="31" applyNumberFormat="0" applyProtection="0">
      <alignment horizontal="right" vertical="center"/>
    </xf>
    <xf numFmtId="0" fontId="8" fillId="5" borderId="31" applyNumberFormat="0" applyProtection="0">
      <alignment horizontal="left" vertical="center" indent="1" justifyLastLine="1"/>
    </xf>
    <xf numFmtId="0" fontId="8" fillId="9" borderId="31" applyNumberFormat="0" applyProtection="0">
      <alignment horizontal="left" vertical="center" indent="1" justifyLastLine="1"/>
    </xf>
    <xf numFmtId="0" fontId="8" fillId="4" borderId="31" applyNumberFormat="0" applyProtection="0">
      <alignment horizontal="left" vertical="center" indent="1" justifyLastLine="1"/>
    </xf>
    <xf numFmtId="0" fontId="8" fillId="10" borderId="31" applyNumberFormat="0" applyProtection="0">
      <alignment horizontal="left" vertical="center" indent="1" justifyLastLine="1"/>
    </xf>
    <xf numFmtId="4" fontId="8" fillId="2" borderId="31" applyNumberFormat="0" applyProtection="0">
      <alignment horizontal="right" vertical="center"/>
    </xf>
    <xf numFmtId="4" fontId="8" fillId="3" borderId="31" applyNumberFormat="0" applyProtection="0">
      <alignment horizontal="left" vertical="center" indent="1" justifyLastLine="1"/>
    </xf>
    <xf numFmtId="4" fontId="9" fillId="13" borderId="31" applyNumberFormat="0" applyProtection="0">
      <alignment horizontal="left" vertical="center" indent="1"/>
    </xf>
    <xf numFmtId="4" fontId="9" fillId="13" borderId="31" applyNumberFormat="0" applyProtection="0">
      <alignment horizontal="left" vertical="center" indent="1"/>
    </xf>
    <xf numFmtId="4" fontId="9" fillId="2" borderId="31" applyNumberFormat="0" applyProtection="0">
      <alignment horizontal="right" vertical="center"/>
    </xf>
    <xf numFmtId="0" fontId="24" fillId="2" borderId="0"/>
    <xf numFmtId="0" fontId="24" fillId="2" borderId="0"/>
    <xf numFmtId="0" fontId="24" fillId="2" borderId="0"/>
    <xf numFmtId="0" fontId="35" fillId="2" borderId="0"/>
    <xf numFmtId="0" fontId="35" fillId="2" borderId="0"/>
    <xf numFmtId="0" fontId="24" fillId="2" borderId="0"/>
    <xf numFmtId="0" fontId="3" fillId="2" borderId="0"/>
    <xf numFmtId="0" fontId="3" fillId="2" borderId="0"/>
    <xf numFmtId="0" fontId="3" fillId="2" borderId="0">
      <alignment vertical="center"/>
    </xf>
    <xf numFmtId="0" fontId="2" fillId="2" borderId="0"/>
    <xf numFmtId="0" fontId="2" fillId="2" borderId="0"/>
    <xf numFmtId="0" fontId="2" fillId="2" borderId="0">
      <alignment vertical="center"/>
    </xf>
    <xf numFmtId="0" fontId="1" fillId="2" borderId="0"/>
    <xf numFmtId="0" fontId="61" fillId="2" borderId="0"/>
    <xf numFmtId="0" fontId="1" fillId="2" borderId="0"/>
    <xf numFmtId="0" fontId="1" fillId="2" borderId="0">
      <alignment vertical="center"/>
    </xf>
    <xf numFmtId="0" fontId="1" fillId="2" borderId="0"/>
    <xf numFmtId="0" fontId="1" fillId="2" borderId="0"/>
    <xf numFmtId="0" fontId="1" fillId="2" borderId="0">
      <alignment vertical="center"/>
    </xf>
    <xf numFmtId="0" fontId="1" fillId="2" borderId="0"/>
    <xf numFmtId="0" fontId="9" fillId="29" borderId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7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7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7" fillId="41" borderId="0" applyNumberFormat="0" applyBorder="0" applyAlignment="0" applyProtection="0"/>
    <xf numFmtId="0" fontId="68" fillId="36" borderId="0" applyNumberFormat="0" applyBorder="0" applyAlignment="0" applyProtection="0"/>
    <xf numFmtId="0" fontId="68" fillId="42" borderId="0" applyNumberFormat="0" applyBorder="0" applyAlignment="0" applyProtection="0"/>
    <xf numFmtId="0" fontId="67" fillId="37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7" fillId="35" borderId="0" applyNumberFormat="0" applyBorder="0" applyAlignment="0" applyProtection="0"/>
    <xf numFmtId="0" fontId="68" fillId="17" borderId="0" applyNumberFormat="0" applyBorder="0" applyAlignment="0" applyProtection="0"/>
    <xf numFmtId="0" fontId="68" fillId="45" borderId="0" applyNumberFormat="0" applyBorder="0" applyAlignment="0" applyProtection="0"/>
    <xf numFmtId="0" fontId="67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4" fontId="71" fillId="7" borderId="31" applyNumberFormat="0" applyProtection="0">
      <alignment vertical="center"/>
    </xf>
    <xf numFmtId="0" fontId="64" fillId="6" borderId="80" applyNumberFormat="0" applyProtection="0">
      <alignment horizontal="left" vertical="top" indent="1"/>
    </xf>
    <xf numFmtId="4" fontId="8" fillId="50" borderId="31" applyNumberFormat="0" applyProtection="0">
      <alignment horizontal="right" vertical="center"/>
    </xf>
    <xf numFmtId="4" fontId="8" fillId="51" borderId="31" applyNumberFormat="0" applyProtection="0">
      <alignment horizontal="right" vertical="center"/>
    </xf>
    <xf numFmtId="4" fontId="8" fillId="52" borderId="36" applyNumberFormat="0" applyProtection="0">
      <alignment horizontal="right" vertical="center"/>
    </xf>
    <xf numFmtId="4" fontId="8" fillId="32" borderId="31" applyNumberFormat="0" applyProtection="0">
      <alignment horizontal="right" vertical="center"/>
    </xf>
    <xf numFmtId="4" fontId="8" fillId="53" borderId="31" applyNumberFormat="0" applyProtection="0">
      <alignment horizontal="right" vertical="center"/>
    </xf>
    <xf numFmtId="4" fontId="8" fillId="54" borderId="31" applyNumberFormat="0" applyProtection="0">
      <alignment horizontal="right" vertical="center"/>
    </xf>
    <xf numFmtId="4" fontId="8" fillId="31" borderId="31" applyNumberFormat="0" applyProtection="0">
      <alignment horizontal="right" vertical="center"/>
    </xf>
    <xf numFmtId="4" fontId="8" fillId="30" borderId="31" applyNumberFormat="0" applyProtection="0">
      <alignment horizontal="right" vertical="center"/>
    </xf>
    <xf numFmtId="4" fontId="8" fillId="55" borderId="31" applyNumberFormat="0" applyProtection="0">
      <alignment horizontal="right" vertical="center"/>
    </xf>
    <xf numFmtId="4" fontId="8" fillId="56" borderId="36" applyNumberFormat="0" applyProtection="0">
      <alignment horizontal="left" vertical="center" indent="1" justifyLastLine="1"/>
    </xf>
    <xf numFmtId="4" fontId="63" fillId="11" borderId="36" applyNumberFormat="0" applyProtection="0">
      <alignment horizontal="left" vertical="center" indent="1" justifyLastLine="1"/>
    </xf>
    <xf numFmtId="4" fontId="63" fillId="11" borderId="36" applyNumberFormat="0" applyProtection="0">
      <alignment horizontal="left" vertical="center" indent="1" justifyLastLine="1"/>
    </xf>
    <xf numFmtId="4" fontId="8" fillId="10" borderId="36" applyNumberFormat="0" applyProtection="0">
      <alignment horizontal="left" vertical="center" indent="1" justifyLastLine="1"/>
    </xf>
    <xf numFmtId="4" fontId="8" fillId="8" borderId="36" applyNumberFormat="0" applyProtection="0">
      <alignment horizontal="left" vertical="center" indent="1" justifyLastLine="1"/>
    </xf>
    <xf numFmtId="0" fontId="8" fillId="11" borderId="80" applyNumberFormat="0" applyProtection="0">
      <alignment horizontal="left" vertical="top" indent="1"/>
    </xf>
    <xf numFmtId="0" fontId="8" fillId="8" borderId="80" applyNumberFormat="0" applyProtection="0">
      <alignment horizontal="left" vertical="top" indent="1"/>
    </xf>
    <xf numFmtId="0" fontId="8" fillId="4" borderId="80" applyNumberFormat="0" applyProtection="0">
      <alignment horizontal="left" vertical="top" indent="1"/>
    </xf>
    <xf numFmtId="0" fontId="8" fillId="10" borderId="80" applyNumberFormat="0" applyProtection="0">
      <alignment horizontal="left" vertical="top" indent="1"/>
    </xf>
    <xf numFmtId="0" fontId="8" fillId="57" borderId="81" applyNumberFormat="0">
      <protection locked="0"/>
    </xf>
    <xf numFmtId="4" fontId="62" fillId="58" borderId="80" applyNumberFormat="0" applyProtection="0">
      <alignment vertical="center"/>
    </xf>
    <xf numFmtId="4" fontId="72" fillId="2" borderId="3" applyNumberFormat="0" applyProtection="0">
      <alignment vertical="center"/>
    </xf>
    <xf numFmtId="4" fontId="62" fillId="5" borderId="80" applyNumberFormat="0" applyProtection="0">
      <alignment horizontal="left" vertical="center" indent="1"/>
    </xf>
    <xf numFmtId="0" fontId="62" fillId="58" borderId="80" applyNumberFormat="0" applyProtection="0">
      <alignment horizontal="left" vertical="top" indent="1"/>
    </xf>
    <xf numFmtId="4" fontId="71" fillId="15" borderId="31" applyNumberFormat="0" applyProtection="0">
      <alignment horizontal="right" vertical="center"/>
    </xf>
    <xf numFmtId="0" fontId="62" fillId="8" borderId="80" applyNumberFormat="0" applyProtection="0">
      <alignment horizontal="left" vertical="top" indent="1"/>
    </xf>
    <xf numFmtId="4" fontId="65" fillId="59" borderId="36" applyNumberFormat="0" applyProtection="0">
      <alignment horizontal="left" vertical="center" indent="1" justifyLastLine="1"/>
    </xf>
    <xf numFmtId="0" fontId="72" fillId="2" borderId="3"/>
    <xf numFmtId="4" fontId="66" fillId="57" borderId="31" applyNumberFormat="0" applyProtection="0">
      <alignment horizontal="right" vertical="center"/>
    </xf>
    <xf numFmtId="0" fontId="70" fillId="2" borderId="0" applyNumberFormat="0" applyFill="0" applyBorder="0" applyAlignment="0" applyProtection="0"/>
  </cellStyleXfs>
  <cellXfs count="570">
    <xf numFmtId="0" fontId="0" fillId="2" borderId="0" xfId="0" applyFill="1"/>
    <xf numFmtId="3" fontId="15" fillId="0" borderId="0" xfId="7" applyNumberFormat="1" applyFont="1" applyFill="1" applyAlignment="1">
      <alignment vertical="center"/>
    </xf>
    <xf numFmtId="3" fontId="15" fillId="0" borderId="3" xfId="7" applyNumberFormat="1" applyFont="1" applyFill="1" applyBorder="1" applyAlignment="1">
      <alignment vertical="center"/>
    </xf>
    <xf numFmtId="3" fontId="17" fillId="0" borderId="8" xfId="7" applyNumberFormat="1" applyFont="1" applyFill="1" applyBorder="1" applyAlignment="1">
      <alignment vertical="center"/>
    </xf>
    <xf numFmtId="3" fontId="17" fillId="0" borderId="11" xfId="7" applyNumberFormat="1" applyFont="1" applyFill="1" applyBorder="1" applyAlignment="1">
      <alignment vertical="center"/>
    </xf>
    <xf numFmtId="3" fontId="15" fillId="0" borderId="2" xfId="7" applyNumberFormat="1" applyFont="1" applyFill="1" applyBorder="1" applyAlignment="1">
      <alignment vertical="center"/>
    </xf>
    <xf numFmtId="3" fontId="17" fillId="0" borderId="18" xfId="7" applyNumberFormat="1" applyFont="1" applyFill="1" applyBorder="1" applyAlignment="1">
      <alignment vertical="center"/>
    </xf>
    <xf numFmtId="3" fontId="17" fillId="0" borderId="2" xfId="7" applyNumberFormat="1" applyFont="1" applyFill="1" applyBorder="1" applyAlignment="1">
      <alignment vertical="center"/>
    </xf>
    <xf numFmtId="0" fontId="0" fillId="0" borderId="0" xfId="0"/>
    <xf numFmtId="0" fontId="29" fillId="2" borderId="0" xfId="0" applyNumberFormat="1" applyFont="1" applyFill="1" applyBorder="1" applyAlignment="1" applyProtection="1"/>
    <xf numFmtId="0" fontId="28" fillId="2" borderId="0" xfId="0" applyNumberFormat="1" applyFont="1" applyFill="1" applyBorder="1" applyAlignment="1" applyProtection="1">
      <alignment horizontal="center"/>
    </xf>
    <xf numFmtId="0" fontId="29" fillId="2" borderId="0" xfId="0" applyNumberFormat="1" applyFont="1" applyFill="1" applyBorder="1" applyAlignment="1" applyProtection="1">
      <alignment wrapText="1"/>
    </xf>
    <xf numFmtId="0" fontId="28" fillId="15" borderId="0" xfId="0" applyNumberFormat="1" applyFont="1" applyFill="1" applyBorder="1" applyAlignment="1" applyProtection="1">
      <alignment horizontal="center"/>
    </xf>
    <xf numFmtId="0" fontId="29" fillId="15" borderId="0" xfId="0" applyNumberFormat="1" applyFont="1" applyFill="1" applyBorder="1" applyAlignment="1" applyProtection="1">
      <alignment wrapText="1"/>
    </xf>
    <xf numFmtId="0" fontId="29" fillId="15" borderId="0" xfId="0" applyNumberFormat="1" applyFont="1" applyFill="1" applyBorder="1" applyAlignment="1" applyProtection="1"/>
    <xf numFmtId="0" fontId="33" fillId="2" borderId="0" xfId="20" applyFont="1" applyAlignment="1" applyProtection="1"/>
    <xf numFmtId="0" fontId="34" fillId="2" borderId="0" xfId="20" applyFont="1" applyAlignment="1" applyProtection="1">
      <alignment vertical="center"/>
    </xf>
    <xf numFmtId="0" fontId="36" fillId="2" borderId="0" xfId="20" applyFont="1" applyAlignment="1" applyProtection="1">
      <alignment vertical="center"/>
    </xf>
    <xf numFmtId="166" fontId="10" fillId="14" borderId="1" xfId="5" applyNumberFormat="1" applyFont="1" applyFill="1" applyBorder="1" applyAlignment="1" applyProtection="1">
      <alignment horizontal="center" vertical="center"/>
    </xf>
    <xf numFmtId="1" fontId="10" fillId="14" borderId="1" xfId="5" applyNumberFormat="1" applyFont="1" applyFill="1" applyBorder="1" applyAlignment="1" applyProtection="1">
      <alignment horizontal="right" vertical="center"/>
    </xf>
    <xf numFmtId="0" fontId="10" fillId="14" borderId="1" xfId="5" applyFont="1" applyFill="1" applyBorder="1" applyAlignment="1" applyProtection="1">
      <alignment horizontal="left" vertical="center"/>
    </xf>
    <xf numFmtId="167" fontId="10" fillId="14" borderId="1" xfId="5" applyNumberFormat="1" applyFont="1" applyFill="1" applyBorder="1" applyAlignment="1" applyProtection="1">
      <alignment horizontal="center" vertical="center"/>
    </xf>
    <xf numFmtId="49" fontId="10" fillId="14" borderId="1" xfId="5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10" fillId="14" borderId="1" xfId="42" applyFont="1" applyFill="1" applyBorder="1" applyAlignment="1" applyProtection="1">
      <alignment horizontal="left" vertical="center"/>
    </xf>
    <xf numFmtId="167" fontId="10" fillId="14" borderId="1" xfId="42" applyNumberFormat="1" applyFont="1" applyFill="1" applyBorder="1" applyAlignment="1" applyProtection="1">
      <alignment horizontal="center" vertical="center"/>
    </xf>
    <xf numFmtId="0" fontId="37" fillId="2" borderId="0" xfId="20" applyFont="1" applyAlignment="1" applyProtection="1">
      <alignment horizontal="left" vertical="center" wrapText="1"/>
    </xf>
    <xf numFmtId="0" fontId="38" fillId="16" borderId="35" xfId="20" applyFont="1" applyFill="1" applyBorder="1" applyAlignment="1" applyProtection="1">
      <alignment horizontal="center" vertical="center" wrapText="1"/>
    </xf>
    <xf numFmtId="0" fontId="30" fillId="2" borderId="36" xfId="20" applyFont="1" applyBorder="1" applyAlignment="1" applyProtection="1">
      <alignment horizontal="left" vertical="center" wrapText="1"/>
    </xf>
    <xf numFmtId="3" fontId="37" fillId="17" borderId="36" xfId="20" applyNumberFormat="1" applyFont="1" applyFill="1" applyBorder="1" applyAlignment="1" applyProtection="1">
      <alignment horizontal="right" vertical="center" wrapText="1"/>
    </xf>
    <xf numFmtId="0" fontId="30" fillId="2" borderId="36" xfId="20" applyFont="1" applyBorder="1" applyAlignment="1" applyProtection="1">
      <alignment horizontal="center" vertical="center" wrapText="1"/>
    </xf>
    <xf numFmtId="3" fontId="37" fillId="2" borderId="36" xfId="20" applyNumberFormat="1" applyFont="1" applyFill="1" applyBorder="1" applyAlignment="1" applyProtection="1">
      <alignment horizontal="right" vertical="center"/>
    </xf>
    <xf numFmtId="0" fontId="30" fillId="2" borderId="36" xfId="20" applyFont="1" applyBorder="1" applyAlignment="1" applyProtection="1">
      <alignment horizontal="left" vertical="center"/>
    </xf>
    <xf numFmtId="3" fontId="34" fillId="2" borderId="0" xfId="20" applyNumberFormat="1" applyFont="1" applyAlignment="1" applyProtection="1">
      <alignment vertical="center"/>
    </xf>
    <xf numFmtId="0" fontId="30" fillId="2" borderId="36" xfId="20" applyFont="1" applyBorder="1" applyAlignment="1" applyProtection="1">
      <alignment horizontal="center" vertical="center"/>
    </xf>
    <xf numFmtId="3" fontId="37" fillId="17" borderId="36" xfId="20" applyNumberFormat="1" applyFont="1" applyFill="1" applyBorder="1" applyAlignment="1" applyProtection="1">
      <alignment horizontal="right" vertical="center"/>
    </xf>
    <xf numFmtId="3" fontId="37" fillId="2" borderId="36" xfId="20" applyNumberFormat="1" applyFont="1" applyFill="1" applyBorder="1" applyAlignment="1" applyProtection="1">
      <alignment horizontal="right" vertical="center" wrapText="1"/>
    </xf>
    <xf numFmtId="3" fontId="30" fillId="2" borderId="36" xfId="20" applyNumberFormat="1" applyFont="1" applyFill="1" applyBorder="1" applyAlignment="1" applyProtection="1">
      <alignment horizontal="right" vertical="center" wrapText="1"/>
    </xf>
    <xf numFmtId="0" fontId="37" fillId="2" borderId="36" xfId="20" applyFont="1" applyBorder="1" applyAlignment="1" applyProtection="1">
      <alignment horizontal="left" vertical="center" wrapText="1"/>
    </xf>
    <xf numFmtId="3" fontId="37" fillId="2" borderId="0" xfId="20" applyNumberFormat="1" applyFont="1" applyAlignment="1" applyProtection="1">
      <alignment horizontal="right" vertical="center"/>
    </xf>
    <xf numFmtId="3" fontId="37" fillId="18" borderId="36" xfId="20" applyNumberFormat="1" applyFont="1" applyFill="1" applyBorder="1" applyAlignment="1" applyProtection="1">
      <alignment horizontal="right" vertical="center"/>
    </xf>
    <xf numFmtId="3" fontId="37" fillId="18" borderId="36" xfId="20" applyNumberFormat="1" applyFont="1" applyFill="1" applyBorder="1" applyAlignment="1" applyProtection="1">
      <alignment horizontal="right" vertical="center" wrapText="1"/>
    </xf>
    <xf numFmtId="3" fontId="31" fillId="2" borderId="0" xfId="20" applyNumberFormat="1" applyFont="1" applyAlignment="1" applyProtection="1">
      <alignment vertical="center"/>
    </xf>
    <xf numFmtId="0" fontId="38" fillId="16" borderId="35" xfId="20" applyFont="1" applyFill="1" applyBorder="1" applyAlignment="1" applyProtection="1">
      <alignment horizontal="left" vertical="center" wrapText="1"/>
    </xf>
    <xf numFmtId="3" fontId="38" fillId="16" borderId="35" xfId="20" applyNumberFormat="1" applyFont="1" applyFill="1" applyBorder="1" applyAlignment="1" applyProtection="1">
      <alignment horizontal="right" vertical="center"/>
    </xf>
    <xf numFmtId="8" fontId="34" fillId="2" borderId="0" xfId="20" applyNumberFormat="1" applyFont="1" applyAlignment="1" applyProtection="1">
      <alignment vertical="center"/>
    </xf>
    <xf numFmtId="0" fontId="32" fillId="2" borderId="0" xfId="20" applyFont="1" applyProtection="1"/>
    <xf numFmtId="0" fontId="32" fillId="2" borderId="0" xfId="20" applyFont="1" applyAlignment="1" applyProtection="1">
      <alignment vertical="center"/>
    </xf>
    <xf numFmtId="167" fontId="10" fillId="14" borderId="1" xfId="5" quotePrefix="1" applyNumberFormat="1" applyFont="1" applyFill="1" applyBorder="1" applyAlignment="1" applyProtection="1">
      <alignment horizontal="center" vertical="center"/>
    </xf>
    <xf numFmtId="0" fontId="10" fillId="14" borderId="1" xfId="5" applyFont="1" applyFill="1" applyBorder="1" applyAlignment="1" applyProtection="1"/>
    <xf numFmtId="167" fontId="10" fillId="14" borderId="1" xfId="5" applyNumberFormat="1" applyFont="1" applyFill="1" applyBorder="1" applyAlignment="1" applyProtection="1">
      <alignment horizontal="left" vertical="center"/>
    </xf>
    <xf numFmtId="166" fontId="10" fillId="19" borderId="1" xfId="5" applyNumberFormat="1" applyFont="1" applyFill="1" applyBorder="1" applyAlignment="1" applyProtection="1">
      <alignment horizontal="center" vertical="center"/>
    </xf>
    <xf numFmtId="1" fontId="10" fillId="19" borderId="1" xfId="5" applyNumberFormat="1" applyFont="1" applyFill="1" applyBorder="1" applyAlignment="1" applyProtection="1">
      <alignment horizontal="right" vertical="center"/>
    </xf>
    <xf numFmtId="0" fontId="10" fillId="19" borderId="1" xfId="5" applyFont="1" applyFill="1" applyBorder="1" applyAlignment="1" applyProtection="1">
      <alignment horizontal="left" vertical="center"/>
    </xf>
    <xf numFmtId="167" fontId="10" fillId="19" borderId="1" xfId="5" applyNumberFormat="1" applyFont="1" applyFill="1" applyBorder="1" applyAlignment="1" applyProtection="1">
      <alignment horizontal="center" vertical="center"/>
    </xf>
    <xf numFmtId="49" fontId="10" fillId="19" borderId="1" xfId="5" applyNumberFormat="1" applyFont="1" applyFill="1" applyBorder="1" applyAlignment="1" applyProtection="1">
      <alignment horizontal="center" vertical="center"/>
    </xf>
    <xf numFmtId="49" fontId="0" fillId="19" borderId="0" xfId="0" applyNumberFormat="1" applyFill="1" applyProtection="1"/>
    <xf numFmtId="167" fontId="10" fillId="19" borderId="1" xfId="5" applyNumberFormat="1" applyFont="1" applyFill="1" applyBorder="1" applyAlignment="1" applyProtection="1">
      <alignment horizontal="left" vertical="center"/>
    </xf>
    <xf numFmtId="0" fontId="0" fillId="19" borderId="0" xfId="0" applyFill="1" applyProtection="1"/>
    <xf numFmtId="0" fontId="7" fillId="2" borderId="0" xfId="0" applyFont="1" applyFill="1"/>
    <xf numFmtId="1" fontId="22" fillId="2" borderId="0" xfId="5" applyNumberFormat="1" applyFont="1" applyAlignment="1" applyProtection="1">
      <alignment vertical="center" wrapText="1"/>
    </xf>
    <xf numFmtId="0" fontId="22" fillId="2" borderId="0" xfId="5" applyFont="1" applyAlignment="1" applyProtection="1">
      <alignment vertical="center"/>
    </xf>
    <xf numFmtId="0" fontId="22" fillId="2" borderId="0" xfId="5" applyFont="1" applyAlignment="1" applyProtection="1">
      <alignment horizontal="right" vertical="center"/>
    </xf>
    <xf numFmtId="1" fontId="42" fillId="12" borderId="35" xfId="5" applyNumberFormat="1" applyFont="1" applyFill="1" applyBorder="1" applyAlignment="1" applyProtection="1">
      <alignment horizontal="left" vertical="center" wrapText="1"/>
    </xf>
    <xf numFmtId="0" fontId="43" fillId="12" borderId="35" xfId="5" applyNumberFormat="1" applyFont="1" applyFill="1" applyBorder="1" applyAlignment="1" applyProtection="1">
      <alignment horizontal="center" vertical="center" wrapText="1"/>
    </xf>
    <xf numFmtId="0" fontId="42" fillId="12" borderId="35" xfId="5" applyFont="1" applyFill="1" applyBorder="1" applyAlignment="1" applyProtection="1">
      <alignment horizontal="center" vertical="center" wrapText="1"/>
    </xf>
    <xf numFmtId="0" fontId="43" fillId="12" borderId="35" xfId="5" applyFont="1" applyFill="1" applyBorder="1" applyAlignment="1" applyProtection="1">
      <alignment horizontal="center" vertical="center" wrapText="1"/>
    </xf>
    <xf numFmtId="0" fontId="42" fillId="12" borderId="44" xfId="5" applyFont="1" applyFill="1" applyBorder="1" applyAlignment="1" applyProtection="1">
      <alignment horizontal="center" vertical="center" wrapText="1"/>
    </xf>
    <xf numFmtId="0" fontId="22" fillId="2" borderId="1" xfId="38" applyFont="1" applyFill="1" applyBorder="1" applyAlignment="1" applyProtection="1">
      <alignment horizontal="left" vertical="center" wrapText="1"/>
    </xf>
    <xf numFmtId="3" fontId="42" fillId="12" borderId="35" xfId="5" applyNumberFormat="1" applyFont="1" applyFill="1" applyBorder="1" applyAlignment="1" applyProtection="1">
      <alignment horizontal="right"/>
    </xf>
    <xf numFmtId="3" fontId="44" fillId="2" borderId="1" xfId="5" applyNumberFormat="1" applyFont="1" applyFill="1" applyBorder="1" applyAlignment="1" applyProtection="1">
      <alignment vertical="center"/>
      <protection locked="0"/>
    </xf>
    <xf numFmtId="3" fontId="44" fillId="2" borderId="2" xfId="5" applyNumberFormat="1" applyFont="1" applyFill="1" applyBorder="1" applyAlignment="1" applyProtection="1">
      <alignment vertical="center"/>
      <protection locked="0"/>
    </xf>
    <xf numFmtId="0" fontId="21" fillId="20" borderId="1" xfId="38" applyFont="1" applyFill="1" applyBorder="1" applyAlignment="1" applyProtection="1">
      <alignment horizontal="left" vertical="center" wrapText="1"/>
    </xf>
    <xf numFmtId="3" fontId="41" fillId="20" borderId="1" xfId="5" applyNumberFormat="1" applyFont="1" applyFill="1" applyBorder="1" applyAlignment="1" applyProtection="1">
      <alignment vertical="center"/>
    </xf>
    <xf numFmtId="3" fontId="41" fillId="20" borderId="2" xfId="5" applyNumberFormat="1" applyFont="1" applyFill="1" applyBorder="1" applyAlignment="1" applyProtection="1">
      <alignment vertical="center"/>
    </xf>
    <xf numFmtId="164" fontId="44" fillId="2" borderId="1" xfId="5" applyNumberFormat="1" applyFont="1" applyFill="1" applyBorder="1" applyAlignment="1" applyProtection="1">
      <alignment vertical="center"/>
      <protection locked="0"/>
    </xf>
    <xf numFmtId="164" fontId="44" fillId="2" borderId="2" xfId="5" applyNumberFormat="1" applyFont="1" applyFill="1" applyBorder="1" applyAlignment="1" applyProtection="1">
      <alignment vertical="center"/>
      <protection locked="0"/>
    </xf>
    <xf numFmtId="0" fontId="22" fillId="2" borderId="34" xfId="38" applyFont="1" applyFill="1" applyBorder="1" applyAlignment="1" applyProtection="1">
      <alignment horizontal="left" vertical="center" wrapText="1"/>
    </xf>
    <xf numFmtId="3" fontId="44" fillId="20" borderId="34" xfId="5" applyNumberFormat="1" applyFont="1" applyFill="1" applyBorder="1" applyAlignment="1" applyProtection="1">
      <alignment vertical="center"/>
    </xf>
    <xf numFmtId="3" fontId="44" fillId="20" borderId="47" xfId="5" applyNumberFormat="1" applyFont="1" applyFill="1" applyBorder="1" applyAlignment="1" applyProtection="1">
      <alignment vertical="center"/>
    </xf>
    <xf numFmtId="0" fontId="22" fillId="2" borderId="14" xfId="38" applyFont="1" applyFill="1" applyBorder="1" applyAlignment="1" applyProtection="1">
      <alignment horizontal="left" vertical="center" wrapText="1"/>
    </xf>
    <xf numFmtId="3" fontId="42" fillId="12" borderId="46" xfId="5" applyNumberFormat="1" applyFont="1" applyFill="1" applyBorder="1" applyAlignment="1" applyProtection="1">
      <alignment horizontal="right"/>
    </xf>
    <xf numFmtId="3" fontId="44" fillId="2" borderId="14" xfId="5" applyNumberFormat="1" applyFont="1" applyFill="1" applyBorder="1" applyAlignment="1" applyProtection="1">
      <alignment vertical="center"/>
    </xf>
    <xf numFmtId="3" fontId="44" fillId="2" borderId="15" xfId="5" applyNumberFormat="1" applyFont="1" applyFill="1" applyBorder="1" applyAlignment="1" applyProtection="1">
      <alignment vertical="center"/>
    </xf>
    <xf numFmtId="0" fontId="23" fillId="20" borderId="1" xfId="38" applyFont="1" applyFill="1" applyBorder="1" applyAlignment="1" applyProtection="1">
      <alignment horizontal="left" vertical="center" wrapText="1"/>
    </xf>
    <xf numFmtId="3" fontId="45" fillId="20" borderId="1" xfId="5" applyNumberFormat="1" applyFont="1" applyFill="1" applyBorder="1" applyAlignment="1" applyProtection="1">
      <alignment vertical="center"/>
    </xf>
    <xf numFmtId="3" fontId="45" fillId="20" borderId="2" xfId="5" applyNumberFormat="1" applyFont="1" applyFill="1" applyBorder="1" applyAlignment="1" applyProtection="1">
      <alignment vertical="center"/>
    </xf>
    <xf numFmtId="0" fontId="44" fillId="2" borderId="1" xfId="39" applyFont="1" applyFill="1" applyBorder="1" applyAlignment="1" applyProtection="1">
      <alignment horizontal="left" wrapText="1"/>
    </xf>
    <xf numFmtId="0" fontId="22" fillId="2" borderId="1" xfId="40" applyFont="1" applyFill="1" applyBorder="1" applyAlignment="1" applyProtection="1">
      <alignment horizontal="left" vertical="center" wrapText="1"/>
    </xf>
    <xf numFmtId="1" fontId="42" fillId="12" borderId="35" xfId="5" applyNumberFormat="1" applyFont="1" applyFill="1" applyBorder="1" applyAlignment="1" applyProtection="1">
      <alignment horizontal="center" vertical="center" wrapText="1"/>
    </xf>
    <xf numFmtId="0" fontId="46" fillId="12" borderId="35" xfId="5" applyFont="1" applyFill="1" applyBorder="1" applyAlignment="1" applyProtection="1">
      <alignment horizontal="center" vertical="center" wrapText="1"/>
    </xf>
    <xf numFmtId="0" fontId="46" fillId="12" borderId="35" xfId="5" applyNumberFormat="1" applyFont="1" applyFill="1" applyBorder="1" applyAlignment="1" applyProtection="1">
      <alignment horizontal="center" vertical="center" wrapText="1"/>
    </xf>
    <xf numFmtId="0" fontId="47" fillId="21" borderId="1" xfId="5" applyFont="1" applyFill="1" applyBorder="1" applyAlignment="1" applyProtection="1">
      <alignment vertical="center" wrapText="1"/>
    </xf>
    <xf numFmtId="3" fontId="47" fillId="21" borderId="1" xfId="5" applyNumberFormat="1" applyFont="1" applyFill="1" applyBorder="1" applyAlignment="1" applyProtection="1">
      <alignment vertical="center"/>
    </xf>
    <xf numFmtId="3" fontId="47" fillId="21" borderId="1" xfId="5" applyNumberFormat="1" applyFont="1" applyFill="1" applyBorder="1" applyAlignment="1" applyProtection="1">
      <alignment vertical="center" wrapText="1"/>
    </xf>
    <xf numFmtId="3" fontId="48" fillId="22" borderId="1" xfId="5" applyNumberFormat="1" applyFont="1" applyFill="1" applyBorder="1" applyAlignment="1" applyProtection="1">
      <alignment horizontal="left" vertical="center"/>
    </xf>
    <xf numFmtId="3" fontId="48" fillId="22" borderId="1" xfId="5" applyNumberFormat="1" applyFont="1" applyFill="1" applyBorder="1" applyAlignment="1" applyProtection="1">
      <alignment vertical="center" wrapText="1"/>
    </xf>
    <xf numFmtId="3" fontId="49" fillId="22" borderId="1" xfId="5" applyNumberFormat="1" applyFont="1" applyFill="1" applyBorder="1" applyProtection="1"/>
    <xf numFmtId="3" fontId="48" fillId="22" borderId="1" xfId="5" applyNumberFormat="1" applyFont="1" applyFill="1" applyBorder="1" applyAlignment="1" applyProtection="1">
      <alignment vertical="center"/>
    </xf>
    <xf numFmtId="3" fontId="50" fillId="15" borderId="1" xfId="5" applyNumberFormat="1" applyFont="1" applyFill="1" applyBorder="1" applyAlignment="1" applyProtection="1">
      <alignment horizontal="center" vertical="center"/>
    </xf>
    <xf numFmtId="3" fontId="50" fillId="15" borderId="1" xfId="5" applyNumberFormat="1" applyFont="1" applyFill="1" applyBorder="1" applyAlignment="1" applyProtection="1">
      <alignment vertical="center" wrapText="1"/>
    </xf>
    <xf numFmtId="3" fontId="51" fillId="20" borderId="1" xfId="5" applyNumberFormat="1" applyFont="1" applyFill="1" applyBorder="1" applyProtection="1"/>
    <xf numFmtId="3" fontId="50" fillId="20" borderId="1" xfId="5" applyNumberFormat="1" applyFont="1" applyFill="1" applyBorder="1" applyAlignment="1" applyProtection="1">
      <alignment vertical="center"/>
    </xf>
    <xf numFmtId="0" fontId="49" fillId="2" borderId="1" xfId="5" applyFont="1" applyBorder="1" applyProtection="1"/>
    <xf numFmtId="3" fontId="49" fillId="20" borderId="1" xfId="5" applyNumberFormat="1" applyFont="1" applyFill="1" applyBorder="1" applyProtection="1"/>
    <xf numFmtId="3" fontId="31" fillId="15" borderId="1" xfId="5" applyNumberFormat="1" applyFont="1" applyFill="1" applyBorder="1" applyAlignment="1" applyProtection="1">
      <alignment vertical="center"/>
    </xf>
    <xf numFmtId="0" fontId="48" fillId="2" borderId="1" xfId="5" applyFont="1" applyBorder="1" applyAlignment="1" applyProtection="1">
      <alignment vertical="center"/>
    </xf>
    <xf numFmtId="0" fontId="49" fillId="2" borderId="1" xfId="5" applyNumberFormat="1" applyFont="1" applyFill="1" applyBorder="1" applyAlignment="1" applyProtection="1">
      <alignment vertical="center"/>
    </xf>
    <xf numFmtId="3" fontId="49" fillId="20" borderId="1" xfId="5" applyNumberFormat="1" applyFont="1" applyFill="1" applyBorder="1" applyAlignment="1" applyProtection="1">
      <alignment vertical="center"/>
    </xf>
    <xf numFmtId="0" fontId="48" fillId="2" borderId="1" xfId="5" applyFont="1" applyFill="1" applyBorder="1" applyAlignment="1" applyProtection="1">
      <alignment vertical="center"/>
    </xf>
    <xf numFmtId="0" fontId="50" fillId="2" borderId="1" xfId="5" applyFont="1" applyFill="1" applyBorder="1" applyAlignment="1" applyProtection="1">
      <alignment horizontal="center" vertical="center"/>
    </xf>
    <xf numFmtId="0" fontId="51" fillId="2" borderId="1" xfId="5" applyNumberFormat="1" applyFont="1" applyFill="1" applyBorder="1" applyAlignment="1" applyProtection="1">
      <alignment vertical="center"/>
    </xf>
    <xf numFmtId="3" fontId="51" fillId="20" borderId="1" xfId="5" applyNumberFormat="1" applyFont="1" applyFill="1" applyBorder="1" applyAlignment="1" applyProtection="1">
      <alignment vertical="center"/>
    </xf>
    <xf numFmtId="0" fontId="48" fillId="2" borderId="1" xfId="43" applyFont="1" applyFill="1" applyBorder="1" applyAlignment="1" applyProtection="1">
      <alignment horizontal="left" vertical="center" wrapText="1"/>
    </xf>
    <xf numFmtId="0" fontId="48" fillId="2" borderId="1" xfId="5" applyFont="1" applyFill="1" applyBorder="1" applyAlignment="1" applyProtection="1">
      <alignment horizontal="right" vertical="center"/>
    </xf>
    <xf numFmtId="0" fontId="50" fillId="2" borderId="1" xfId="5" applyNumberFormat="1" applyFont="1" applyFill="1" applyBorder="1" applyAlignment="1" applyProtection="1">
      <alignment vertical="center"/>
    </xf>
    <xf numFmtId="0" fontId="48" fillId="2" borderId="1" xfId="5" applyNumberFormat="1" applyFont="1" applyFill="1" applyBorder="1" applyAlignment="1" applyProtection="1">
      <alignment vertical="center"/>
    </xf>
    <xf numFmtId="0" fontId="48" fillId="22" borderId="1" xfId="5" applyFont="1" applyFill="1" applyBorder="1" applyAlignment="1" applyProtection="1">
      <alignment horizontal="left" vertical="center"/>
    </xf>
    <xf numFmtId="0" fontId="49" fillId="22" borderId="1" xfId="5" applyFont="1" applyFill="1" applyBorder="1" applyAlignment="1" applyProtection="1">
      <alignment vertical="center"/>
    </xf>
    <xf numFmtId="3" fontId="49" fillId="22" borderId="1" xfId="5" applyNumberFormat="1" applyFont="1" applyFill="1" applyBorder="1" applyAlignment="1" applyProtection="1">
      <alignment vertical="center"/>
    </xf>
    <xf numFmtId="0" fontId="49" fillId="2" borderId="1" xfId="5" applyFont="1" applyBorder="1" applyAlignment="1" applyProtection="1">
      <alignment horizontal="right"/>
    </xf>
    <xf numFmtId="1" fontId="42" fillId="12" borderId="48" xfId="5" applyNumberFormat="1" applyFont="1" applyFill="1" applyBorder="1" applyAlignment="1" applyProtection="1">
      <alignment horizontal="center" vertical="center" wrapText="1"/>
    </xf>
    <xf numFmtId="3" fontId="48" fillId="23" borderId="1" xfId="5" applyNumberFormat="1" applyFont="1" applyFill="1" applyBorder="1" applyAlignment="1" applyProtection="1">
      <alignment vertical="center"/>
    </xf>
    <xf numFmtId="3" fontId="50" fillId="24" borderId="1" xfId="5" applyNumberFormat="1" applyFont="1" applyFill="1" applyBorder="1" applyAlignment="1" applyProtection="1">
      <alignment vertical="center"/>
    </xf>
    <xf numFmtId="1" fontId="42" fillId="12" borderId="51" xfId="5" applyNumberFormat="1" applyFont="1" applyFill="1" applyBorder="1" applyAlignment="1" applyProtection="1">
      <alignment horizontal="left" vertical="center" wrapText="1"/>
    </xf>
    <xf numFmtId="49" fontId="44" fillId="2" borderId="28" xfId="5" applyNumberFormat="1" applyFont="1" applyFill="1" applyBorder="1" applyAlignment="1" applyProtection="1">
      <alignment horizontal="left"/>
    </xf>
    <xf numFmtId="49" fontId="41" fillId="20" borderId="28" xfId="5" applyNumberFormat="1" applyFont="1" applyFill="1" applyBorder="1" applyAlignment="1" applyProtection="1">
      <alignment horizontal="left"/>
    </xf>
    <xf numFmtId="3" fontId="41" fillId="20" borderId="29" xfId="5" applyNumberFormat="1" applyFont="1" applyFill="1" applyBorder="1" applyAlignment="1" applyProtection="1">
      <alignment vertical="center"/>
    </xf>
    <xf numFmtId="49" fontId="44" fillId="2" borderId="53" xfId="5" applyNumberFormat="1" applyFont="1" applyFill="1" applyBorder="1" applyAlignment="1" applyProtection="1">
      <alignment horizontal="left"/>
    </xf>
    <xf numFmtId="49" fontId="44" fillId="2" borderId="16" xfId="5" applyNumberFormat="1" applyFont="1" applyFill="1" applyBorder="1" applyAlignment="1" applyProtection="1">
      <alignment horizontal="left"/>
    </xf>
    <xf numFmtId="49" fontId="22" fillId="2" borderId="28" xfId="5" applyNumberFormat="1" applyFont="1" applyFill="1" applyBorder="1" applyAlignment="1" applyProtection="1">
      <alignment horizontal="left"/>
    </xf>
    <xf numFmtId="49" fontId="45" fillId="20" borderId="28" xfId="5" applyNumberFormat="1" applyFont="1" applyFill="1" applyBorder="1" applyAlignment="1" applyProtection="1">
      <alignment horizontal="left"/>
    </xf>
    <xf numFmtId="3" fontId="45" fillId="20" borderId="29" xfId="5" applyNumberFormat="1" applyFont="1" applyFill="1" applyBorder="1" applyAlignment="1" applyProtection="1">
      <alignment vertical="center"/>
    </xf>
    <xf numFmtId="1" fontId="22" fillId="2" borderId="28" xfId="5" applyNumberFormat="1" applyFont="1" applyBorder="1" applyAlignment="1" applyProtection="1">
      <alignment horizontal="left" vertical="center" wrapText="1"/>
    </xf>
    <xf numFmtId="3" fontId="42" fillId="12" borderId="45" xfId="5" applyNumberFormat="1" applyFont="1" applyFill="1" applyBorder="1" applyAlignment="1" applyProtection="1">
      <alignment vertical="center"/>
    </xf>
    <xf numFmtId="3" fontId="42" fillId="12" borderId="56" xfId="5" applyNumberFormat="1" applyFont="1" applyFill="1" applyBorder="1" applyAlignment="1" applyProtection="1">
      <alignment vertical="center"/>
    </xf>
    <xf numFmtId="3" fontId="42" fillId="25" borderId="56" xfId="5" applyNumberFormat="1" applyFont="1" applyFill="1" applyBorder="1" applyAlignment="1" applyProtection="1">
      <alignment vertical="center"/>
    </xf>
    <xf numFmtId="3" fontId="42" fillId="25" borderId="57" xfId="5" applyNumberFormat="1" applyFont="1" applyFill="1" applyBorder="1" applyAlignment="1" applyProtection="1">
      <alignment vertical="center"/>
    </xf>
    <xf numFmtId="3" fontId="42" fillId="12" borderId="48" xfId="5" applyNumberFormat="1" applyFont="1" applyFill="1" applyBorder="1" applyAlignment="1" applyProtection="1">
      <alignment horizontal="right"/>
    </xf>
    <xf numFmtId="49" fontId="41" fillId="20" borderId="7" xfId="5" applyNumberFormat="1" applyFont="1" applyFill="1" applyBorder="1" applyAlignment="1" applyProtection="1">
      <alignment horizontal="left"/>
    </xf>
    <xf numFmtId="0" fontId="21" fillId="20" borderId="9" xfId="38" applyFont="1" applyFill="1" applyBorder="1" applyAlignment="1" applyProtection="1">
      <alignment horizontal="left" vertical="center" wrapText="1"/>
    </xf>
    <xf numFmtId="3" fontId="42" fillId="12" borderId="58" xfId="5" applyNumberFormat="1" applyFont="1" applyFill="1" applyBorder="1" applyAlignment="1" applyProtection="1">
      <alignment horizontal="right"/>
    </xf>
    <xf numFmtId="3" fontId="41" fillId="20" borderId="9" xfId="5" applyNumberFormat="1" applyFont="1" applyFill="1" applyBorder="1" applyAlignment="1" applyProtection="1">
      <alignment vertical="center"/>
    </xf>
    <xf numFmtId="3" fontId="41" fillId="20" borderId="10" xfId="5" applyNumberFormat="1" applyFont="1" applyFill="1" applyBorder="1" applyAlignment="1" applyProtection="1">
      <alignment vertical="center"/>
    </xf>
    <xf numFmtId="3" fontId="41" fillId="20" borderId="59" xfId="5" applyNumberFormat="1" applyFont="1" applyFill="1" applyBorder="1" applyAlignment="1" applyProtection="1">
      <alignment vertical="center"/>
    </xf>
    <xf numFmtId="0" fontId="20" fillId="2" borderId="0" xfId="0" applyFont="1" applyFill="1"/>
    <xf numFmtId="0" fontId="7" fillId="2" borderId="63" xfId="0" applyFont="1" applyFill="1" applyBorder="1"/>
    <xf numFmtId="0" fontId="20" fillId="2" borderId="63" xfId="0" applyFont="1" applyFill="1" applyBorder="1"/>
    <xf numFmtId="3" fontId="47" fillId="26" borderId="1" xfId="5" applyNumberFormat="1" applyFont="1" applyFill="1" applyBorder="1" applyAlignment="1" applyProtection="1">
      <alignment vertical="center" wrapText="1"/>
    </xf>
    <xf numFmtId="0" fontId="54" fillId="2" borderId="0" xfId="0" applyFont="1" applyFill="1"/>
    <xf numFmtId="4" fontId="54" fillId="2" borderId="0" xfId="0" applyNumberFormat="1" applyFont="1" applyFill="1" applyBorder="1" applyAlignment="1">
      <alignment horizontal="right" vertical="center"/>
    </xf>
    <xf numFmtId="4" fontId="54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29" xfId="0" applyNumberFormat="1" applyFont="1" applyFill="1" applyBorder="1"/>
    <xf numFmtId="3" fontId="7" fillId="2" borderId="17" xfId="0" applyNumberFormat="1" applyFont="1" applyFill="1" applyBorder="1"/>
    <xf numFmtId="3" fontId="42" fillId="12" borderId="48" xfId="5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/>
    <xf numFmtId="3" fontId="29" fillId="2" borderId="0" xfId="0" applyNumberFormat="1" applyFont="1" applyFill="1" applyBorder="1" applyAlignment="1" applyProtection="1"/>
    <xf numFmtId="3" fontId="29" fillId="2" borderId="1" xfId="0" applyNumberFormat="1" applyFont="1" applyFill="1" applyBorder="1" applyAlignment="1" applyProtection="1"/>
    <xf numFmtId="0" fontId="29" fillId="2" borderId="0" xfId="0" applyNumberFormat="1" applyFont="1" applyFill="1" applyBorder="1" applyAlignment="1" applyProtection="1">
      <alignment horizontal="center"/>
    </xf>
    <xf numFmtId="3" fontId="47" fillId="26" borderId="1" xfId="5" applyNumberFormat="1" applyFont="1" applyFill="1" applyBorder="1" applyAlignment="1" applyProtection="1">
      <alignment horizontal="center" vertical="center" wrapText="1"/>
    </xf>
    <xf numFmtId="3" fontId="47" fillId="23" borderId="1" xfId="5" applyNumberFormat="1" applyFont="1" applyFill="1" applyBorder="1" applyAlignment="1" applyProtection="1">
      <alignment horizontal="center" vertical="center" wrapText="1"/>
    </xf>
    <xf numFmtId="3" fontId="47" fillId="24" borderId="1" xfId="5" applyNumberFormat="1" applyFont="1" applyFill="1" applyBorder="1" applyAlignment="1" applyProtection="1">
      <alignment horizontal="center" vertical="center" wrapText="1"/>
    </xf>
    <xf numFmtId="3" fontId="47" fillId="0" borderId="1" xfId="5" applyNumberFormat="1" applyFont="1" applyFill="1" applyBorder="1" applyAlignment="1" applyProtection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20" fillId="24" borderId="1" xfId="0" applyNumberFormat="1" applyFont="1" applyFill="1" applyBorder="1" applyAlignment="1">
      <alignment horizontal="center" vertical="center"/>
    </xf>
    <xf numFmtId="1" fontId="7" fillId="24" borderId="5" xfId="0" applyNumberFormat="1" applyFont="1" applyFill="1" applyBorder="1" applyAlignment="1">
      <alignment horizontal="center" vertical="center"/>
    </xf>
    <xf numFmtId="1" fontId="20" fillId="24" borderId="9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1" fontId="52" fillId="25" borderId="24" xfId="0" applyNumberFormat="1" applyFont="1" applyFill="1" applyBorder="1" applyAlignment="1">
      <alignment horizontal="center" vertical="center"/>
    </xf>
    <xf numFmtId="3" fontId="17" fillId="0" borderId="15" xfId="7" applyNumberFormat="1" applyFont="1" applyFill="1" applyBorder="1" applyAlignment="1">
      <alignment vertical="center"/>
    </xf>
    <xf numFmtId="3" fontId="17" fillId="0" borderId="12" xfId="7" applyNumberFormat="1" applyFont="1" applyFill="1" applyBorder="1" applyAlignment="1">
      <alignment vertical="center"/>
    </xf>
    <xf numFmtId="3" fontId="15" fillId="0" borderId="13" xfId="7" applyNumberFormat="1" applyFont="1" applyFill="1" applyBorder="1" applyAlignment="1">
      <alignment vertical="center"/>
    </xf>
    <xf numFmtId="3" fontId="15" fillId="0" borderId="15" xfId="7" applyNumberFormat="1" applyFont="1" applyFill="1" applyBorder="1" applyAlignment="1">
      <alignment vertical="center"/>
    </xf>
    <xf numFmtId="3" fontId="41" fillId="0" borderId="0" xfId="7" applyNumberFormat="1" applyFont="1" applyFill="1" applyAlignment="1">
      <alignment vertical="center"/>
    </xf>
    <xf numFmtId="3" fontId="44" fillId="0" borderId="0" xfId="7" applyNumberFormat="1" applyFont="1" applyFill="1" applyAlignment="1">
      <alignment vertical="center"/>
    </xf>
    <xf numFmtId="0" fontId="7" fillId="0" borderId="0" xfId="0" applyFont="1" applyFill="1"/>
    <xf numFmtId="2" fontId="7" fillId="0" borderId="0" xfId="0" applyNumberFormat="1" applyFont="1" applyFill="1" applyAlignment="1">
      <alignment horizontal="center" vertical="center"/>
    </xf>
    <xf numFmtId="0" fontId="20" fillId="0" borderId="0" xfId="0" applyFont="1" applyFill="1"/>
    <xf numFmtId="3" fontId="57" fillId="0" borderId="0" xfId="0" applyNumberFormat="1" applyFont="1" applyFill="1" applyBorder="1" applyAlignment="1">
      <alignment horizontal="center" wrapText="1"/>
    </xf>
    <xf numFmtId="3" fontId="41" fillId="0" borderId="0" xfId="7" applyNumberFormat="1" applyFont="1" applyFill="1" applyBorder="1" applyAlignment="1">
      <alignment vertical="center"/>
    </xf>
    <xf numFmtId="3" fontId="20" fillId="0" borderId="0" xfId="0" applyNumberFormat="1" applyFont="1" applyFill="1"/>
    <xf numFmtId="2" fontId="20" fillId="0" borderId="0" xfId="0" applyNumberFormat="1" applyFont="1" applyFill="1" applyAlignment="1">
      <alignment horizontal="center" vertical="center"/>
    </xf>
    <xf numFmtId="3" fontId="49" fillId="0" borderId="0" xfId="7" applyNumberFormat="1" applyFont="1" applyFill="1" applyAlignment="1">
      <alignment vertical="center"/>
    </xf>
    <xf numFmtId="2" fontId="58" fillId="0" borderId="16" xfId="0" applyNumberFormat="1" applyFont="1" applyFill="1" applyBorder="1" applyAlignment="1">
      <alignment horizontal="center" vertical="center"/>
    </xf>
    <xf numFmtId="2" fontId="58" fillId="0" borderId="17" xfId="0" applyNumberFormat="1" applyFont="1" applyFill="1" applyBorder="1" applyAlignment="1">
      <alignment horizontal="center" vertical="center"/>
    </xf>
    <xf numFmtId="2" fontId="56" fillId="0" borderId="7" xfId="0" applyNumberFormat="1" applyFont="1" applyFill="1" applyBorder="1" applyAlignment="1">
      <alignment horizontal="center" vertical="center"/>
    </xf>
    <xf numFmtId="2" fontId="56" fillId="0" borderId="59" xfId="0" applyNumberFormat="1" applyFont="1" applyFill="1" applyBorder="1" applyAlignment="1">
      <alignment horizontal="center" vertical="center"/>
    </xf>
    <xf numFmtId="4" fontId="54" fillId="2" borderId="1" xfId="0" applyNumberFormat="1" applyFont="1" applyFill="1" applyBorder="1" applyAlignment="1">
      <alignment horizontal="center" vertical="center"/>
    </xf>
    <xf numFmtId="4" fontId="54" fillId="2" borderId="0" xfId="0" applyNumberFormat="1" applyFont="1" applyFill="1" applyAlignment="1">
      <alignment horizontal="center" vertical="center"/>
    </xf>
    <xf numFmtId="1" fontId="54" fillId="2" borderId="1" xfId="0" applyNumberFormat="1" applyFont="1" applyFill="1" applyBorder="1" applyAlignment="1">
      <alignment horizontal="left" vertical="center" wrapText="1"/>
    </xf>
    <xf numFmtId="1" fontId="54" fillId="2" borderId="0" xfId="0" applyNumberFormat="1" applyFont="1" applyFill="1" applyAlignment="1">
      <alignment horizontal="left" vertical="center" wrapText="1"/>
    </xf>
    <xf numFmtId="1" fontId="55" fillId="27" borderId="1" xfId="0" applyNumberFormat="1" applyFont="1" applyFill="1" applyBorder="1" applyAlignment="1">
      <alignment horizontal="left" vertical="center" wrapText="1"/>
    </xf>
    <xf numFmtId="1" fontId="55" fillId="28" borderId="1" xfId="0" applyNumberFormat="1" applyFont="1" applyFill="1" applyBorder="1" applyAlignment="1">
      <alignment horizontal="left" vertical="center" wrapText="1"/>
    </xf>
    <xf numFmtId="1" fontId="40" fillId="27" borderId="1" xfId="0" applyNumberFormat="1" applyFont="1" applyFill="1" applyBorder="1" applyAlignment="1">
      <alignment horizontal="left" vertical="center" wrapText="1"/>
    </xf>
    <xf numFmtId="1" fontId="40" fillId="28" borderId="1" xfId="0" applyNumberFormat="1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center" wrapText="1"/>
    </xf>
    <xf numFmtId="0" fontId="55" fillId="27" borderId="1" xfId="0" applyFont="1" applyFill="1" applyBorder="1" applyAlignment="1">
      <alignment horizontal="center" wrapText="1"/>
    </xf>
    <xf numFmtId="0" fontId="40" fillId="27" borderId="1" xfId="0" applyFont="1" applyFill="1" applyBorder="1" applyAlignment="1">
      <alignment horizontal="center" wrapText="1"/>
    </xf>
    <xf numFmtId="0" fontId="55" fillId="28" borderId="1" xfId="0" applyFont="1" applyFill="1" applyBorder="1" applyAlignment="1">
      <alignment horizontal="center" wrapText="1"/>
    </xf>
    <xf numFmtId="0" fontId="54" fillId="2" borderId="0" xfId="0" applyFont="1" applyFill="1" applyAlignment="1">
      <alignment horizontal="center" wrapText="1"/>
    </xf>
    <xf numFmtId="1" fontId="54" fillId="2" borderId="0" xfId="0" applyNumberFormat="1" applyFont="1" applyFill="1" applyAlignment="1">
      <alignment horizontal="center"/>
    </xf>
    <xf numFmtId="0" fontId="54" fillId="2" borderId="1" xfId="0" applyFont="1" applyFill="1" applyBorder="1" applyAlignment="1">
      <alignment horizontal="left" wrapText="1"/>
    </xf>
    <xf numFmtId="0" fontId="55" fillId="27" borderId="1" xfId="0" applyFont="1" applyFill="1" applyBorder="1" applyAlignment="1">
      <alignment horizontal="left" wrapText="1"/>
    </xf>
    <xf numFmtId="0" fontId="54" fillId="0" borderId="1" xfId="0" applyFont="1" applyFill="1" applyBorder="1" applyAlignment="1">
      <alignment horizontal="left" wrapText="1"/>
    </xf>
    <xf numFmtId="0" fontId="40" fillId="27" borderId="1" xfId="0" applyFont="1" applyFill="1" applyBorder="1" applyAlignment="1">
      <alignment horizontal="left" wrapText="1"/>
    </xf>
    <xf numFmtId="0" fontId="55" fillId="28" borderId="1" xfId="0" applyFont="1" applyFill="1" applyBorder="1" applyAlignment="1">
      <alignment horizontal="left" wrapText="1"/>
    </xf>
    <xf numFmtId="0" fontId="54" fillId="2" borderId="0" xfId="0" applyFont="1" applyFill="1" applyAlignment="1">
      <alignment horizontal="left" wrapText="1"/>
    </xf>
    <xf numFmtId="0" fontId="54" fillId="2" borderId="1" xfId="0" applyFont="1" applyFill="1" applyBorder="1" applyAlignment="1">
      <alignment horizontal="left" vertical="center" wrapText="1"/>
    </xf>
    <xf numFmtId="0" fontId="55" fillId="27" borderId="1" xfId="0" applyFont="1" applyFill="1" applyBorder="1" applyAlignment="1">
      <alignment horizontal="left" vertical="center" wrapText="1"/>
    </xf>
    <xf numFmtId="0" fontId="40" fillId="27" borderId="1" xfId="0" applyFont="1" applyFill="1" applyBorder="1" applyAlignment="1">
      <alignment horizontal="left" vertical="center" wrapText="1"/>
    </xf>
    <xf numFmtId="0" fontId="55" fillId="28" borderId="1" xfId="0" applyFont="1" applyFill="1" applyBorder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54" fillId="2" borderId="0" xfId="0" applyFont="1" applyFill="1" applyBorder="1" applyAlignment="1">
      <alignment horizontal="center" wrapText="1"/>
    </xf>
    <xf numFmtId="1" fontId="54" fillId="2" borderId="0" xfId="0" applyNumberFormat="1" applyFont="1" applyFill="1" applyBorder="1" applyAlignment="1">
      <alignment horizontal="left" vertical="center" wrapText="1"/>
    </xf>
    <xf numFmtId="0" fontId="54" fillId="2" borderId="0" xfId="0" applyFont="1" applyFill="1" applyBorder="1" applyAlignment="1">
      <alignment horizontal="left" wrapText="1"/>
    </xf>
    <xf numFmtId="0" fontId="54" fillId="2" borderId="0" xfId="0" applyFont="1" applyFill="1" applyBorder="1" applyAlignment="1">
      <alignment horizontal="left" vertical="center" wrapText="1"/>
    </xf>
    <xf numFmtId="4" fontId="54" fillId="2" borderId="0" xfId="0" applyNumberFormat="1" applyFont="1" applyFill="1" applyBorder="1" applyAlignment="1">
      <alignment horizontal="center" vertical="center"/>
    </xf>
    <xf numFmtId="0" fontId="54" fillId="2" borderId="14" xfId="0" applyFont="1" applyFill="1" applyBorder="1" applyAlignment="1">
      <alignment horizontal="center" wrapText="1"/>
    </xf>
    <xf numFmtId="1" fontId="54" fillId="2" borderId="14" xfId="0" applyNumberFormat="1" applyFont="1" applyFill="1" applyBorder="1" applyAlignment="1">
      <alignment horizontal="left" vertical="center" wrapText="1"/>
    </xf>
    <xf numFmtId="0" fontId="54" fillId="2" borderId="14" xfId="0" applyFont="1" applyFill="1" applyBorder="1" applyAlignment="1">
      <alignment horizontal="left" wrapText="1"/>
    </xf>
    <xf numFmtId="0" fontId="54" fillId="2" borderId="14" xfId="0" applyFont="1" applyFill="1" applyBorder="1" applyAlignment="1">
      <alignment horizontal="left" vertical="center" wrapText="1"/>
    </xf>
    <xf numFmtId="1" fontId="54" fillId="2" borderId="7" xfId="0" applyNumberFormat="1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1" fontId="54" fillId="2" borderId="9" xfId="0" applyNumberFormat="1" applyFont="1" applyFill="1" applyBorder="1" applyAlignment="1">
      <alignment horizontal="center" vertical="center" wrapText="1"/>
    </xf>
    <xf numFmtId="4" fontId="54" fillId="2" borderId="9" xfId="0" applyNumberFormat="1" applyFont="1" applyFill="1" applyBorder="1" applyAlignment="1">
      <alignment horizontal="center" vertical="center" wrapText="1"/>
    </xf>
    <xf numFmtId="4" fontId="54" fillId="2" borderId="10" xfId="0" applyNumberFormat="1" applyFont="1" applyFill="1" applyBorder="1" applyAlignment="1">
      <alignment horizontal="center" vertical="center"/>
    </xf>
    <xf numFmtId="1" fontId="54" fillId="2" borderId="0" xfId="0" applyNumberFormat="1" applyFont="1" applyFill="1" applyBorder="1" applyAlignment="1">
      <alignment horizontal="center"/>
    </xf>
    <xf numFmtId="0" fontId="40" fillId="28" borderId="1" xfId="0" applyFont="1" applyFill="1" applyBorder="1" applyAlignment="1">
      <alignment horizontal="center" wrapText="1"/>
    </xf>
    <xf numFmtId="0" fontId="40" fillId="28" borderId="1" xfId="0" applyFont="1" applyFill="1" applyBorder="1" applyAlignment="1">
      <alignment horizontal="left" wrapText="1"/>
    </xf>
    <xf numFmtId="0" fontId="40" fillId="28" borderId="1" xfId="0" applyFont="1" applyFill="1" applyBorder="1" applyAlignment="1">
      <alignment horizontal="left" vertical="center" wrapText="1"/>
    </xf>
    <xf numFmtId="1" fontId="60" fillId="2" borderId="0" xfId="0" applyNumberFormat="1" applyFont="1" applyFill="1" applyBorder="1" applyAlignment="1">
      <alignment horizontal="center"/>
    </xf>
    <xf numFmtId="1" fontId="54" fillId="2" borderId="16" xfId="0" applyNumberFormat="1" applyFont="1" applyFill="1" applyBorder="1" applyAlignment="1">
      <alignment horizontal="center"/>
    </xf>
    <xf numFmtId="1" fontId="54" fillId="2" borderId="28" xfId="0" applyNumberFormat="1" applyFont="1" applyFill="1" applyBorder="1" applyAlignment="1">
      <alignment horizontal="center"/>
    </xf>
    <xf numFmtId="1" fontId="55" fillId="27" borderId="28" xfId="0" applyNumberFormat="1" applyFont="1" applyFill="1" applyBorder="1" applyAlignment="1">
      <alignment horizontal="center"/>
    </xf>
    <xf numFmtId="4" fontId="55" fillId="27" borderId="29" xfId="0" applyNumberFormat="1" applyFont="1" applyFill="1" applyBorder="1" applyAlignment="1">
      <alignment horizontal="right" vertical="center"/>
    </xf>
    <xf numFmtId="1" fontId="55" fillId="28" borderId="28" xfId="0" applyNumberFormat="1" applyFont="1" applyFill="1" applyBorder="1" applyAlignment="1">
      <alignment horizontal="center"/>
    </xf>
    <xf numFmtId="4" fontId="55" fillId="28" borderId="29" xfId="0" applyNumberFormat="1" applyFont="1" applyFill="1" applyBorder="1" applyAlignment="1">
      <alignment horizontal="right" vertical="center"/>
    </xf>
    <xf numFmtId="1" fontId="40" fillId="27" borderId="28" xfId="0" applyNumberFormat="1" applyFont="1" applyFill="1" applyBorder="1" applyAlignment="1">
      <alignment horizontal="center"/>
    </xf>
    <xf numFmtId="1" fontId="40" fillId="28" borderId="28" xfId="0" applyNumberFormat="1" applyFont="1" applyFill="1" applyBorder="1" applyAlignment="1">
      <alignment horizontal="center"/>
    </xf>
    <xf numFmtId="0" fontId="54" fillId="2" borderId="28" xfId="0" applyFont="1" applyFill="1" applyBorder="1" applyAlignment="1">
      <alignment horizontal="center"/>
    </xf>
    <xf numFmtId="0" fontId="54" fillId="2" borderId="23" xfId="0" applyFont="1" applyFill="1" applyBorder="1" applyAlignment="1">
      <alignment horizontal="center"/>
    </xf>
    <xf numFmtId="0" fontId="54" fillId="2" borderId="24" xfId="0" applyFont="1" applyFill="1" applyBorder="1" applyAlignment="1">
      <alignment horizontal="center" wrapText="1"/>
    </xf>
    <xf numFmtId="1" fontId="54" fillId="2" borderId="24" xfId="0" applyNumberFormat="1" applyFont="1" applyFill="1" applyBorder="1" applyAlignment="1">
      <alignment horizontal="left" vertical="center" wrapText="1"/>
    </xf>
    <xf numFmtId="0" fontId="54" fillId="2" borderId="24" xfId="0" applyFont="1" applyFill="1" applyBorder="1" applyAlignment="1">
      <alignment horizontal="left" wrapText="1"/>
    </xf>
    <xf numFmtId="0" fontId="54" fillId="2" borderId="24" xfId="0" applyFont="1" applyFill="1" applyBorder="1" applyAlignment="1">
      <alignment horizontal="left" vertical="center" wrapText="1"/>
    </xf>
    <xf numFmtId="1" fontId="55" fillId="28" borderId="21" xfId="0" applyNumberFormat="1" applyFont="1" applyFill="1" applyBorder="1" applyAlignment="1">
      <alignment horizontal="center"/>
    </xf>
    <xf numFmtId="0" fontId="55" fillId="28" borderId="72" xfId="0" applyFont="1" applyFill="1" applyBorder="1" applyAlignment="1">
      <alignment horizontal="center" wrapText="1"/>
    </xf>
    <xf numFmtId="1" fontId="55" fillId="28" borderId="72" xfId="0" applyNumberFormat="1" applyFont="1" applyFill="1" applyBorder="1" applyAlignment="1">
      <alignment horizontal="left" vertical="center" wrapText="1"/>
    </xf>
    <xf numFmtId="0" fontId="55" fillId="28" borderId="72" xfId="0" applyFont="1" applyFill="1" applyBorder="1" applyAlignment="1">
      <alignment horizontal="left" wrapText="1"/>
    </xf>
    <xf numFmtId="0" fontId="55" fillId="28" borderId="72" xfId="0" applyFont="1" applyFill="1" applyBorder="1" applyAlignment="1">
      <alignment horizontal="left" vertical="center" wrapText="1"/>
    </xf>
    <xf numFmtId="4" fontId="55" fillId="28" borderId="22" xfId="0" applyNumberFormat="1" applyFont="1" applyFill="1" applyBorder="1" applyAlignment="1">
      <alignment horizontal="right" vertical="center"/>
    </xf>
    <xf numFmtId="0" fontId="55" fillId="19" borderId="24" xfId="0" applyFont="1" applyFill="1" applyBorder="1" applyAlignment="1">
      <alignment horizontal="center" wrapText="1"/>
    </xf>
    <xf numFmtId="1" fontId="55" fillId="28" borderId="33" xfId="0" applyNumberFormat="1" applyFont="1" applyFill="1" applyBorder="1" applyAlignment="1">
      <alignment horizontal="center"/>
    </xf>
    <xf numFmtId="0" fontId="55" fillId="28" borderId="5" xfId="0" applyFont="1" applyFill="1" applyBorder="1" applyAlignment="1">
      <alignment horizontal="center" wrapText="1"/>
    </xf>
    <xf numFmtId="1" fontId="55" fillId="28" borderId="5" xfId="0" applyNumberFormat="1" applyFont="1" applyFill="1" applyBorder="1" applyAlignment="1">
      <alignment horizontal="left" vertical="center" wrapText="1"/>
    </xf>
    <xf numFmtId="0" fontId="55" fillId="28" borderId="5" xfId="0" applyFont="1" applyFill="1" applyBorder="1" applyAlignment="1">
      <alignment horizontal="left" wrapText="1"/>
    </xf>
    <xf numFmtId="0" fontId="55" fillId="28" borderId="5" xfId="0" applyFont="1" applyFill="1" applyBorder="1" applyAlignment="1">
      <alignment horizontal="left" vertical="center" wrapText="1"/>
    </xf>
    <xf numFmtId="4" fontId="55" fillId="28" borderId="71" xfId="0" applyNumberFormat="1" applyFont="1" applyFill="1" applyBorder="1" applyAlignment="1">
      <alignment horizontal="right" vertical="center"/>
    </xf>
    <xf numFmtId="1" fontId="54" fillId="2" borderId="53" xfId="0" applyNumberFormat="1" applyFont="1" applyFill="1" applyBorder="1" applyAlignment="1">
      <alignment horizontal="center"/>
    </xf>
    <xf numFmtId="0" fontId="54" fillId="2" borderId="34" xfId="0" applyFont="1" applyFill="1" applyBorder="1" applyAlignment="1">
      <alignment horizontal="center" wrapText="1"/>
    </xf>
    <xf numFmtId="1" fontId="54" fillId="2" borderId="34" xfId="0" applyNumberFormat="1" applyFont="1" applyFill="1" applyBorder="1" applyAlignment="1">
      <alignment horizontal="left" vertical="center" wrapText="1"/>
    </xf>
    <xf numFmtId="0" fontId="54" fillId="2" borderId="34" xfId="0" applyFont="1" applyFill="1" applyBorder="1" applyAlignment="1">
      <alignment horizontal="left" wrapText="1"/>
    </xf>
    <xf numFmtId="0" fontId="54" fillId="2" borderId="34" xfId="0" applyFont="1" applyFill="1" applyBorder="1" applyAlignment="1">
      <alignment horizontal="left" vertical="center" wrapText="1"/>
    </xf>
    <xf numFmtId="1" fontId="59" fillId="19" borderId="7" xfId="0" applyNumberFormat="1" applyFont="1" applyFill="1" applyBorder="1" applyAlignment="1">
      <alignment horizontal="center" vertical="center"/>
    </xf>
    <xf numFmtId="0" fontId="59" fillId="19" borderId="9" xfId="0" applyFont="1" applyFill="1" applyBorder="1" applyAlignment="1">
      <alignment horizontal="center" wrapText="1"/>
    </xf>
    <xf numFmtId="1" fontId="59" fillId="19" borderId="9" xfId="0" applyNumberFormat="1" applyFont="1" applyFill="1" applyBorder="1" applyAlignment="1">
      <alignment horizontal="left" vertical="center" wrapText="1"/>
    </xf>
    <xf numFmtId="0" fontId="59" fillId="19" borderId="9" xfId="0" applyFont="1" applyFill="1" applyBorder="1" applyAlignment="1">
      <alignment horizontal="left" wrapText="1"/>
    </xf>
    <xf numFmtId="0" fontId="59" fillId="19" borderId="9" xfId="0" applyFont="1" applyFill="1" applyBorder="1" applyAlignment="1">
      <alignment horizontal="left" vertical="center" wrapText="1"/>
    </xf>
    <xf numFmtId="4" fontId="59" fillId="19" borderId="59" xfId="0" applyNumberFormat="1" applyFont="1" applyFill="1" applyBorder="1" applyAlignment="1">
      <alignment horizontal="right" vertical="center"/>
    </xf>
    <xf numFmtId="1" fontId="59" fillId="19" borderId="23" xfId="0" applyNumberFormat="1" applyFont="1" applyFill="1" applyBorder="1" applyAlignment="1">
      <alignment horizontal="center" vertical="center"/>
    </xf>
    <xf numFmtId="1" fontId="59" fillId="19" borderId="24" xfId="0" applyNumberFormat="1" applyFont="1" applyFill="1" applyBorder="1" applyAlignment="1">
      <alignment horizontal="center" vertical="center" wrapText="1"/>
    </xf>
    <xf numFmtId="0" fontId="59" fillId="19" borderId="24" xfId="0" applyFont="1" applyFill="1" applyBorder="1" applyAlignment="1">
      <alignment horizontal="left" wrapText="1"/>
    </xf>
    <xf numFmtId="0" fontId="59" fillId="19" borderId="24" xfId="0" applyFont="1" applyFill="1" applyBorder="1" applyAlignment="1">
      <alignment horizontal="left" vertical="center" wrapText="1"/>
    </xf>
    <xf numFmtId="4" fontId="59" fillId="19" borderId="25" xfId="0" applyNumberFormat="1" applyFont="1" applyFill="1" applyBorder="1" applyAlignment="1">
      <alignment horizontal="right" vertical="center"/>
    </xf>
    <xf numFmtId="0" fontId="18" fillId="0" borderId="43" xfId="0" applyNumberFormat="1" applyFont="1" applyFill="1" applyBorder="1" applyAlignment="1" applyProtection="1">
      <alignment horizontal="right" vertical="center" wrapText="1"/>
    </xf>
    <xf numFmtId="3" fontId="17" fillId="0" borderId="28" xfId="7" applyNumberFormat="1" applyFont="1" applyFill="1" applyBorder="1" applyAlignment="1">
      <alignment vertical="center"/>
    </xf>
    <xf numFmtId="3" fontId="17" fillId="0" borderId="23" xfId="7" applyNumberFormat="1" applyFont="1" applyFill="1" applyBorder="1" applyAlignment="1">
      <alignment vertical="center"/>
    </xf>
    <xf numFmtId="3" fontId="15" fillId="0" borderId="71" xfId="7" applyNumberFormat="1" applyFont="1" applyFill="1" applyBorder="1" applyAlignment="1">
      <alignment vertical="center"/>
    </xf>
    <xf numFmtId="3" fontId="17" fillId="0" borderId="76" xfId="7" applyNumberFormat="1" applyFont="1" applyFill="1" applyBorder="1" applyAlignment="1">
      <alignment vertical="center"/>
    </xf>
    <xf numFmtId="3" fontId="17" fillId="0" borderId="16" xfId="7" applyNumberFormat="1" applyFont="1" applyFill="1" applyBorder="1" applyAlignment="1">
      <alignment vertical="center"/>
    </xf>
    <xf numFmtId="2" fontId="58" fillId="0" borderId="21" xfId="0" applyNumberFormat="1" applyFont="1" applyFill="1" applyBorder="1" applyAlignment="1">
      <alignment horizontal="center" vertical="center"/>
    </xf>
    <xf numFmtId="2" fontId="58" fillId="0" borderId="22" xfId="0" applyNumberFormat="1" applyFont="1" applyFill="1" applyBorder="1" applyAlignment="1">
      <alignment horizontal="center" vertical="center"/>
    </xf>
    <xf numFmtId="2" fontId="58" fillId="0" borderId="28" xfId="0" applyNumberFormat="1" applyFont="1" applyFill="1" applyBorder="1" applyAlignment="1">
      <alignment horizontal="center" vertical="center"/>
    </xf>
    <xf numFmtId="2" fontId="58" fillId="0" borderId="29" xfId="0" applyNumberFormat="1" applyFont="1" applyFill="1" applyBorder="1" applyAlignment="1">
      <alignment horizontal="center" vertical="center"/>
    </xf>
    <xf numFmtId="0" fontId="18" fillId="2" borderId="76" xfId="6" applyNumberFormat="1" applyFont="1" applyFill="1" applyBorder="1" applyAlignment="1" applyProtection="1">
      <alignment wrapText="1"/>
    </xf>
    <xf numFmtId="3" fontId="15" fillId="2" borderId="71" xfId="20" applyNumberFormat="1" applyFont="1" applyFill="1" applyBorder="1" applyAlignment="1">
      <alignment vertical="center"/>
    </xf>
    <xf numFmtId="0" fontId="39" fillId="2" borderId="76" xfId="6" applyNumberFormat="1" applyFont="1" applyFill="1" applyBorder="1" applyAlignment="1" applyProtection="1">
      <alignment horizontal="left" vertical="center" wrapText="1"/>
    </xf>
    <xf numFmtId="3" fontId="15" fillId="0" borderId="68" xfId="7" applyNumberFormat="1" applyFont="1" applyFill="1" applyBorder="1" applyAlignment="1">
      <alignment vertical="center"/>
    </xf>
    <xf numFmtId="3" fontId="15" fillId="2" borderId="15" xfId="20" applyNumberFormat="1" applyFont="1" applyFill="1" applyBorder="1" applyAlignment="1">
      <alignment vertical="center"/>
    </xf>
    <xf numFmtId="3" fontId="15" fillId="2" borderId="74" xfId="20" applyNumberFormat="1" applyFont="1" applyFill="1" applyBorder="1" applyAlignment="1">
      <alignment vertical="center"/>
    </xf>
    <xf numFmtId="3" fontId="15" fillId="2" borderId="33" xfId="20" applyNumberFormat="1" applyFont="1" applyFill="1" applyBorder="1" applyAlignment="1">
      <alignment vertical="center"/>
    </xf>
    <xf numFmtId="3" fontId="15" fillId="2" borderId="83" xfId="20" applyNumberFormat="1" applyFont="1" applyFill="1" applyBorder="1" applyAlignment="1">
      <alignment vertical="center"/>
    </xf>
    <xf numFmtId="3" fontId="17" fillId="0" borderId="79" xfId="7" applyNumberFormat="1" applyFont="1" applyFill="1" applyBorder="1" applyAlignment="1">
      <alignment vertical="center"/>
    </xf>
    <xf numFmtId="3" fontId="15" fillId="2" borderId="12" xfId="20" applyNumberFormat="1" applyFont="1" applyFill="1" applyBorder="1" applyAlignment="1">
      <alignment vertical="center"/>
    </xf>
    <xf numFmtId="3" fontId="15" fillId="2" borderId="73" xfId="20" applyNumberFormat="1" applyFont="1" applyFill="1" applyBorder="1" applyAlignment="1">
      <alignment vertical="center"/>
    </xf>
    <xf numFmtId="0" fontId="39" fillId="2" borderId="75" xfId="6" quotePrefix="1" applyFont="1" applyFill="1" applyBorder="1" applyAlignment="1">
      <alignment horizontal="left" vertical="center" wrapText="1"/>
    </xf>
    <xf numFmtId="0" fontId="39" fillId="2" borderId="76" xfId="6" applyFont="1" applyFill="1" applyBorder="1" applyAlignment="1">
      <alignment horizontal="left" vertical="center" wrapText="1"/>
    </xf>
    <xf numFmtId="0" fontId="39" fillId="2" borderId="76" xfId="6" quotePrefix="1" applyNumberFormat="1" applyFont="1" applyFill="1" applyBorder="1" applyAlignment="1" applyProtection="1">
      <alignment horizontal="left" vertical="center" wrapText="1"/>
    </xf>
    <xf numFmtId="0" fontId="18" fillId="2" borderId="18" xfId="6" applyNumberFormat="1" applyFont="1" applyFill="1" applyBorder="1" applyAlignment="1" applyProtection="1">
      <alignment horizontal="right" vertical="center" wrapText="1"/>
    </xf>
    <xf numFmtId="3" fontId="15" fillId="2" borderId="28" xfId="20" applyNumberFormat="1" applyFont="1" applyFill="1" applyBorder="1" applyAlignment="1">
      <alignment vertical="center"/>
    </xf>
    <xf numFmtId="0" fontId="39" fillId="2" borderId="76" xfId="6" quotePrefix="1" applyFont="1" applyFill="1" applyBorder="1" applyAlignment="1">
      <alignment horizontal="left" vertical="center" wrapText="1"/>
    </xf>
    <xf numFmtId="3" fontId="15" fillId="2" borderId="29" xfId="2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wrapText="1"/>
    </xf>
    <xf numFmtId="3" fontId="17" fillId="0" borderId="7" xfId="7" applyNumberFormat="1" applyFont="1" applyFill="1" applyBorder="1" applyAlignment="1">
      <alignment vertical="center"/>
    </xf>
    <xf numFmtId="3" fontId="17" fillId="0" borderId="82" xfId="7" applyNumberFormat="1" applyFont="1" applyFill="1" applyBorder="1" applyAlignment="1">
      <alignment vertical="center"/>
    </xf>
    <xf numFmtId="3" fontId="17" fillId="0" borderId="69" xfId="7" applyNumberFormat="1" applyFont="1" applyFill="1" applyBorder="1" applyAlignment="1">
      <alignment vertical="center"/>
    </xf>
    <xf numFmtId="3" fontId="15" fillId="0" borderId="69" xfId="7" applyNumberFormat="1" applyFont="1" applyFill="1" applyBorder="1" applyAlignment="1">
      <alignment vertical="center"/>
    </xf>
    <xf numFmtId="3" fontId="15" fillId="2" borderId="6" xfId="20" applyNumberFormat="1" applyFont="1" applyFill="1" applyBorder="1" applyAlignment="1">
      <alignment vertical="center"/>
    </xf>
    <xf numFmtId="3" fontId="15" fillId="2" borderId="17" xfId="20" applyNumberFormat="1" applyFont="1" applyFill="1" applyBorder="1" applyAlignment="1">
      <alignment vertical="center"/>
    </xf>
    <xf numFmtId="3" fontId="15" fillId="2" borderId="16" xfId="20" applyNumberFormat="1" applyFont="1" applyFill="1" applyBorder="1" applyAlignment="1">
      <alignment vertical="center"/>
    </xf>
    <xf numFmtId="3" fontId="15" fillId="0" borderId="33" xfId="7" applyNumberFormat="1" applyFont="1" applyFill="1" applyBorder="1" applyAlignment="1">
      <alignment vertical="center"/>
    </xf>
    <xf numFmtId="3" fontId="15" fillId="2" borderId="2" xfId="20" applyNumberFormat="1" applyFont="1" applyFill="1" applyBorder="1" applyAlignment="1">
      <alignment vertical="center"/>
    </xf>
    <xf numFmtId="0" fontId="18" fillId="2" borderId="12" xfId="6" applyNumberFormat="1" applyFont="1" applyFill="1" applyBorder="1" applyAlignment="1" applyProtection="1">
      <alignment horizontal="right" vertical="center" wrapText="1"/>
    </xf>
    <xf numFmtId="3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39" fillId="2" borderId="26" xfId="6" quotePrefix="1" applyFont="1" applyFill="1" applyBorder="1" applyAlignment="1">
      <alignment horizontal="left" vertical="center" wrapText="1"/>
    </xf>
    <xf numFmtId="0" fontId="39" fillId="2" borderId="18" xfId="6" applyNumberFormat="1" applyFont="1" applyFill="1" applyBorder="1" applyAlignment="1" applyProtection="1">
      <alignment horizontal="left" vertical="center" wrapText="1"/>
    </xf>
    <xf numFmtId="0" fontId="39" fillId="2" borderId="18" xfId="6" quotePrefix="1" applyFont="1" applyFill="1" applyBorder="1" applyAlignment="1">
      <alignment horizontal="left" vertical="center" wrapText="1"/>
    </xf>
    <xf numFmtId="0" fontId="39" fillId="2" borderId="18" xfId="6" applyFont="1" applyFill="1" applyBorder="1" applyAlignment="1">
      <alignment horizontal="left" vertical="center" wrapText="1"/>
    </xf>
    <xf numFmtId="0" fontId="39" fillId="2" borderId="18" xfId="6" quotePrefix="1" applyNumberFormat="1" applyFont="1" applyFill="1" applyBorder="1" applyAlignment="1" applyProtection="1">
      <alignment horizontal="left" vertical="center" wrapText="1"/>
    </xf>
    <xf numFmtId="0" fontId="18" fillId="2" borderId="18" xfId="6" applyNumberFormat="1" applyFont="1" applyFill="1" applyBorder="1" applyAlignment="1" applyProtection="1">
      <alignment wrapText="1"/>
    </xf>
    <xf numFmtId="0" fontId="18" fillId="0" borderId="43" xfId="0" applyNumberFormat="1" applyFont="1" applyFill="1" applyBorder="1" applyAlignment="1" applyProtection="1">
      <alignment wrapText="1"/>
    </xf>
    <xf numFmtId="4" fontId="39" fillId="2" borderId="1" xfId="6" quotePrefix="1" applyNumberFormat="1" applyFont="1" applyFill="1" applyBorder="1" applyAlignment="1">
      <alignment horizontal="right" vertical="center" wrapText="1"/>
    </xf>
    <xf numFmtId="4" fontId="39" fillId="2" borderId="1" xfId="6" applyNumberFormat="1" applyFont="1" applyFill="1" applyBorder="1" applyAlignment="1" applyProtection="1">
      <alignment horizontal="right" vertical="center" wrapText="1"/>
    </xf>
    <xf numFmtId="4" fontId="39" fillId="2" borderId="1" xfId="6" applyNumberFormat="1" applyFont="1" applyFill="1" applyBorder="1" applyAlignment="1">
      <alignment horizontal="right" vertical="center" wrapText="1"/>
    </xf>
    <xf numFmtId="4" fontId="39" fillId="2" borderId="1" xfId="6" quotePrefix="1" applyNumberFormat="1" applyFont="1" applyFill="1" applyBorder="1" applyAlignment="1" applyProtection="1">
      <alignment horizontal="right" vertical="center" wrapText="1"/>
    </xf>
    <xf numFmtId="4" fontId="18" fillId="2" borderId="1" xfId="6" applyNumberFormat="1" applyFont="1" applyFill="1" applyBorder="1" applyAlignment="1" applyProtection="1">
      <alignment horizontal="right" wrapText="1"/>
    </xf>
    <xf numFmtId="4" fontId="39" fillId="2" borderId="72" xfId="6" quotePrefix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/>
    </xf>
    <xf numFmtId="3" fontId="17" fillId="60" borderId="7" xfId="7" applyNumberFormat="1" applyFont="1" applyFill="1" applyBorder="1" applyAlignment="1">
      <alignment horizontal="center" vertical="center" wrapText="1"/>
    </xf>
    <xf numFmtId="3" fontId="17" fillId="60" borderId="9" xfId="7" applyNumberFormat="1" applyFont="1" applyFill="1" applyBorder="1" applyAlignment="1">
      <alignment horizontal="center" vertical="center" wrapText="1"/>
    </xf>
    <xf numFmtId="3" fontId="17" fillId="60" borderId="59" xfId="7" applyNumberFormat="1" applyFont="1" applyFill="1" applyBorder="1" applyAlignment="1">
      <alignment horizontal="center" vertical="center" wrapText="1"/>
    </xf>
    <xf numFmtId="3" fontId="17" fillId="60" borderId="10" xfId="7" applyNumberFormat="1" applyFont="1" applyFill="1" applyBorder="1" applyAlignment="1">
      <alignment horizontal="center" vertical="center" wrapText="1"/>
    </xf>
    <xf numFmtId="0" fontId="21" fillId="60" borderId="85" xfId="5" applyFont="1" applyFill="1" applyBorder="1" applyAlignment="1" applyProtection="1">
      <alignment horizontal="center" vertical="center" wrapText="1"/>
    </xf>
    <xf numFmtId="0" fontId="21" fillId="60" borderId="85" xfId="5" applyFont="1" applyFill="1" applyBorder="1" applyAlignment="1" applyProtection="1">
      <alignment horizontal="center" wrapText="1"/>
    </xf>
    <xf numFmtId="0" fontId="21" fillId="60" borderId="89" xfId="5" applyFont="1" applyFill="1" applyBorder="1" applyAlignment="1" applyProtection="1">
      <alignment horizontal="center" vertical="center" wrapText="1"/>
    </xf>
    <xf numFmtId="0" fontId="21" fillId="60" borderId="53" xfId="5" applyNumberFormat="1" applyFont="1" applyFill="1" applyBorder="1" applyAlignment="1" applyProtection="1">
      <alignment horizontal="center" vertical="center" wrapText="1"/>
    </xf>
    <xf numFmtId="0" fontId="21" fillId="60" borderId="34" xfId="5" applyNumberFormat="1" applyFont="1" applyFill="1" applyBorder="1" applyAlignment="1" applyProtection="1">
      <alignment horizontal="center" vertical="center" wrapText="1"/>
    </xf>
    <xf numFmtId="0" fontId="21" fillId="60" borderId="34" xfId="5" applyFont="1" applyFill="1" applyBorder="1" applyAlignment="1" applyProtection="1">
      <alignment horizontal="center" vertical="center" wrapText="1"/>
    </xf>
    <xf numFmtId="0" fontId="21" fillId="60" borderId="34" xfId="5" applyFont="1" applyFill="1" applyBorder="1" applyAlignment="1" applyProtection="1">
      <alignment horizontal="center" wrapText="1"/>
    </xf>
    <xf numFmtId="0" fontId="21" fillId="60" borderId="47" xfId="5" applyFont="1" applyFill="1" applyBorder="1" applyAlignment="1" applyProtection="1">
      <alignment horizontal="center" vertical="center" wrapText="1"/>
    </xf>
    <xf numFmtId="3" fontId="17" fillId="60" borderId="8" xfId="7" applyNumberFormat="1" applyFont="1" applyFill="1" applyBorder="1" applyAlignment="1">
      <alignment horizontal="center" vertical="center" wrapText="1"/>
    </xf>
    <xf numFmtId="0" fontId="21" fillId="60" borderId="87" xfId="5" applyNumberFormat="1" applyFont="1" applyFill="1" applyBorder="1" applyAlignment="1" applyProtection="1">
      <alignment horizontal="center" vertical="center" wrapText="1"/>
    </xf>
    <xf numFmtId="3" fontId="17" fillId="60" borderId="34" xfId="7" applyNumberFormat="1" applyFont="1" applyFill="1" applyBorder="1" applyAlignment="1">
      <alignment horizontal="center" vertical="center" wrapText="1"/>
    </xf>
    <xf numFmtId="4" fontId="39" fillId="2" borderId="65" xfId="6" quotePrefix="1" applyNumberFormat="1" applyFont="1" applyFill="1" applyBorder="1" applyAlignment="1">
      <alignment horizontal="right" vertical="center" wrapText="1"/>
    </xf>
    <xf numFmtId="4" fontId="39" fillId="2" borderId="3" xfId="6" applyNumberFormat="1" applyFont="1" applyFill="1" applyBorder="1" applyAlignment="1" applyProtection="1">
      <alignment horizontal="right" vertical="center" wrapText="1"/>
    </xf>
    <xf numFmtId="4" fontId="39" fillId="2" borderId="3" xfId="6" quotePrefix="1" applyNumberFormat="1" applyFont="1" applyFill="1" applyBorder="1" applyAlignment="1">
      <alignment horizontal="right" vertical="center" wrapText="1"/>
    </xf>
    <xf numFmtId="4" fontId="39" fillId="2" borderId="3" xfId="6" applyNumberFormat="1" applyFont="1" applyFill="1" applyBorder="1" applyAlignment="1">
      <alignment horizontal="right" vertical="center" wrapText="1"/>
    </xf>
    <xf numFmtId="4" fontId="39" fillId="2" borderId="3" xfId="6" quotePrefix="1" applyNumberFormat="1" applyFont="1" applyFill="1" applyBorder="1" applyAlignment="1" applyProtection="1">
      <alignment horizontal="right" vertical="center" wrapText="1"/>
    </xf>
    <xf numFmtId="4" fontId="18" fillId="2" borderId="3" xfId="6" applyNumberFormat="1" applyFont="1" applyFill="1" applyBorder="1" applyAlignment="1" applyProtection="1">
      <alignment horizontal="right" wrapText="1"/>
    </xf>
    <xf numFmtId="0" fontId="73" fillId="60" borderId="90" xfId="34" quotePrefix="1" applyNumberFormat="1" applyFont="1" applyFill="1" applyBorder="1" applyAlignment="1" applyProtection="1">
      <alignment horizontal="left" vertical="center" wrapText="1" indent="1" justifyLastLine="1"/>
    </xf>
    <xf numFmtId="0" fontId="21" fillId="60" borderId="11" xfId="5" applyNumberFormat="1" applyFont="1" applyFill="1" applyBorder="1" applyAlignment="1" applyProtection="1">
      <alignment horizontal="center" vertical="center" wrapText="1"/>
    </xf>
    <xf numFmtId="3" fontId="17" fillId="60" borderId="11" xfId="7" applyNumberFormat="1" applyFont="1" applyFill="1" applyBorder="1" applyAlignment="1">
      <alignment horizontal="center" vertical="center" wrapText="1"/>
    </xf>
    <xf numFmtId="3" fontId="17" fillId="60" borderId="91" xfId="7" applyNumberFormat="1" applyFont="1" applyFill="1" applyBorder="1" applyAlignment="1">
      <alignment horizontal="center" vertical="center" wrapText="1"/>
    </xf>
    <xf numFmtId="0" fontId="73" fillId="60" borderId="38" xfId="34" quotePrefix="1" applyNumberFormat="1" applyFont="1" applyFill="1" applyBorder="1" applyAlignment="1" applyProtection="1">
      <alignment horizontal="left" vertical="center" wrapText="1" indent="1" justifyLastLine="1"/>
    </xf>
    <xf numFmtId="3" fontId="17" fillId="60" borderId="47" xfId="7" applyNumberFormat="1" applyFont="1" applyFill="1" applyBorder="1" applyAlignment="1">
      <alignment horizontal="center" vertical="center" wrapText="1"/>
    </xf>
    <xf numFmtId="3" fontId="39" fillId="2" borderId="65" xfId="6" quotePrefix="1" applyNumberFormat="1" applyFont="1" applyFill="1" applyBorder="1" applyAlignment="1">
      <alignment horizontal="right" vertical="center" wrapText="1"/>
    </xf>
    <xf numFmtId="3" fontId="39" fillId="2" borderId="72" xfId="6" quotePrefix="1" applyNumberFormat="1" applyFont="1" applyFill="1" applyBorder="1" applyAlignment="1">
      <alignment horizontal="right" vertical="center" wrapText="1"/>
    </xf>
    <xf numFmtId="3" fontId="39" fillId="2" borderId="66" xfId="6" quotePrefix="1" applyNumberFormat="1" applyFont="1" applyFill="1" applyBorder="1" applyAlignment="1">
      <alignment horizontal="right" vertical="center" wrapText="1"/>
    </xf>
    <xf numFmtId="3" fontId="15" fillId="2" borderId="65" xfId="20" applyNumberFormat="1" applyFont="1" applyFill="1" applyBorder="1" applyAlignment="1">
      <alignment horizontal="right" vertical="center"/>
    </xf>
    <xf numFmtId="3" fontId="15" fillId="2" borderId="72" xfId="20" applyNumberFormat="1" applyFont="1" applyFill="1" applyBorder="1" applyAlignment="1">
      <alignment horizontal="right" vertical="center"/>
    </xf>
    <xf numFmtId="3" fontId="15" fillId="2" borderId="66" xfId="20" applyNumberFormat="1" applyFont="1" applyFill="1" applyBorder="1" applyAlignment="1">
      <alignment horizontal="right" vertical="center"/>
    </xf>
    <xf numFmtId="3" fontId="15" fillId="2" borderId="12" xfId="20" applyNumberFormat="1" applyFont="1" applyFill="1" applyBorder="1" applyAlignment="1">
      <alignment horizontal="right" vertical="center"/>
    </xf>
    <xf numFmtId="3" fontId="15" fillId="2" borderId="16" xfId="20" applyNumberFormat="1" applyFont="1" applyFill="1" applyBorder="1" applyAlignment="1">
      <alignment horizontal="right" vertical="center"/>
    </xf>
    <xf numFmtId="3" fontId="39" fillId="2" borderId="3" xfId="6" applyNumberFormat="1" applyFont="1" applyFill="1" applyBorder="1" applyAlignment="1" applyProtection="1">
      <alignment horizontal="right" vertical="center" wrapText="1"/>
    </xf>
    <xf numFmtId="3" fontId="39" fillId="2" borderId="1" xfId="6" applyNumberFormat="1" applyFont="1" applyFill="1" applyBorder="1" applyAlignment="1" applyProtection="1">
      <alignment horizontal="right" vertical="center" wrapText="1"/>
    </xf>
    <xf numFmtId="3" fontId="39" fillId="2" borderId="2" xfId="6" applyNumberFormat="1" applyFont="1" applyFill="1" applyBorder="1" applyAlignment="1" applyProtection="1">
      <alignment horizontal="right" vertical="center" wrapText="1"/>
    </xf>
    <xf numFmtId="3" fontId="15" fillId="2" borderId="3" xfId="20" applyNumberFormat="1" applyFont="1" applyFill="1" applyBorder="1" applyAlignment="1">
      <alignment horizontal="right" vertical="center"/>
    </xf>
    <xf numFmtId="3" fontId="15" fillId="2" borderId="1" xfId="20" applyNumberFormat="1" applyFont="1" applyFill="1" applyBorder="1" applyAlignment="1">
      <alignment horizontal="right" vertical="center"/>
    </xf>
    <xf numFmtId="3" fontId="15" fillId="2" borderId="2" xfId="20" applyNumberFormat="1" applyFont="1" applyFill="1" applyBorder="1" applyAlignment="1">
      <alignment horizontal="right" vertical="center"/>
    </xf>
    <xf numFmtId="3" fontId="15" fillId="2" borderId="28" xfId="20" applyNumberFormat="1" applyFont="1" applyFill="1" applyBorder="1" applyAlignment="1">
      <alignment horizontal="right" vertical="center"/>
    </xf>
    <xf numFmtId="3" fontId="39" fillId="2" borderId="3" xfId="6" quotePrefix="1" applyNumberFormat="1" applyFont="1" applyFill="1" applyBorder="1" applyAlignment="1">
      <alignment horizontal="right" vertical="center" wrapText="1"/>
    </xf>
    <xf numFmtId="3" fontId="39" fillId="2" borderId="1" xfId="6" quotePrefix="1" applyNumberFormat="1" applyFont="1" applyFill="1" applyBorder="1" applyAlignment="1">
      <alignment horizontal="right" vertical="center" wrapText="1"/>
    </xf>
    <xf numFmtId="3" fontId="39" fillId="2" borderId="2" xfId="6" quotePrefix="1" applyNumberFormat="1" applyFont="1" applyFill="1" applyBorder="1" applyAlignment="1">
      <alignment horizontal="right" vertical="center" wrapText="1"/>
    </xf>
    <xf numFmtId="3" fontId="39" fillId="2" borderId="3" xfId="6" applyNumberFormat="1" applyFont="1" applyFill="1" applyBorder="1" applyAlignment="1">
      <alignment horizontal="right" vertical="center" wrapText="1"/>
    </xf>
    <xf numFmtId="3" fontId="39" fillId="2" borderId="1" xfId="6" applyNumberFormat="1" applyFont="1" applyFill="1" applyBorder="1" applyAlignment="1">
      <alignment horizontal="right" vertical="center" wrapText="1"/>
    </xf>
    <xf numFmtId="3" fontId="39" fillId="2" borderId="2" xfId="6" applyNumberFormat="1" applyFont="1" applyFill="1" applyBorder="1" applyAlignment="1">
      <alignment horizontal="right" vertical="center" wrapText="1"/>
    </xf>
    <xf numFmtId="3" fontId="39" fillId="2" borderId="3" xfId="6" quotePrefix="1" applyNumberFormat="1" applyFont="1" applyFill="1" applyBorder="1" applyAlignment="1" applyProtection="1">
      <alignment horizontal="right" vertical="center" wrapText="1"/>
    </xf>
    <xf numFmtId="3" fontId="39" fillId="2" borderId="1" xfId="6" quotePrefix="1" applyNumberFormat="1" applyFont="1" applyFill="1" applyBorder="1" applyAlignment="1" applyProtection="1">
      <alignment horizontal="right" vertical="center" wrapText="1"/>
    </xf>
    <xf numFmtId="3" fontId="39" fillId="2" borderId="2" xfId="6" quotePrefix="1" applyNumberFormat="1" applyFont="1" applyFill="1" applyBorder="1" applyAlignment="1" applyProtection="1">
      <alignment horizontal="right" vertical="center" wrapText="1"/>
    </xf>
    <xf numFmtId="3" fontId="18" fillId="2" borderId="3" xfId="6" applyNumberFormat="1" applyFont="1" applyFill="1" applyBorder="1" applyAlignment="1" applyProtection="1">
      <alignment horizontal="right" wrapText="1"/>
    </xf>
    <xf numFmtId="3" fontId="18" fillId="2" borderId="1" xfId="6" applyNumberFormat="1" applyFont="1" applyFill="1" applyBorder="1" applyAlignment="1" applyProtection="1">
      <alignment horizontal="right" wrapText="1"/>
    </xf>
    <xf numFmtId="3" fontId="18" fillId="2" borderId="2" xfId="6" applyNumberFormat="1" applyFont="1" applyFill="1" applyBorder="1" applyAlignment="1" applyProtection="1">
      <alignment horizontal="right" wrapText="1"/>
    </xf>
    <xf numFmtId="3" fontId="15" fillId="0" borderId="86" xfId="7" applyNumberFormat="1" applyFont="1" applyFill="1" applyBorder="1" applyAlignment="1">
      <alignment horizontal="right" vertical="center"/>
    </xf>
    <xf numFmtId="3" fontId="15" fillId="0" borderId="5" xfId="7" applyNumberFormat="1" applyFont="1" applyFill="1" applyBorder="1" applyAlignment="1">
      <alignment horizontal="right" vertical="center"/>
    </xf>
    <xf numFmtId="3" fontId="15" fillId="0" borderId="6" xfId="7" applyNumberFormat="1" applyFont="1" applyFill="1" applyBorder="1" applyAlignment="1">
      <alignment horizontal="right" vertical="center"/>
    </xf>
    <xf numFmtId="3" fontId="13" fillId="60" borderId="8" xfId="0" applyNumberFormat="1" applyFont="1" applyFill="1" applyBorder="1" applyAlignment="1">
      <alignment horizontal="right" vertical="center" wrapText="1"/>
    </xf>
    <xf numFmtId="3" fontId="13" fillId="60" borderId="9" xfId="0" applyNumberFormat="1" applyFont="1" applyFill="1" applyBorder="1" applyAlignment="1">
      <alignment horizontal="right" vertical="center" wrapText="1"/>
    </xf>
    <xf numFmtId="3" fontId="13" fillId="60" borderId="10" xfId="0" applyNumberFormat="1" applyFont="1" applyFill="1" applyBorder="1" applyAlignment="1">
      <alignment horizontal="right" vertical="center" wrapText="1"/>
    </xf>
    <xf numFmtId="3" fontId="13" fillId="60" borderId="11" xfId="0" applyNumberFormat="1" applyFont="1" applyFill="1" applyBorder="1" applyAlignment="1">
      <alignment horizontal="right" vertical="center" wrapText="1"/>
    </xf>
    <xf numFmtId="3" fontId="13" fillId="60" borderId="43" xfId="0" applyNumberFormat="1" applyFon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/>
    </xf>
    <xf numFmtId="0" fontId="18" fillId="0" borderId="18" xfId="6" applyNumberFormat="1" applyFont="1" applyFill="1" applyBorder="1" applyAlignment="1" applyProtection="1">
      <alignment horizontal="right" vertical="center" wrapText="1"/>
    </xf>
    <xf numFmtId="0" fontId="39" fillId="0" borderId="18" xfId="6" applyNumberFormat="1" applyFont="1" applyFill="1" applyBorder="1" applyAlignment="1" applyProtection="1">
      <alignment horizontal="left" vertical="center" wrapText="1"/>
    </xf>
    <xf numFmtId="3" fontId="39" fillId="0" borderId="3" xfId="6" applyNumberFormat="1" applyFont="1" applyFill="1" applyBorder="1" applyAlignment="1" applyProtection="1">
      <alignment horizontal="right" vertical="center" wrapText="1"/>
    </xf>
    <xf numFmtId="3" fontId="39" fillId="0" borderId="1" xfId="6" applyNumberFormat="1" applyFont="1" applyFill="1" applyBorder="1" applyAlignment="1" applyProtection="1">
      <alignment horizontal="right" vertical="center" wrapText="1"/>
    </xf>
    <xf numFmtId="3" fontId="39" fillId="0" borderId="2" xfId="6" applyNumberFormat="1" applyFont="1" applyFill="1" applyBorder="1" applyAlignment="1" applyProtection="1">
      <alignment horizontal="right" vertical="center" wrapText="1"/>
    </xf>
    <xf numFmtId="3" fontId="15" fillId="0" borderId="3" xfId="20" applyNumberFormat="1" applyFont="1" applyFill="1" applyBorder="1" applyAlignment="1">
      <alignment horizontal="right" vertical="center"/>
    </xf>
    <xf numFmtId="3" fontId="15" fillId="0" borderId="1" xfId="20" applyNumberFormat="1" applyFont="1" applyFill="1" applyBorder="1" applyAlignment="1">
      <alignment horizontal="right" vertical="center"/>
    </xf>
    <xf numFmtId="3" fontId="15" fillId="0" borderId="2" xfId="20" applyNumberFormat="1" applyFont="1" applyFill="1" applyBorder="1" applyAlignment="1">
      <alignment horizontal="right" vertical="center"/>
    </xf>
    <xf numFmtId="3" fontId="15" fillId="0" borderId="12" xfId="20" applyNumberFormat="1" applyFont="1" applyFill="1" applyBorder="1" applyAlignment="1">
      <alignment horizontal="right" vertical="center"/>
    </xf>
    <xf numFmtId="3" fontId="15" fillId="0" borderId="28" xfId="20" applyNumberFormat="1" applyFont="1" applyFill="1" applyBorder="1" applyAlignment="1">
      <alignment horizontal="right" vertical="center"/>
    </xf>
    <xf numFmtId="0" fontId="18" fillId="0" borderId="18" xfId="6" applyNumberFormat="1" applyFont="1" applyFill="1" applyBorder="1" applyAlignment="1" applyProtection="1">
      <alignment wrapText="1"/>
    </xf>
    <xf numFmtId="3" fontId="18" fillId="0" borderId="3" xfId="6" applyNumberFormat="1" applyFont="1" applyFill="1" applyBorder="1" applyAlignment="1" applyProtection="1">
      <alignment horizontal="right" wrapText="1"/>
    </xf>
    <xf numFmtId="3" fontId="18" fillId="0" borderId="1" xfId="6" applyNumberFormat="1" applyFont="1" applyFill="1" applyBorder="1" applyAlignment="1" applyProtection="1">
      <alignment horizontal="right" wrapText="1"/>
    </xf>
    <xf numFmtId="3" fontId="18" fillId="0" borderId="2" xfId="6" applyNumberFormat="1" applyFont="1" applyFill="1" applyBorder="1" applyAlignment="1" applyProtection="1">
      <alignment horizontal="right" wrapText="1"/>
    </xf>
    <xf numFmtId="4" fontId="18" fillId="0" borderId="3" xfId="6" applyNumberFormat="1" applyFont="1" applyFill="1" applyBorder="1" applyAlignment="1" applyProtection="1">
      <alignment horizontal="right" wrapText="1"/>
    </xf>
    <xf numFmtId="4" fontId="18" fillId="0" borderId="1" xfId="6" applyNumberFormat="1" applyFont="1" applyFill="1" applyBorder="1" applyAlignment="1" applyProtection="1">
      <alignment horizontal="right" wrapText="1"/>
    </xf>
    <xf numFmtId="4" fontId="39" fillId="0" borderId="3" xfId="6" applyNumberFormat="1" applyFont="1" applyFill="1" applyBorder="1" applyAlignment="1" applyProtection="1">
      <alignment horizontal="right" vertical="center" wrapText="1"/>
    </xf>
    <xf numFmtId="4" fontId="39" fillId="0" borderId="1" xfId="6" applyNumberFormat="1" applyFont="1" applyFill="1" applyBorder="1" applyAlignment="1" applyProtection="1">
      <alignment horizontal="right" vertical="center" wrapText="1"/>
    </xf>
    <xf numFmtId="0" fontId="74" fillId="2" borderId="0" xfId="0" applyFont="1" applyFill="1"/>
    <xf numFmtId="3" fontId="17" fillId="60" borderId="12" xfId="20" applyNumberFormat="1" applyFont="1" applyFill="1" applyBorder="1" applyAlignment="1">
      <alignment horizontal="right" vertical="center"/>
    </xf>
    <xf numFmtId="3" fontId="74" fillId="2" borderId="0" xfId="0" applyNumberFormat="1" applyFont="1" applyFill="1" applyAlignment="1">
      <alignment horizontal="right"/>
    </xf>
    <xf numFmtId="4" fontId="74" fillId="2" borderId="0" xfId="0" applyNumberFormat="1" applyFont="1" applyFill="1" applyAlignment="1">
      <alignment horizontal="right"/>
    </xf>
    <xf numFmtId="3" fontId="17" fillId="60" borderId="26" xfId="20" applyNumberFormat="1" applyFont="1" applyFill="1" applyBorder="1" applyAlignment="1">
      <alignment horizontal="right" vertical="center"/>
    </xf>
    <xf numFmtId="3" fontId="17" fillId="60" borderId="18" xfId="20" applyNumberFormat="1" applyFont="1" applyFill="1" applyBorder="1" applyAlignment="1">
      <alignment horizontal="right" vertical="center"/>
    </xf>
    <xf numFmtId="3" fontId="17" fillId="60" borderId="19" xfId="20" applyNumberFormat="1" applyFont="1" applyFill="1" applyBorder="1" applyAlignment="1">
      <alignment horizontal="right" vertical="center"/>
    </xf>
    <xf numFmtId="3" fontId="15" fillId="2" borderId="15" xfId="20" applyNumberFormat="1" applyFont="1" applyFill="1" applyBorder="1" applyAlignment="1">
      <alignment horizontal="right" vertical="center"/>
    </xf>
    <xf numFmtId="3" fontId="15" fillId="2" borderId="88" xfId="20" applyNumberFormat="1" applyFont="1" applyFill="1" applyBorder="1" applyAlignment="1">
      <alignment horizontal="right" vertical="center"/>
    </xf>
    <xf numFmtId="3" fontId="13" fillId="60" borderId="79" xfId="0" applyNumberFormat="1" applyFont="1" applyFill="1" applyBorder="1" applyAlignment="1">
      <alignment horizontal="right" vertical="center" wrapText="1"/>
    </xf>
    <xf numFmtId="3" fontId="75" fillId="2" borderId="26" xfId="6" quotePrefix="1" applyNumberFormat="1" applyFont="1" applyFill="1" applyBorder="1" applyAlignment="1">
      <alignment horizontal="right" vertical="center" wrapText="1"/>
    </xf>
    <xf numFmtId="3" fontId="75" fillId="2" borderId="18" xfId="6" quotePrefix="1" applyNumberFormat="1" applyFont="1" applyFill="1" applyBorder="1" applyAlignment="1">
      <alignment horizontal="right" vertical="center" wrapText="1"/>
    </xf>
    <xf numFmtId="3" fontId="75" fillId="0" borderId="18" xfId="6" quotePrefix="1" applyNumberFormat="1" applyFont="1" applyFill="1" applyBorder="1" applyAlignment="1">
      <alignment horizontal="right" vertical="center" wrapText="1"/>
    </xf>
    <xf numFmtId="3" fontId="75" fillId="2" borderId="19" xfId="6" quotePrefix="1" applyNumberFormat="1" applyFont="1" applyFill="1" applyBorder="1" applyAlignment="1">
      <alignment horizontal="right" vertical="center" wrapText="1"/>
    </xf>
    <xf numFmtId="4" fontId="54" fillId="2" borderId="0" xfId="0" applyNumberFormat="1" applyFont="1" applyFill="1"/>
    <xf numFmtId="4" fontId="54" fillId="2" borderId="1" xfId="0" applyNumberFormat="1" applyFont="1" applyFill="1" applyBorder="1" applyAlignment="1">
      <alignment horizontal="right" vertical="center"/>
    </xf>
    <xf numFmtId="4" fontId="54" fillId="2" borderId="0" xfId="0" applyNumberFormat="1" applyFont="1" applyFill="1" applyAlignment="1">
      <alignment horizontal="right"/>
    </xf>
    <xf numFmtId="4" fontId="54" fillId="2" borderId="17" xfId="0" applyNumberFormat="1" applyFont="1" applyFill="1" applyBorder="1" applyAlignment="1">
      <alignment horizontal="right" vertical="center"/>
    </xf>
    <xf numFmtId="4" fontId="54" fillId="2" borderId="29" xfId="0" applyNumberFormat="1" applyFont="1" applyFill="1" applyBorder="1" applyAlignment="1">
      <alignment horizontal="right" vertical="center"/>
    </xf>
    <xf numFmtId="4" fontId="54" fillId="2" borderId="54" xfId="0" applyNumberFormat="1" applyFont="1" applyFill="1" applyBorder="1" applyAlignment="1">
      <alignment horizontal="right" vertical="center"/>
    </xf>
    <xf numFmtId="4" fontId="54" fillId="2" borderId="30" xfId="0" applyNumberFormat="1" applyFont="1" applyFill="1" applyBorder="1" applyAlignment="1">
      <alignment horizontal="center" vertical="center" wrapText="1"/>
    </xf>
    <xf numFmtId="4" fontId="54" fillId="2" borderId="18" xfId="0" applyNumberFormat="1" applyFont="1" applyFill="1" applyBorder="1" applyAlignment="1">
      <alignment horizontal="right" vertical="center"/>
    </xf>
    <xf numFmtId="4" fontId="55" fillId="27" borderId="18" xfId="0" applyNumberFormat="1" applyFont="1" applyFill="1" applyBorder="1" applyAlignment="1">
      <alignment horizontal="right" vertical="center"/>
    </xf>
    <xf numFmtId="4" fontId="55" fillId="28" borderId="18" xfId="0" applyNumberFormat="1" applyFont="1" applyFill="1" applyBorder="1" applyAlignment="1">
      <alignment horizontal="right" vertical="center"/>
    </xf>
    <xf numFmtId="4" fontId="40" fillId="27" borderId="18" xfId="0" applyNumberFormat="1" applyFont="1" applyFill="1" applyBorder="1" applyAlignment="1">
      <alignment horizontal="right" vertical="center"/>
    </xf>
    <xf numFmtId="4" fontId="40" fillId="28" borderId="18" xfId="0" applyNumberFormat="1" applyFont="1" applyFill="1" applyBorder="1" applyAlignment="1">
      <alignment horizontal="right" vertical="center"/>
    </xf>
    <xf numFmtId="4" fontId="59" fillId="19" borderId="18" xfId="0" applyNumberFormat="1" applyFont="1" applyFill="1" applyBorder="1" applyAlignment="1">
      <alignment horizontal="right" vertical="center"/>
    </xf>
    <xf numFmtId="4" fontId="54" fillId="2" borderId="19" xfId="0" applyNumberFormat="1" applyFont="1" applyFill="1" applyBorder="1" applyAlignment="1">
      <alignment horizontal="right" vertical="center"/>
    </xf>
    <xf numFmtId="4" fontId="54" fillId="2" borderId="12" xfId="0" applyNumberFormat="1" applyFont="1" applyFill="1" applyBorder="1" applyAlignment="1">
      <alignment horizontal="right" vertical="center"/>
    </xf>
    <xf numFmtId="4" fontId="54" fillId="2" borderId="11" xfId="0" applyNumberFormat="1" applyFont="1" applyFill="1" applyBorder="1" applyAlignment="1">
      <alignment wrapText="1"/>
    </xf>
    <xf numFmtId="4" fontId="54" fillId="2" borderId="2" xfId="0" applyNumberFormat="1" applyFont="1" applyFill="1" applyBorder="1" applyAlignment="1">
      <alignment horizontal="center" vertical="center"/>
    </xf>
    <xf numFmtId="4" fontId="55" fillId="27" borderId="2" xfId="0" applyNumberFormat="1" applyFont="1" applyFill="1" applyBorder="1" applyAlignment="1">
      <alignment horizontal="center" vertical="center"/>
    </xf>
    <xf numFmtId="4" fontId="55" fillId="28" borderId="2" xfId="0" applyNumberFormat="1" applyFont="1" applyFill="1" applyBorder="1" applyAlignment="1">
      <alignment horizontal="center" vertical="center"/>
    </xf>
    <xf numFmtId="4" fontId="40" fillId="27" borderId="2" xfId="0" applyNumberFormat="1" applyFont="1" applyFill="1" applyBorder="1" applyAlignment="1">
      <alignment horizontal="center" vertical="center"/>
    </xf>
    <xf numFmtId="4" fontId="40" fillId="28" borderId="2" xfId="0" applyNumberFormat="1" applyFont="1" applyFill="1" applyBorder="1" applyAlignment="1">
      <alignment horizontal="center" vertical="center"/>
    </xf>
    <xf numFmtId="4" fontId="55" fillId="28" borderId="6" xfId="0" applyNumberFormat="1" applyFont="1" applyFill="1" applyBorder="1" applyAlignment="1">
      <alignment horizontal="center" vertical="center"/>
    </xf>
    <xf numFmtId="4" fontId="59" fillId="19" borderId="10" xfId="0" applyNumberFormat="1" applyFont="1" applyFill="1" applyBorder="1" applyAlignment="1">
      <alignment horizontal="center" vertical="center"/>
    </xf>
    <xf numFmtId="4" fontId="54" fillId="2" borderId="47" xfId="0" applyNumberFormat="1" applyFont="1" applyFill="1" applyBorder="1" applyAlignment="1">
      <alignment horizontal="center" vertical="center"/>
    </xf>
    <xf numFmtId="4" fontId="55" fillId="28" borderId="66" xfId="0" applyNumberFormat="1" applyFont="1" applyFill="1" applyBorder="1" applyAlignment="1">
      <alignment horizontal="center" vertical="center"/>
    </xf>
    <xf numFmtId="4" fontId="59" fillId="19" borderId="69" xfId="0" applyNumberFormat="1" applyFont="1" applyFill="1" applyBorder="1" applyAlignment="1">
      <alignment horizontal="center" vertical="center"/>
    </xf>
    <xf numFmtId="4" fontId="54" fillId="2" borderId="15" xfId="0" applyNumberFormat="1" applyFont="1" applyFill="1" applyBorder="1" applyAlignment="1">
      <alignment horizontal="center" vertical="center"/>
    </xf>
    <xf numFmtId="4" fontId="54" fillId="2" borderId="69" xfId="0" applyNumberFormat="1" applyFont="1" applyFill="1" applyBorder="1" applyAlignment="1">
      <alignment horizontal="center" vertical="center"/>
    </xf>
    <xf numFmtId="4" fontId="54" fillId="2" borderId="93" xfId="0" applyNumberFormat="1" applyFont="1" applyFill="1" applyBorder="1" applyAlignment="1">
      <alignment horizontal="right" vertical="center"/>
    </xf>
    <xf numFmtId="4" fontId="55" fillId="27" borderId="93" xfId="0" applyNumberFormat="1" applyFont="1" applyFill="1" applyBorder="1" applyAlignment="1">
      <alignment horizontal="right" vertical="center"/>
    </xf>
    <xf numFmtId="4" fontId="55" fillId="28" borderId="93" xfId="0" applyNumberFormat="1" applyFont="1" applyFill="1" applyBorder="1" applyAlignment="1">
      <alignment horizontal="right" vertical="center"/>
    </xf>
    <xf numFmtId="4" fontId="40" fillId="27" borderId="93" xfId="0" applyNumberFormat="1" applyFont="1" applyFill="1" applyBorder="1" applyAlignment="1">
      <alignment horizontal="right" vertical="center"/>
    </xf>
    <xf numFmtId="4" fontId="40" fillId="27" borderId="29" xfId="0" applyNumberFormat="1" applyFont="1" applyFill="1" applyBorder="1" applyAlignment="1">
      <alignment horizontal="right" vertical="center"/>
    </xf>
    <xf numFmtId="4" fontId="40" fillId="28" borderId="93" xfId="0" applyNumberFormat="1" applyFont="1" applyFill="1" applyBorder="1" applyAlignment="1">
      <alignment horizontal="right" vertical="center"/>
    </xf>
    <xf numFmtId="4" fontId="40" fillId="28" borderId="29" xfId="0" applyNumberFormat="1" applyFont="1" applyFill="1" applyBorder="1" applyAlignment="1">
      <alignment horizontal="right" vertical="center"/>
    </xf>
    <xf numFmtId="4" fontId="55" fillId="28" borderId="94" xfId="0" applyNumberFormat="1" applyFont="1" applyFill="1" applyBorder="1" applyAlignment="1">
      <alignment horizontal="right" vertical="center"/>
    </xf>
    <xf numFmtId="4" fontId="59" fillId="19" borderId="30" xfId="0" applyNumberFormat="1" applyFont="1" applyFill="1" applyBorder="1" applyAlignment="1">
      <alignment horizontal="right" vertical="center"/>
    </xf>
    <xf numFmtId="4" fontId="54" fillId="2" borderId="95" xfId="0" applyNumberFormat="1" applyFont="1" applyFill="1" applyBorder="1" applyAlignment="1">
      <alignment horizontal="right" vertical="center"/>
    </xf>
    <xf numFmtId="4" fontId="55" fillId="28" borderId="92" xfId="0" applyNumberFormat="1" applyFont="1" applyFill="1" applyBorder="1" applyAlignment="1">
      <alignment horizontal="right" vertical="center"/>
    </xf>
    <xf numFmtId="4" fontId="59" fillId="19" borderId="96" xfId="0" applyNumberFormat="1" applyFont="1" applyFill="1" applyBorder="1" applyAlignment="1">
      <alignment horizontal="right" vertical="center"/>
    </xf>
    <xf numFmtId="4" fontId="54" fillId="2" borderId="88" xfId="0" applyNumberFormat="1" applyFont="1" applyFill="1" applyBorder="1" applyAlignment="1">
      <alignment horizontal="right" vertical="center"/>
    </xf>
    <xf numFmtId="4" fontId="54" fillId="2" borderId="96" xfId="0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center"/>
    </xf>
    <xf numFmtId="4" fontId="54" fillId="2" borderId="64" xfId="0" applyNumberFormat="1" applyFont="1" applyFill="1" applyBorder="1" applyAlignment="1">
      <alignment horizontal="right" vertical="center"/>
    </xf>
    <xf numFmtId="4" fontId="54" fillId="2" borderId="11" xfId="0" applyNumberFormat="1" applyFont="1" applyFill="1" applyBorder="1" applyAlignment="1">
      <alignment horizontal="right" vertical="center"/>
    </xf>
    <xf numFmtId="4" fontId="54" fillId="2" borderId="76" xfId="0" applyNumberFormat="1" applyFont="1" applyFill="1" applyBorder="1" applyAlignment="1">
      <alignment horizontal="right" vertical="center"/>
    </xf>
    <xf numFmtId="4" fontId="54" fillId="2" borderId="20" xfId="0" applyNumberFormat="1" applyFont="1" applyFill="1" applyBorder="1" applyAlignment="1">
      <alignment horizontal="right" vertical="center"/>
    </xf>
    <xf numFmtId="4" fontId="54" fillId="2" borderId="33" xfId="0" applyNumberFormat="1" applyFont="1" applyFill="1" applyBorder="1" applyAlignment="1">
      <alignment horizontal="right" vertical="center"/>
    </xf>
    <xf numFmtId="4" fontId="54" fillId="2" borderId="28" xfId="0" applyNumberFormat="1" applyFont="1" applyFill="1" applyBorder="1" applyAlignment="1">
      <alignment horizontal="right" vertical="center"/>
    </xf>
    <xf numFmtId="4" fontId="54" fillId="2" borderId="97" xfId="0" applyNumberFormat="1" applyFont="1" applyFill="1" applyBorder="1" applyAlignment="1">
      <alignment horizontal="right" vertical="center"/>
    </xf>
    <xf numFmtId="4" fontId="54" fillId="2" borderId="26" xfId="0" applyNumberFormat="1" applyFont="1" applyFill="1" applyBorder="1" applyAlignment="1">
      <alignment horizontal="right" vertical="center"/>
    </xf>
    <xf numFmtId="4" fontId="54" fillId="2" borderId="74" xfId="0" applyNumberFormat="1" applyFont="1" applyFill="1" applyBorder="1" applyAlignment="1">
      <alignment horizontal="right" vertical="center"/>
    </xf>
    <xf numFmtId="4" fontId="54" fillId="2" borderId="94" xfId="0" applyNumberFormat="1" applyFont="1" applyFill="1" applyBorder="1" applyAlignment="1">
      <alignment horizontal="right" vertical="center"/>
    </xf>
    <xf numFmtId="4" fontId="54" fillId="2" borderId="40" xfId="0" applyNumberFormat="1" applyFont="1" applyFill="1" applyBorder="1" applyAlignment="1">
      <alignment horizontal="right" vertical="center"/>
    </xf>
    <xf numFmtId="0" fontId="54" fillId="2" borderId="0" xfId="0" applyFont="1" applyFill="1" applyBorder="1"/>
    <xf numFmtId="4" fontId="76" fillId="2" borderId="74" xfId="0" applyNumberFormat="1" applyFont="1" applyFill="1" applyBorder="1" applyAlignment="1">
      <alignment horizontal="right" vertical="center"/>
    </xf>
    <xf numFmtId="0" fontId="33" fillId="2" borderId="0" xfId="20" applyFont="1" applyAlignment="1" applyProtection="1">
      <alignment horizontal="left"/>
    </xf>
    <xf numFmtId="0" fontId="37" fillId="2" borderId="0" xfId="20" applyFont="1" applyAlignment="1" applyProtection="1">
      <alignment horizontal="center" vertical="center" wrapText="1"/>
    </xf>
    <xf numFmtId="0" fontId="33" fillId="2" borderId="0" xfId="20" applyFont="1" applyAlignment="1" applyProtection="1"/>
    <xf numFmtId="0" fontId="16" fillId="2" borderId="0" xfId="20" applyFont="1" applyAlignment="1" applyProtection="1">
      <alignment horizontal="center" vertical="center" wrapText="1"/>
    </xf>
    <xf numFmtId="1" fontId="60" fillId="2" borderId="0" xfId="0" applyNumberFormat="1" applyFont="1" applyFill="1" applyBorder="1" applyAlignment="1">
      <alignment horizontal="center"/>
    </xf>
    <xf numFmtId="1" fontId="54" fillId="2" borderId="0" xfId="0" applyNumberFormat="1" applyFont="1" applyFill="1" applyBorder="1" applyAlignment="1">
      <alignment horizontal="left"/>
    </xf>
    <xf numFmtId="1" fontId="42" fillId="12" borderId="49" xfId="5" applyNumberFormat="1" applyFont="1" applyFill="1" applyBorder="1" applyAlignment="1" applyProtection="1">
      <alignment horizontal="center" vertical="center" wrapText="1"/>
    </xf>
    <xf numFmtId="1" fontId="42" fillId="12" borderId="50" xfId="5" applyNumberFormat="1" applyFont="1" applyFill="1" applyBorder="1" applyAlignment="1" applyProtection="1">
      <alignment horizontal="center" vertical="center" wrapText="1"/>
    </xf>
    <xf numFmtId="1" fontId="42" fillId="12" borderId="55" xfId="5" applyNumberFormat="1" applyFont="1" applyFill="1" applyBorder="1" applyAlignment="1" applyProtection="1">
      <alignment horizontal="center" vertical="center" wrapText="1"/>
    </xf>
    <xf numFmtId="1" fontId="42" fillId="12" borderId="45" xfId="5" applyNumberFormat="1" applyFont="1" applyFill="1" applyBorder="1" applyAlignment="1" applyProtection="1">
      <alignment horizontal="center" vertical="center" wrapText="1"/>
    </xf>
    <xf numFmtId="0" fontId="42" fillId="12" borderId="60" xfId="5" applyFont="1" applyFill="1" applyBorder="1" applyAlignment="1" applyProtection="1">
      <alignment horizontal="center" vertical="center"/>
    </xf>
    <xf numFmtId="0" fontId="42" fillId="12" borderId="61" xfId="5" applyFont="1" applyFill="1" applyBorder="1" applyAlignment="1" applyProtection="1">
      <alignment horizontal="center" vertical="center"/>
    </xf>
    <xf numFmtId="0" fontId="42" fillId="12" borderId="62" xfId="5" applyFont="1" applyFill="1" applyBorder="1" applyAlignment="1" applyProtection="1">
      <alignment horizontal="center" vertical="center"/>
    </xf>
    <xf numFmtId="3" fontId="53" fillId="25" borderId="39" xfId="5" applyNumberFormat="1" applyFont="1" applyFill="1" applyBorder="1" applyAlignment="1" applyProtection="1">
      <alignment horizontal="center" vertical="center" wrapText="1"/>
    </xf>
    <xf numFmtId="3" fontId="53" fillId="25" borderId="52" xfId="5" applyNumberFormat="1" applyFont="1" applyFill="1" applyBorder="1" applyAlignment="1" applyProtection="1">
      <alignment horizontal="center" vertical="center" wrapText="1"/>
    </xf>
    <xf numFmtId="0" fontId="41" fillId="2" borderId="0" xfId="5" applyNumberFormat="1" applyFont="1" applyFill="1" applyBorder="1" applyAlignment="1" applyProtection="1">
      <alignment horizontal="center" vertical="center" wrapText="1"/>
    </xf>
    <xf numFmtId="0" fontId="16" fillId="2" borderId="98" xfId="5" applyFont="1" applyBorder="1" applyAlignment="1" applyProtection="1">
      <alignment horizontal="center"/>
    </xf>
    <xf numFmtId="3" fontId="49" fillId="0" borderId="0" xfId="7" applyNumberFormat="1" applyFont="1" applyFill="1" applyAlignment="1">
      <alignment horizontal="center" vertical="center"/>
    </xf>
    <xf numFmtId="3" fontId="13" fillId="0" borderId="30" xfId="0" applyNumberFormat="1" applyFont="1" applyFill="1" applyBorder="1" applyAlignment="1">
      <alignment horizontal="center" vertical="center" wrapText="1"/>
    </xf>
    <xf numFmtId="3" fontId="13" fillId="0" borderId="82" xfId="0" applyNumberFormat="1" applyFont="1" applyFill="1" applyBorder="1" applyAlignment="1">
      <alignment horizontal="center" vertical="center" wrapText="1"/>
    </xf>
    <xf numFmtId="3" fontId="17" fillId="0" borderId="21" xfId="7" applyNumberFormat="1" applyFont="1" applyFill="1" applyBorder="1" applyAlignment="1">
      <alignment horizontal="center" vertical="center" wrapText="1"/>
    </xf>
    <xf numFmtId="3" fontId="17" fillId="0" borderId="23" xfId="7" applyNumberFormat="1" applyFont="1" applyFill="1" applyBorder="1" applyAlignment="1">
      <alignment horizontal="center" vertical="center" wrapText="1"/>
    </xf>
    <xf numFmtId="3" fontId="17" fillId="0" borderId="22" xfId="7" applyNumberFormat="1" applyFont="1" applyFill="1" applyBorder="1" applyAlignment="1">
      <alignment horizontal="center" vertical="center" wrapText="1"/>
    </xf>
    <xf numFmtId="3" fontId="17" fillId="0" borderId="25" xfId="7" applyNumberFormat="1" applyFont="1" applyFill="1" applyBorder="1" applyAlignment="1">
      <alignment horizontal="center" vertical="center" wrapText="1"/>
    </xf>
    <xf numFmtId="3" fontId="19" fillId="0" borderId="77" xfId="7" applyNumberFormat="1" applyFont="1" applyFill="1" applyBorder="1" applyAlignment="1">
      <alignment horizontal="center" vertical="center" wrapText="1"/>
    </xf>
    <xf numFmtId="3" fontId="19" fillId="0" borderId="78" xfId="7" applyNumberFormat="1" applyFont="1" applyFill="1" applyBorder="1" applyAlignment="1">
      <alignment horizontal="center" vertical="center" wrapText="1"/>
    </xf>
    <xf numFmtId="3" fontId="19" fillId="0" borderId="26" xfId="7" applyNumberFormat="1" applyFont="1" applyFill="1" applyBorder="1" applyAlignment="1">
      <alignment horizontal="center" vertical="center" wrapText="1"/>
    </xf>
    <xf numFmtId="3" fontId="19" fillId="0" borderId="19" xfId="7" applyNumberFormat="1" applyFont="1" applyFill="1" applyBorder="1" applyAlignment="1">
      <alignment horizontal="center" vertical="center" wrapText="1"/>
    </xf>
    <xf numFmtId="3" fontId="17" fillId="0" borderId="20" xfId="7" applyNumberFormat="1" applyFont="1" applyFill="1" applyBorder="1" applyAlignment="1">
      <alignment horizontal="center" vertical="center" wrapText="1"/>
    </xf>
    <xf numFmtId="3" fontId="17" fillId="0" borderId="67" xfId="7" applyNumberFormat="1" applyFont="1" applyFill="1" applyBorder="1" applyAlignment="1">
      <alignment horizontal="center" vertical="center" wrapText="1"/>
    </xf>
    <xf numFmtId="3" fontId="17" fillId="0" borderId="84" xfId="7" applyNumberFormat="1" applyFont="1" applyFill="1" applyBorder="1" applyAlignment="1">
      <alignment horizontal="center" vertical="center" wrapText="1"/>
    </xf>
    <xf numFmtId="3" fontId="17" fillId="0" borderId="70" xfId="7" applyNumberFormat="1" applyFont="1" applyFill="1" applyBorder="1" applyAlignment="1">
      <alignment horizontal="center" vertical="center" wrapText="1"/>
    </xf>
    <xf numFmtId="3" fontId="17" fillId="0" borderId="32" xfId="7" applyNumberFormat="1" applyFont="1" applyFill="1" applyBorder="1" applyAlignment="1">
      <alignment horizontal="center" vertical="center" wrapText="1"/>
    </xf>
    <xf numFmtId="3" fontId="17" fillId="0" borderId="64" xfId="7" applyNumberFormat="1" applyFont="1" applyFill="1" applyBorder="1" applyAlignment="1">
      <alignment horizontal="center" vertical="center" wrapText="1"/>
    </xf>
    <xf numFmtId="3" fontId="17" fillId="0" borderId="43" xfId="7" applyNumberFormat="1" applyFont="1" applyFill="1" applyBorder="1" applyAlignment="1">
      <alignment horizontal="center" vertical="center" wrapText="1"/>
    </xf>
    <xf numFmtId="3" fontId="17" fillId="0" borderId="39" xfId="7" applyNumberFormat="1" applyFont="1" applyFill="1" applyBorder="1" applyAlignment="1">
      <alignment horizontal="center" vertical="center" wrapText="1"/>
    </xf>
    <xf numFmtId="3" fontId="17" fillId="0" borderId="52" xfId="7" applyNumberFormat="1" applyFont="1" applyFill="1" applyBorder="1" applyAlignment="1">
      <alignment horizontal="center" vertical="center" wrapText="1"/>
    </xf>
    <xf numFmtId="3" fontId="17" fillId="0" borderId="0" xfId="7" applyNumberFormat="1" applyFont="1" applyFill="1" applyBorder="1" applyAlignment="1">
      <alignment horizontal="center" vertical="center" wrapText="1"/>
    </xf>
    <xf numFmtId="3" fontId="17" fillId="0" borderId="41" xfId="7" applyNumberFormat="1" applyFont="1" applyFill="1" applyBorder="1" applyAlignment="1">
      <alignment horizontal="center" vertical="center" wrapText="1"/>
    </xf>
    <xf numFmtId="3" fontId="17" fillId="0" borderId="65" xfId="7" applyNumberFormat="1" applyFont="1" applyFill="1" applyBorder="1" applyAlignment="1">
      <alignment horizontal="center" vertical="center" wrapText="1"/>
    </xf>
    <xf numFmtId="3" fontId="17" fillId="0" borderId="68" xfId="7" applyNumberFormat="1" applyFont="1" applyFill="1" applyBorder="1" applyAlignment="1">
      <alignment horizontal="center" vertical="center" wrapText="1"/>
    </xf>
    <xf numFmtId="2" fontId="56" fillId="0" borderId="21" xfId="0" applyNumberFormat="1" applyFont="1" applyFill="1" applyBorder="1" applyAlignment="1">
      <alignment horizontal="center" vertical="center" wrapText="1"/>
    </xf>
    <xf numFmtId="2" fontId="56" fillId="0" borderId="22" xfId="0" applyNumberFormat="1" applyFont="1" applyFill="1" applyBorder="1" applyAlignment="1">
      <alignment horizontal="center" vertical="center" wrapText="1"/>
    </xf>
    <xf numFmtId="2" fontId="56" fillId="0" borderId="28" xfId="0" applyNumberFormat="1" applyFont="1" applyFill="1" applyBorder="1" applyAlignment="1">
      <alignment horizontal="center" vertical="center" wrapText="1"/>
    </xf>
    <xf numFmtId="2" fontId="56" fillId="0" borderId="29" xfId="0" applyNumberFormat="1" applyFont="1" applyFill="1" applyBorder="1" applyAlignment="1">
      <alignment horizontal="center" vertical="center" wrapText="1"/>
    </xf>
    <xf numFmtId="2" fontId="56" fillId="0" borderId="23" xfId="0" applyNumberFormat="1" applyFont="1" applyFill="1" applyBorder="1" applyAlignment="1">
      <alignment horizontal="center" vertical="center" wrapText="1"/>
    </xf>
    <xf numFmtId="2" fontId="56" fillId="0" borderId="25" xfId="0" applyNumberFormat="1" applyFont="1" applyFill="1" applyBorder="1" applyAlignment="1">
      <alignment horizontal="center" vertical="center" wrapText="1"/>
    </xf>
    <xf numFmtId="3" fontId="17" fillId="0" borderId="38" xfId="7" applyNumberFormat="1" applyFont="1" applyFill="1" applyBorder="1" applyAlignment="1">
      <alignment horizontal="center" vertical="center"/>
    </xf>
    <xf numFmtId="3" fontId="17" fillId="0" borderId="39" xfId="7" applyNumberFormat="1" applyFont="1" applyFill="1" applyBorder="1" applyAlignment="1">
      <alignment horizontal="center" vertical="center"/>
    </xf>
    <xf numFmtId="3" fontId="17" fillId="0" borderId="41" xfId="7" applyNumberFormat="1" applyFont="1" applyFill="1" applyBorder="1" applyAlignment="1">
      <alignment horizontal="center" vertical="center"/>
    </xf>
    <xf numFmtId="3" fontId="17" fillId="0" borderId="42" xfId="7" applyNumberFormat="1" applyFont="1" applyFill="1" applyBorder="1" applyAlignment="1">
      <alignment horizontal="center" vertical="center"/>
    </xf>
    <xf numFmtId="0" fontId="56" fillId="0" borderId="37" xfId="0" applyFont="1" applyFill="1" applyBorder="1" applyAlignment="1">
      <alignment horizontal="center" vertical="center"/>
    </xf>
    <xf numFmtId="0" fontId="56" fillId="0" borderId="38" xfId="0" applyFont="1" applyFill="1" applyBorder="1" applyAlignment="1">
      <alignment horizontal="center" vertical="center"/>
    </xf>
    <xf numFmtId="0" fontId="56" fillId="0" borderId="40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3" fontId="17" fillId="0" borderId="66" xfId="7" applyNumberFormat="1" applyFont="1" applyFill="1" applyBorder="1" applyAlignment="1">
      <alignment horizontal="center" vertical="center" wrapText="1"/>
    </xf>
    <xf numFmtId="3" fontId="17" fillId="0" borderId="69" xfId="7" applyNumberFormat="1" applyFont="1" applyFill="1" applyBorder="1" applyAlignment="1">
      <alignment horizontal="center" vertical="center" wrapText="1"/>
    </xf>
    <xf numFmtId="3" fontId="17" fillId="60" borderId="32" xfId="7" applyNumberFormat="1" applyFont="1" applyFill="1" applyBorder="1" applyAlignment="1">
      <alignment horizontal="center" vertical="center" wrapText="1"/>
    </xf>
    <xf numFmtId="3" fontId="17" fillId="60" borderId="64" xfId="7" applyNumberFormat="1" applyFont="1" applyFill="1" applyBorder="1" applyAlignment="1">
      <alignment horizontal="center" vertical="center" wrapText="1"/>
    </xf>
    <xf numFmtId="3" fontId="17" fillId="60" borderId="43" xfId="7" applyNumberFormat="1" applyFont="1" applyFill="1" applyBorder="1" applyAlignment="1">
      <alignment horizontal="center" vertical="center" wrapText="1"/>
    </xf>
    <xf numFmtId="3" fontId="17" fillId="60" borderId="21" xfId="7" applyNumberFormat="1" applyFont="1" applyFill="1" applyBorder="1" applyAlignment="1">
      <alignment horizontal="center" vertical="center" wrapText="1"/>
    </xf>
    <xf numFmtId="3" fontId="17" fillId="60" borderId="28" xfId="7" applyNumberFormat="1" applyFont="1" applyFill="1" applyBorder="1" applyAlignment="1">
      <alignment horizontal="center" vertical="center" wrapText="1"/>
    </xf>
    <xf numFmtId="3" fontId="17" fillId="60" borderId="23" xfId="7" applyNumberFormat="1" applyFont="1" applyFill="1" applyBorder="1" applyAlignment="1">
      <alignment horizontal="center" vertical="center" wrapText="1"/>
    </xf>
    <xf numFmtId="3" fontId="17" fillId="60" borderId="66" xfId="7" applyNumberFormat="1" applyFont="1" applyFill="1" applyBorder="1" applyAlignment="1">
      <alignment horizontal="center" vertical="center" wrapText="1"/>
    </xf>
    <xf numFmtId="3" fontId="17" fillId="60" borderId="2" xfId="7" applyNumberFormat="1" applyFont="1" applyFill="1" applyBorder="1" applyAlignment="1">
      <alignment horizontal="center" vertical="center" wrapText="1"/>
    </xf>
    <xf numFmtId="3" fontId="17" fillId="60" borderId="69" xfId="7" applyNumberFormat="1" applyFont="1" applyFill="1" applyBorder="1" applyAlignment="1">
      <alignment horizontal="center" vertical="center" wrapText="1"/>
    </xf>
    <xf numFmtId="3" fontId="17" fillId="60" borderId="52" xfId="7" applyNumberFormat="1" applyFont="1" applyFill="1" applyBorder="1" applyAlignment="1">
      <alignment horizontal="center" vertical="center" wrapText="1"/>
    </xf>
    <xf numFmtId="3" fontId="17" fillId="60" borderId="37" xfId="7" applyNumberFormat="1" applyFont="1" applyFill="1" applyBorder="1" applyAlignment="1">
      <alignment horizontal="center" vertical="center" wrapText="1"/>
    </xf>
    <xf numFmtId="3" fontId="17" fillId="60" borderId="38" xfId="7" applyNumberFormat="1" applyFont="1" applyFill="1" applyBorder="1" applyAlignment="1">
      <alignment horizontal="center" vertical="center" wrapText="1"/>
    </xf>
    <xf numFmtId="3" fontId="17" fillId="60" borderId="40" xfId="7" applyNumberFormat="1" applyFont="1" applyFill="1" applyBorder="1" applyAlignment="1">
      <alignment horizontal="center" vertical="center" wrapText="1"/>
    </xf>
    <xf numFmtId="3" fontId="17" fillId="60" borderId="41" xfId="7" applyNumberFormat="1" applyFont="1" applyFill="1" applyBorder="1" applyAlignment="1">
      <alignment horizontal="center" vertical="center" wrapText="1"/>
    </xf>
    <xf numFmtId="3" fontId="19" fillId="60" borderId="26" xfId="7" applyNumberFormat="1" applyFont="1" applyFill="1" applyBorder="1" applyAlignment="1">
      <alignment horizontal="center" vertical="center" wrapText="1"/>
    </xf>
    <xf numFmtId="3" fontId="19" fillId="60" borderId="18" xfId="7" applyNumberFormat="1" applyFont="1" applyFill="1" applyBorder="1" applyAlignment="1">
      <alignment horizontal="center" vertical="center" wrapText="1"/>
    </xf>
    <xf numFmtId="3" fontId="19" fillId="60" borderId="19" xfId="7" applyNumberFormat="1" applyFont="1" applyFill="1" applyBorder="1" applyAlignment="1">
      <alignment horizontal="center" vertical="center" wrapText="1"/>
    </xf>
    <xf numFmtId="3" fontId="17" fillId="60" borderId="65" xfId="7" applyNumberFormat="1" applyFont="1" applyFill="1" applyBorder="1" applyAlignment="1">
      <alignment horizontal="center" vertical="center" wrapText="1"/>
    </xf>
    <xf numFmtId="3" fontId="17" fillId="60" borderId="72" xfId="7" applyNumberFormat="1" applyFont="1" applyFill="1" applyBorder="1" applyAlignment="1">
      <alignment horizontal="center" vertical="center" wrapText="1"/>
    </xf>
    <xf numFmtId="3" fontId="17" fillId="60" borderId="22" xfId="7" applyNumberFormat="1" applyFont="1" applyFill="1" applyBorder="1" applyAlignment="1">
      <alignment horizontal="center" vertical="center" wrapText="1"/>
    </xf>
    <xf numFmtId="3" fontId="17" fillId="60" borderId="68" xfId="7" applyNumberFormat="1" applyFont="1" applyFill="1" applyBorder="1" applyAlignment="1">
      <alignment horizontal="center" vertical="center" wrapText="1"/>
    </xf>
    <xf numFmtId="3" fontId="17" fillId="60" borderId="24" xfId="7" applyNumberFormat="1" applyFont="1" applyFill="1" applyBorder="1" applyAlignment="1">
      <alignment horizontal="center" vertical="center" wrapText="1"/>
    </xf>
    <xf numFmtId="3" fontId="17" fillId="60" borderId="25" xfId="7" applyNumberFormat="1" applyFont="1" applyFill="1" applyBorder="1" applyAlignment="1">
      <alignment horizontal="center" vertical="center" wrapText="1"/>
    </xf>
    <xf numFmtId="3" fontId="13" fillId="60" borderId="30" xfId="0" applyNumberFormat="1" applyFont="1" applyFill="1" applyBorder="1" applyAlignment="1">
      <alignment horizontal="center" vertical="center" wrapText="1"/>
    </xf>
    <xf numFmtId="3" fontId="13" fillId="60" borderId="82" xfId="0" applyNumberFormat="1" applyFont="1" applyFill="1" applyBorder="1" applyAlignment="1">
      <alignment horizontal="center" vertical="center" wrapText="1"/>
    </xf>
    <xf numFmtId="3" fontId="17" fillId="60" borderId="39" xfId="7" applyNumberFormat="1" applyFont="1" applyFill="1" applyBorder="1" applyAlignment="1">
      <alignment horizontal="center" vertical="center" wrapText="1"/>
    </xf>
    <xf numFmtId="3" fontId="17" fillId="60" borderId="42" xfId="7" applyNumberFormat="1" applyFont="1" applyFill="1" applyBorder="1" applyAlignment="1">
      <alignment horizontal="center" vertical="center" wrapText="1"/>
    </xf>
    <xf numFmtId="3" fontId="17" fillId="60" borderId="26" xfId="7" applyNumberFormat="1" applyFont="1" applyFill="1" applyBorder="1" applyAlignment="1">
      <alignment horizontal="center" vertical="center" wrapText="1"/>
    </xf>
    <xf numFmtId="3" fontId="17" fillId="60" borderId="18" xfId="7" applyNumberFormat="1" applyFont="1" applyFill="1" applyBorder="1" applyAlignment="1">
      <alignment horizontal="center" vertical="center" wrapText="1"/>
    </xf>
    <xf numFmtId="3" fontId="17" fillId="60" borderId="19" xfId="7" applyNumberFormat="1" applyFont="1" applyFill="1" applyBorder="1" applyAlignment="1">
      <alignment horizontal="center" vertical="center" wrapText="1"/>
    </xf>
  </cellXfs>
  <cellStyles count="111">
    <cellStyle name="Accent1 - 20%" xfId="59" xr:uid="{00000000-0005-0000-0000-000000000000}"/>
    <cellStyle name="Accent1 - 40%" xfId="60" xr:uid="{00000000-0005-0000-0000-000001000000}"/>
    <cellStyle name="Accent1 - 60%" xfId="61" xr:uid="{00000000-0005-0000-0000-000002000000}"/>
    <cellStyle name="Accent2 - 20%" xfId="62" xr:uid="{00000000-0005-0000-0000-000003000000}"/>
    <cellStyle name="Accent2 - 40%" xfId="63" xr:uid="{00000000-0005-0000-0000-000004000000}"/>
    <cellStyle name="Accent2 - 60%" xfId="64" xr:uid="{00000000-0005-0000-0000-000005000000}"/>
    <cellStyle name="Accent3 - 20%" xfId="65" xr:uid="{00000000-0005-0000-0000-000006000000}"/>
    <cellStyle name="Accent3 - 40%" xfId="66" xr:uid="{00000000-0005-0000-0000-000007000000}"/>
    <cellStyle name="Accent3 - 60%" xfId="67" xr:uid="{00000000-0005-0000-0000-000008000000}"/>
    <cellStyle name="Accent4 - 20%" xfId="68" xr:uid="{00000000-0005-0000-0000-000009000000}"/>
    <cellStyle name="Accent4 - 40%" xfId="69" xr:uid="{00000000-0005-0000-0000-00000A000000}"/>
    <cellStyle name="Accent4 - 60%" xfId="70" xr:uid="{00000000-0005-0000-0000-00000B000000}"/>
    <cellStyle name="Accent5 - 20%" xfId="71" xr:uid="{00000000-0005-0000-0000-00000C000000}"/>
    <cellStyle name="Accent5 - 40%" xfId="72" xr:uid="{00000000-0005-0000-0000-00000D000000}"/>
    <cellStyle name="Accent5 - 60%" xfId="73" xr:uid="{00000000-0005-0000-0000-00000E000000}"/>
    <cellStyle name="Accent6 - 20%" xfId="74" xr:uid="{00000000-0005-0000-0000-00000F000000}"/>
    <cellStyle name="Accent6 - 40%" xfId="75" xr:uid="{00000000-0005-0000-0000-000010000000}"/>
    <cellStyle name="Accent6 - 60%" xfId="76" xr:uid="{00000000-0005-0000-0000-000011000000}"/>
    <cellStyle name="Comma 2" xfId="9" xr:uid="{00000000-0005-0000-0000-000012000000}"/>
    <cellStyle name="Emphasis 1" xfId="77" xr:uid="{00000000-0005-0000-0000-000013000000}"/>
    <cellStyle name="Emphasis 2" xfId="78" xr:uid="{00000000-0005-0000-0000-000014000000}"/>
    <cellStyle name="Emphasis 3" xfId="79" xr:uid="{00000000-0005-0000-0000-000015000000}"/>
    <cellStyle name="Normal" xfId="0" builtinId="0"/>
    <cellStyle name="Normal 2" xfId="5" xr:uid="{00000000-0005-0000-0000-000016000000}"/>
    <cellStyle name="Normal 2 2" xfId="51" xr:uid="{00000000-0005-0000-0000-000017000000}"/>
    <cellStyle name="Normal 3" xfId="58" xr:uid="{00000000-0005-0000-0000-000018000000}"/>
    <cellStyle name="Normal 3 3" xfId="10" xr:uid="{00000000-0005-0000-0000-000019000000}"/>
    <cellStyle name="Normal 6" xfId="7" xr:uid="{00000000-0005-0000-0000-00001A000000}"/>
    <cellStyle name="Normal 6 2" xfId="20" xr:uid="{00000000-0005-0000-0000-00001B000000}"/>
    <cellStyle name="Normal 6 3" xfId="11" xr:uid="{00000000-0005-0000-0000-00001C000000}"/>
    <cellStyle name="Normalno 2" xfId="6" xr:uid="{00000000-0005-0000-0000-00001F000000}"/>
    <cellStyle name="Normalno 3" xfId="3" xr:uid="{00000000-0005-0000-0000-000020000000}"/>
    <cellStyle name="Normalno 3 2" xfId="44" xr:uid="{00000000-0005-0000-0000-000021000000}"/>
    <cellStyle name="Normalno 3 2 2" xfId="54" xr:uid="{00000000-0005-0000-0000-000022000000}"/>
    <cellStyle name="Normalno 3 3" xfId="47" xr:uid="{00000000-0005-0000-0000-000023000000}"/>
    <cellStyle name="Normalno 3 4" xfId="50" xr:uid="{00000000-0005-0000-0000-000024000000}"/>
    <cellStyle name="Normalno 4" xfId="8" xr:uid="{00000000-0005-0000-0000-000025000000}"/>
    <cellStyle name="Normalno 4 2" xfId="45" xr:uid="{00000000-0005-0000-0000-000026000000}"/>
    <cellStyle name="Normalno 4 2 2" xfId="55" xr:uid="{00000000-0005-0000-0000-000027000000}"/>
    <cellStyle name="Normalno 4 3" xfId="48" xr:uid="{00000000-0005-0000-0000-000028000000}"/>
    <cellStyle name="Normalno 4 4" xfId="52" xr:uid="{00000000-0005-0000-0000-000029000000}"/>
    <cellStyle name="Normalno 5" xfId="57" xr:uid="{00000000-0005-0000-0000-00002A000000}"/>
    <cellStyle name="Obično 2" xfId="23" xr:uid="{00000000-0005-0000-0000-00002B000000}"/>
    <cellStyle name="Obično 2 2" xfId="46" xr:uid="{00000000-0005-0000-0000-00002C000000}"/>
    <cellStyle name="Obično 2 2 2" xfId="56" xr:uid="{00000000-0005-0000-0000-00002D000000}"/>
    <cellStyle name="Obično 2 3" xfId="49" xr:uid="{00000000-0005-0000-0000-00002E000000}"/>
    <cellStyle name="Obično 2 4" xfId="53" xr:uid="{00000000-0005-0000-0000-00002F000000}"/>
    <cellStyle name="Obično_01_ZAGREBAČKA ŽUPANIJA" xfId="41" xr:uid="{00000000-0005-0000-0000-000030000000}"/>
    <cellStyle name="Obično_14_OSJEČKO-BARANJSKA ŽUPANIJA" xfId="42" xr:uid="{00000000-0005-0000-0000-000031000000}"/>
    <cellStyle name="Obično_List4" xfId="43" xr:uid="{00000000-0005-0000-0000-000032000000}"/>
    <cellStyle name="Obično_List7" xfId="38" xr:uid="{00000000-0005-0000-0000-000033000000}"/>
    <cellStyle name="Obično_List8" xfId="39" xr:uid="{00000000-0005-0000-0000-000034000000}"/>
    <cellStyle name="Obično_List9" xfId="40" xr:uid="{00000000-0005-0000-0000-000035000000}"/>
    <cellStyle name="SAPBEXaggData" xfId="12" xr:uid="{00000000-0005-0000-0000-000036000000}"/>
    <cellStyle name="SAPBEXaggData 2" xfId="25" xr:uid="{00000000-0005-0000-0000-000037000000}"/>
    <cellStyle name="SAPBEXaggDataEmph" xfId="80" xr:uid="{00000000-0005-0000-0000-000038000000}"/>
    <cellStyle name="SAPBEXaggItem" xfId="13" xr:uid="{00000000-0005-0000-0000-000039000000}"/>
    <cellStyle name="SAPBEXaggItem 2" xfId="26" xr:uid="{00000000-0005-0000-0000-00003A000000}"/>
    <cellStyle name="SAPBEXaggItemX" xfId="81" xr:uid="{00000000-0005-0000-0000-00003B000000}"/>
    <cellStyle name="SAPBEXchaText" xfId="1" xr:uid="{00000000-0005-0000-0000-00003C000000}"/>
    <cellStyle name="SAPBEXchaText 2" xfId="21" xr:uid="{00000000-0005-0000-0000-00003D000000}"/>
    <cellStyle name="SAPBEXchaText 2 2" xfId="35" xr:uid="{00000000-0005-0000-0000-00003E000000}"/>
    <cellStyle name="SAPBEXchaText 3" xfId="27" xr:uid="{00000000-0005-0000-0000-00003F000000}"/>
    <cellStyle name="SAPBEXexcBad7" xfId="82" xr:uid="{00000000-0005-0000-0000-000040000000}"/>
    <cellStyle name="SAPBEXexcBad8" xfId="83" xr:uid="{00000000-0005-0000-0000-000041000000}"/>
    <cellStyle name="SAPBEXexcBad9" xfId="84" xr:uid="{00000000-0005-0000-0000-000042000000}"/>
    <cellStyle name="SAPBEXexcCritical4" xfId="85" xr:uid="{00000000-0005-0000-0000-000043000000}"/>
    <cellStyle name="SAPBEXexcCritical5" xfId="86" xr:uid="{00000000-0005-0000-0000-000044000000}"/>
    <cellStyle name="SAPBEXexcCritical6" xfId="87" xr:uid="{00000000-0005-0000-0000-000045000000}"/>
    <cellStyle name="SAPBEXexcGood1" xfId="88" xr:uid="{00000000-0005-0000-0000-000046000000}"/>
    <cellStyle name="SAPBEXexcGood2" xfId="89" xr:uid="{00000000-0005-0000-0000-000047000000}"/>
    <cellStyle name="SAPBEXexcGood3" xfId="90" xr:uid="{00000000-0005-0000-0000-000048000000}"/>
    <cellStyle name="SAPBEXfilterDrill" xfId="91" xr:uid="{00000000-0005-0000-0000-000049000000}"/>
    <cellStyle name="SAPBEXfilterItem" xfId="92" xr:uid="{00000000-0005-0000-0000-00004A000000}"/>
    <cellStyle name="SAPBEXfilterText" xfId="93" xr:uid="{00000000-0005-0000-0000-00004B000000}"/>
    <cellStyle name="SAPBEXformats" xfId="14" xr:uid="{00000000-0005-0000-0000-00004C000000}"/>
    <cellStyle name="SAPBEXformats 2" xfId="28" xr:uid="{00000000-0005-0000-0000-00004D000000}"/>
    <cellStyle name="SAPBEXheaderItem" xfId="94" xr:uid="{00000000-0005-0000-0000-00004E000000}"/>
    <cellStyle name="SAPBEXheaderText" xfId="95" xr:uid="{00000000-0005-0000-0000-00004F000000}"/>
    <cellStyle name="SAPBEXHLevel0" xfId="15" xr:uid="{00000000-0005-0000-0000-000050000000}"/>
    <cellStyle name="SAPBEXHLevel0 2" xfId="29" xr:uid="{00000000-0005-0000-0000-000051000000}"/>
    <cellStyle name="SAPBEXHLevel0X" xfId="96" xr:uid="{00000000-0005-0000-0000-000052000000}"/>
    <cellStyle name="SAPBEXHLevel1" xfId="16" xr:uid="{00000000-0005-0000-0000-000053000000}"/>
    <cellStyle name="SAPBEXHLevel1 2" xfId="30" xr:uid="{00000000-0005-0000-0000-000054000000}"/>
    <cellStyle name="SAPBEXHLevel1X" xfId="97" xr:uid="{00000000-0005-0000-0000-000055000000}"/>
    <cellStyle name="SAPBEXHLevel2" xfId="17" xr:uid="{00000000-0005-0000-0000-000056000000}"/>
    <cellStyle name="SAPBEXHLevel2 2" xfId="31" xr:uid="{00000000-0005-0000-0000-000057000000}"/>
    <cellStyle name="SAPBEXHLevel2X" xfId="98" xr:uid="{00000000-0005-0000-0000-000058000000}"/>
    <cellStyle name="SAPBEXHLevel3" xfId="18" xr:uid="{00000000-0005-0000-0000-000059000000}"/>
    <cellStyle name="SAPBEXHLevel3 2" xfId="32" xr:uid="{00000000-0005-0000-0000-00005A000000}"/>
    <cellStyle name="SAPBEXHLevel3X" xfId="99" xr:uid="{00000000-0005-0000-0000-00005B000000}"/>
    <cellStyle name="SAPBEXinputData" xfId="100" xr:uid="{00000000-0005-0000-0000-00005C000000}"/>
    <cellStyle name="SAPBEXItemHeader" xfId="19" xr:uid="{00000000-0005-0000-0000-00005D000000}"/>
    <cellStyle name="SAPBEXresData" xfId="101" xr:uid="{00000000-0005-0000-0000-00005E000000}"/>
    <cellStyle name="SAPBEXresDataEmph" xfId="102" xr:uid="{00000000-0005-0000-0000-00005F000000}"/>
    <cellStyle name="SAPBEXresItem" xfId="103" xr:uid="{00000000-0005-0000-0000-000060000000}"/>
    <cellStyle name="SAPBEXresItemX" xfId="104" xr:uid="{00000000-0005-0000-0000-000061000000}"/>
    <cellStyle name="SAPBEXstdData" xfId="4" xr:uid="{00000000-0005-0000-0000-000062000000}"/>
    <cellStyle name="SAPBEXstdData 2" xfId="24" xr:uid="{00000000-0005-0000-0000-000063000000}"/>
    <cellStyle name="SAPBEXstdData 2 2" xfId="37" xr:uid="{00000000-0005-0000-0000-000064000000}"/>
    <cellStyle name="SAPBEXstdData 3" xfId="33" xr:uid="{00000000-0005-0000-0000-000065000000}"/>
    <cellStyle name="SAPBEXstdDataEmph" xfId="105" xr:uid="{00000000-0005-0000-0000-000066000000}"/>
    <cellStyle name="SAPBEXstdItem" xfId="2" xr:uid="{00000000-0005-0000-0000-000067000000}"/>
    <cellStyle name="SAPBEXstdItem 2" xfId="22" xr:uid="{00000000-0005-0000-0000-000068000000}"/>
    <cellStyle name="SAPBEXstdItem 2 2" xfId="36" xr:uid="{00000000-0005-0000-0000-000069000000}"/>
    <cellStyle name="SAPBEXstdItem 3" xfId="34" xr:uid="{00000000-0005-0000-0000-00006A000000}"/>
    <cellStyle name="SAPBEXstdItemX" xfId="106" xr:uid="{00000000-0005-0000-0000-00006B000000}"/>
    <cellStyle name="SAPBEXtitle" xfId="107" xr:uid="{00000000-0005-0000-0000-00006C000000}"/>
    <cellStyle name="SAPBEXunassignedItem" xfId="108" xr:uid="{00000000-0005-0000-0000-00006D000000}"/>
    <cellStyle name="SAPBEXundefined" xfId="109" xr:uid="{00000000-0005-0000-0000-00006E000000}"/>
    <cellStyle name="Sheet Title" xfId="110" xr:uid="{00000000-0005-0000-0000-00006F000000}"/>
  </cellStyles>
  <dxfs count="0"/>
  <tableStyles count="0" defaultTableStyle="TableStyleMedium9"/>
  <colors>
    <mruColors>
      <color rgb="FFB8CCE4"/>
      <color rgb="FFFFFFCC"/>
      <color rgb="FFCCCCFF"/>
      <color rgb="FF99CCFF"/>
      <color rgb="FFFFFF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otklju&#269;an-sveu&#269;ili&#353;te%20-SASTAVNICE%20Prijedlog%20financijskog%20plana_2020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 za unos u SAP"/>
      <sheetName val="Plan rashoda za unos u SAP"/>
      <sheetName val="PLAN PRIHODA I PRIMITAKA "/>
      <sheetName val="PLAN RASHODA I IZDATAKA"/>
      <sheetName val="PLAN IZDATAKA"/>
      <sheetName val="ANALITIKA EU PROJEKATA"/>
      <sheetName val="AKT"/>
      <sheetName val="p4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J3">
            <v>0</v>
          </cell>
          <cell r="P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6"/>
  <sheetViews>
    <sheetView topLeftCell="A4" workbookViewId="0">
      <selection activeCell="E25" sqref="E25"/>
    </sheetView>
  </sheetViews>
  <sheetFormatPr defaultColWidth="0" defaultRowHeight="12.75" zeroHeight="1"/>
  <cols>
    <col min="1" max="1" width="7.5703125" style="15" customWidth="1"/>
    <col min="2" max="2" width="35" style="15" customWidth="1"/>
    <col min="3" max="3" width="17.28515625" style="15" customWidth="1"/>
    <col min="4" max="4" width="18.140625" style="15" customWidth="1"/>
    <col min="5" max="5" width="17.42578125" style="15" customWidth="1"/>
    <col min="6" max="11" width="11.42578125" style="15" hidden="1" customWidth="1"/>
    <col min="12" max="12" width="7.85546875" style="15" hidden="1" customWidth="1"/>
    <col min="13" max="13" width="41.28515625" style="15" hidden="1" customWidth="1"/>
    <col min="14" max="28" width="11.42578125" style="15" hidden="1" customWidth="1"/>
    <col min="29" max="16384" width="14.42578125" style="15" hidden="1"/>
  </cols>
  <sheetData>
    <row r="1" spans="1:27" ht="15.75" customHeight="1">
      <c r="A1" s="483" t="s">
        <v>690</v>
      </c>
      <c r="B1" s="483"/>
      <c r="C1" s="483"/>
    </row>
    <row r="2" spans="1:27" ht="15">
      <c r="A2" s="17" t="s">
        <v>770</v>
      </c>
      <c r="B2" s="17"/>
      <c r="C2" s="16"/>
      <c r="D2" s="16"/>
      <c r="E2" s="16"/>
      <c r="F2" s="16"/>
      <c r="G2" s="16"/>
      <c r="H2" s="16"/>
      <c r="I2" s="16"/>
      <c r="J2" s="18">
        <v>2</v>
      </c>
      <c r="K2" s="18" t="str">
        <f t="shared" ref="K2:K65" si="0">L2&amp;" "&amp;M2</f>
        <v>2284 SVEUČILIŠTE J.J STROSSMAYERA U OSIJEKU - EKONOMSKI FAKULTET</v>
      </c>
      <c r="L2" s="19">
        <v>2284</v>
      </c>
      <c r="M2" s="20" t="s">
        <v>222</v>
      </c>
      <c r="N2" s="20" t="s">
        <v>220</v>
      </c>
      <c r="O2" s="20" t="s">
        <v>223</v>
      </c>
      <c r="P2" s="20" t="s">
        <v>221</v>
      </c>
      <c r="Q2" s="21">
        <v>3021645</v>
      </c>
      <c r="R2" s="22" t="s">
        <v>224</v>
      </c>
      <c r="S2" s="22" t="s">
        <v>19</v>
      </c>
      <c r="T2" s="23" t="s">
        <v>18</v>
      </c>
      <c r="U2" s="16"/>
      <c r="V2" s="16"/>
      <c r="W2" s="16"/>
      <c r="X2" s="16"/>
      <c r="Y2" s="16"/>
      <c r="Z2" s="16"/>
      <c r="AA2" s="16"/>
    </row>
    <row r="3" spans="1:27" ht="28.5" customHeight="1">
      <c r="B3" s="486" t="s">
        <v>742</v>
      </c>
      <c r="C3" s="485"/>
      <c r="D3" s="485"/>
      <c r="E3" s="485"/>
      <c r="F3" s="16"/>
      <c r="G3" s="16"/>
      <c r="H3" s="16"/>
      <c r="I3" s="16"/>
      <c r="J3" s="18">
        <v>3</v>
      </c>
      <c r="K3" s="18" t="str">
        <f t="shared" si="0"/>
        <v xml:space="preserve">2313 SVEUČILIŠTE J.J.STROSSMAYERA U OSIJEKU - ELEKTROTEHNIČKI FAKULTET </v>
      </c>
      <c r="L3" s="19">
        <v>2313</v>
      </c>
      <c r="M3" s="20" t="s">
        <v>225</v>
      </c>
      <c r="N3" s="20" t="s">
        <v>220</v>
      </c>
      <c r="O3" s="20" t="s">
        <v>226</v>
      </c>
      <c r="P3" s="20" t="s">
        <v>221</v>
      </c>
      <c r="Q3" s="21">
        <v>3392589</v>
      </c>
      <c r="R3" s="22" t="s">
        <v>227</v>
      </c>
      <c r="S3" s="22" t="s">
        <v>19</v>
      </c>
      <c r="T3" s="23" t="s">
        <v>18</v>
      </c>
      <c r="U3" s="16"/>
      <c r="V3" s="16"/>
      <c r="W3" s="16"/>
      <c r="X3" s="16"/>
      <c r="Y3" s="16"/>
      <c r="Z3" s="16"/>
      <c r="AA3" s="16"/>
    </row>
    <row r="4" spans="1:27" ht="18.75" customHeight="1">
      <c r="B4" s="486" t="s">
        <v>0</v>
      </c>
      <c r="C4" s="485"/>
      <c r="D4" s="485"/>
      <c r="E4" s="485"/>
      <c r="F4" s="16"/>
      <c r="G4" s="16"/>
      <c r="H4" s="16"/>
      <c r="I4" s="16"/>
      <c r="J4" s="18">
        <v>4</v>
      </c>
      <c r="K4" s="18" t="str">
        <f t="shared" si="0"/>
        <v>2321 SVEUČILIŠTE J.J STROSSMAYERA U OSIJEKU - FILOZOFSKI FAKULTET</v>
      </c>
      <c r="L4" s="19">
        <v>2321</v>
      </c>
      <c r="M4" s="20" t="s">
        <v>228</v>
      </c>
      <c r="N4" s="20" t="s">
        <v>220</v>
      </c>
      <c r="O4" s="20" t="s">
        <v>229</v>
      </c>
      <c r="P4" s="20" t="s">
        <v>221</v>
      </c>
      <c r="Q4" s="21">
        <v>3014185</v>
      </c>
      <c r="R4" s="22" t="s">
        <v>230</v>
      </c>
      <c r="S4" s="22" t="s">
        <v>19</v>
      </c>
      <c r="T4" s="23" t="s">
        <v>18</v>
      </c>
      <c r="U4" s="16"/>
      <c r="V4" s="16"/>
      <c r="W4" s="16"/>
      <c r="X4" s="16"/>
      <c r="Y4" s="16"/>
      <c r="Z4" s="16"/>
      <c r="AA4" s="16"/>
    </row>
    <row r="5" spans="1:27" ht="12" customHeight="1">
      <c r="B5" s="484"/>
      <c r="C5" s="485"/>
      <c r="D5" s="485"/>
      <c r="E5" s="485"/>
      <c r="F5" s="16"/>
      <c r="G5" s="16"/>
      <c r="H5" s="16"/>
      <c r="I5" s="16"/>
      <c r="J5" s="18">
        <v>5</v>
      </c>
      <c r="K5" s="18" t="str">
        <f t="shared" si="0"/>
        <v>2508 SVEUČILIŠTE J.J.STROSSMAYERA U OSIJEKU - GRADSKA I SVEUČILIŠNA KNJIŽNICA</v>
      </c>
      <c r="L5" s="19">
        <v>2508</v>
      </c>
      <c r="M5" s="24" t="s">
        <v>231</v>
      </c>
      <c r="N5" s="20" t="s">
        <v>220</v>
      </c>
      <c r="O5" s="24" t="s">
        <v>232</v>
      </c>
      <c r="P5" s="24" t="s">
        <v>221</v>
      </c>
      <c r="Q5" s="25">
        <v>3014347</v>
      </c>
      <c r="R5" s="22" t="s">
        <v>233</v>
      </c>
      <c r="S5" s="22" t="s">
        <v>19</v>
      </c>
      <c r="T5" s="23" t="s">
        <v>18</v>
      </c>
      <c r="U5" s="16"/>
      <c r="V5" s="16"/>
      <c r="W5" s="16"/>
      <c r="X5" s="16"/>
      <c r="Y5" s="16"/>
      <c r="Z5" s="16"/>
      <c r="AA5" s="16"/>
    </row>
    <row r="6" spans="1:27" ht="12" customHeight="1">
      <c r="A6" s="26"/>
      <c r="B6" s="26"/>
      <c r="C6" s="16"/>
      <c r="D6" s="16"/>
      <c r="E6" s="16"/>
      <c r="F6" s="16"/>
      <c r="G6" s="16"/>
      <c r="H6" s="16"/>
      <c r="I6" s="16"/>
      <c r="J6" s="18">
        <v>6</v>
      </c>
      <c r="K6" s="18" t="str">
        <f t="shared" si="0"/>
        <v>2250 SVEUČILIŠTE J.J STROSSMAYERA U OSIJEKU - GRAĐEVINSKI FAKULTET</v>
      </c>
      <c r="L6" s="19">
        <v>2250</v>
      </c>
      <c r="M6" s="20" t="s">
        <v>234</v>
      </c>
      <c r="N6" s="20" t="s">
        <v>220</v>
      </c>
      <c r="O6" s="20" t="s">
        <v>235</v>
      </c>
      <c r="P6" s="20" t="s">
        <v>221</v>
      </c>
      <c r="Q6" s="21">
        <v>3397335</v>
      </c>
      <c r="R6" s="22" t="s">
        <v>236</v>
      </c>
      <c r="S6" s="22" t="s">
        <v>19</v>
      </c>
      <c r="T6" s="23" t="s">
        <v>18</v>
      </c>
      <c r="U6" s="16"/>
      <c r="V6" s="16"/>
      <c r="W6" s="16"/>
      <c r="X6" s="16"/>
      <c r="Y6" s="16"/>
      <c r="Z6" s="16"/>
      <c r="AA6" s="16"/>
    </row>
    <row r="7" spans="1:27" ht="60" customHeight="1">
      <c r="A7" s="27"/>
      <c r="B7" s="27"/>
      <c r="C7" s="27" t="s">
        <v>743</v>
      </c>
      <c r="D7" s="27" t="s">
        <v>744</v>
      </c>
      <c r="E7" s="27" t="s">
        <v>745</v>
      </c>
      <c r="F7" s="16"/>
      <c r="G7" s="16"/>
      <c r="H7" s="16"/>
      <c r="I7" s="16"/>
      <c r="J7" s="18">
        <v>7</v>
      </c>
      <c r="K7" s="18" t="str">
        <f t="shared" si="0"/>
        <v>22849 SVEUČILIŠTE J.J STROSSMAYERA U OSIJEKU - MEDICINSKI FAKULTET</v>
      </c>
      <c r="L7" s="19">
        <v>22849</v>
      </c>
      <c r="M7" s="20" t="s">
        <v>237</v>
      </c>
      <c r="N7" s="20" t="s">
        <v>220</v>
      </c>
      <c r="O7" s="20" t="s">
        <v>238</v>
      </c>
      <c r="P7" s="20" t="s">
        <v>221</v>
      </c>
      <c r="Q7" s="21">
        <v>1388142</v>
      </c>
      <c r="R7" s="22" t="s">
        <v>239</v>
      </c>
      <c r="S7" s="22" t="s">
        <v>19</v>
      </c>
      <c r="T7" s="23" t="s">
        <v>18</v>
      </c>
      <c r="U7" s="16"/>
      <c r="V7" s="16"/>
      <c r="W7" s="16"/>
      <c r="X7" s="16"/>
      <c r="Y7" s="16"/>
      <c r="Z7" s="16"/>
      <c r="AA7" s="16"/>
    </row>
    <row r="8" spans="1:27" ht="19.5" customHeight="1">
      <c r="A8" s="28"/>
      <c r="B8" s="28" t="s">
        <v>1</v>
      </c>
      <c r="C8" s="29">
        <f>SUM(C9:C10)</f>
        <v>46088585</v>
      </c>
      <c r="D8" s="29">
        <f>+D9+D10</f>
        <v>39869949.180000007</v>
      </c>
      <c r="E8" s="29">
        <f>+E9+E10</f>
        <v>48680267</v>
      </c>
      <c r="F8" s="16"/>
      <c r="G8" s="16"/>
      <c r="H8" s="16"/>
      <c r="I8" s="16"/>
      <c r="J8" s="18">
        <v>8</v>
      </c>
      <c r="K8" s="18" t="str">
        <f t="shared" si="0"/>
        <v>2268 SVEUČILIŠTE J.J STROSSMAYERA U OSIJEKU - POLJOPRIVREDNI FAKULTET</v>
      </c>
      <c r="L8" s="19">
        <v>2268</v>
      </c>
      <c r="M8" s="20" t="s">
        <v>240</v>
      </c>
      <c r="N8" s="20" t="s">
        <v>220</v>
      </c>
      <c r="O8" s="20" t="s">
        <v>241</v>
      </c>
      <c r="P8" s="20" t="s">
        <v>221</v>
      </c>
      <c r="Q8" s="21">
        <v>3058212</v>
      </c>
      <c r="R8" s="22" t="s">
        <v>242</v>
      </c>
      <c r="S8" s="22" t="s">
        <v>19</v>
      </c>
      <c r="T8" s="23" t="s">
        <v>18</v>
      </c>
      <c r="U8" s="16"/>
      <c r="V8" s="16"/>
      <c r="W8" s="16"/>
      <c r="X8" s="16"/>
      <c r="Y8" s="16"/>
      <c r="Z8" s="16"/>
      <c r="AA8" s="16"/>
    </row>
    <row r="9" spans="1:27" ht="19.5" customHeight="1">
      <c r="A9" s="30">
        <v>6</v>
      </c>
      <c r="B9" s="28" t="s">
        <v>2</v>
      </c>
      <c r="C9" s="31">
        <v>46080585</v>
      </c>
      <c r="D9" s="31">
        <f>'prihodi i primici'!S26</f>
        <v>39864237.840000004</v>
      </c>
      <c r="E9" s="31">
        <f>'prihodi i primici'!C26</f>
        <v>48628767</v>
      </c>
      <c r="F9" s="16"/>
      <c r="G9" s="16"/>
      <c r="H9" s="16"/>
      <c r="I9" s="16"/>
      <c r="J9" s="18">
        <v>9</v>
      </c>
      <c r="K9" s="18" t="str">
        <f t="shared" si="0"/>
        <v>2292 SVEUČILIŠTE J.J STROSSMAYERA U OSIJEKU - PRAVNI FAKULTET</v>
      </c>
      <c r="L9" s="19">
        <v>2292</v>
      </c>
      <c r="M9" s="20" t="s">
        <v>243</v>
      </c>
      <c r="N9" s="20" t="s">
        <v>220</v>
      </c>
      <c r="O9" s="20" t="s">
        <v>244</v>
      </c>
      <c r="P9" s="20" t="s">
        <v>245</v>
      </c>
      <c r="Q9" s="21">
        <v>3014193</v>
      </c>
      <c r="R9" s="22" t="s">
        <v>246</v>
      </c>
      <c r="S9" s="22" t="s">
        <v>19</v>
      </c>
      <c r="T9" s="23" t="s">
        <v>18</v>
      </c>
      <c r="U9" s="16"/>
      <c r="V9" s="16"/>
      <c r="W9" s="16"/>
      <c r="X9" s="16"/>
      <c r="Y9" s="16"/>
      <c r="Z9" s="16"/>
      <c r="AA9" s="16"/>
    </row>
    <row r="10" spans="1:27" ht="19.5" customHeight="1">
      <c r="A10" s="30">
        <v>7</v>
      </c>
      <c r="B10" s="32" t="s">
        <v>3</v>
      </c>
      <c r="C10" s="31">
        <v>8000</v>
      </c>
      <c r="D10" s="31">
        <f>'prihodi i primici'!S33</f>
        <v>5711.34</v>
      </c>
      <c r="E10" s="31">
        <f>'prihodi i primici'!C33</f>
        <v>51500</v>
      </c>
      <c r="F10" s="33"/>
      <c r="G10" s="16"/>
      <c r="H10" s="16"/>
      <c r="I10" s="16"/>
      <c r="J10" s="18">
        <v>10</v>
      </c>
      <c r="K10" s="18" t="str">
        <f t="shared" si="0"/>
        <v>2276 SVEUČILIŠTE J.J STROSSMAYERA U OSIJEKU - PREHRAMBENO TEHNOLOŠKI FAKULTET</v>
      </c>
      <c r="L10" s="19">
        <v>2276</v>
      </c>
      <c r="M10" s="20" t="s">
        <v>247</v>
      </c>
      <c r="N10" s="20" t="s">
        <v>220</v>
      </c>
      <c r="O10" s="20" t="s">
        <v>248</v>
      </c>
      <c r="P10" s="20" t="s">
        <v>221</v>
      </c>
      <c r="Q10" s="21">
        <v>3058204</v>
      </c>
      <c r="R10" s="22" t="s">
        <v>249</v>
      </c>
      <c r="S10" s="22" t="s">
        <v>19</v>
      </c>
      <c r="T10" s="23" t="s">
        <v>18</v>
      </c>
      <c r="U10" s="16"/>
      <c r="V10" s="16"/>
      <c r="W10" s="16"/>
      <c r="X10" s="16"/>
      <c r="Y10" s="16"/>
      <c r="Z10" s="16"/>
      <c r="AA10" s="16"/>
    </row>
    <row r="11" spans="1:27" ht="19.5" customHeight="1">
      <c r="A11" s="34"/>
      <c r="B11" s="32" t="s">
        <v>4</v>
      </c>
      <c r="C11" s="35">
        <f>SUM(C12:C13)</f>
        <v>45807785</v>
      </c>
      <c r="D11" s="35">
        <f>+D12+D13</f>
        <v>43541641</v>
      </c>
      <c r="E11" s="35">
        <f>+E12+E13</f>
        <v>49522912</v>
      </c>
      <c r="F11" s="16"/>
      <c r="G11" s="16"/>
      <c r="H11" s="16"/>
      <c r="I11" s="16"/>
      <c r="J11" s="18">
        <v>11</v>
      </c>
      <c r="K11" s="18" t="str">
        <f t="shared" si="0"/>
        <v>2305 SVEUČILIŠTE J.J STROSSMAYERA U OSIJEKU - STROJARSKI FAKULTET U SLAVONSKOME BRODU</v>
      </c>
      <c r="L11" s="19">
        <v>2305</v>
      </c>
      <c r="M11" s="20" t="s">
        <v>250</v>
      </c>
      <c r="N11" s="20" t="s">
        <v>220</v>
      </c>
      <c r="O11" s="20" t="s">
        <v>251</v>
      </c>
      <c r="P11" s="20" t="s">
        <v>252</v>
      </c>
      <c r="Q11" s="21">
        <v>3458091</v>
      </c>
      <c r="R11" s="22" t="s">
        <v>253</v>
      </c>
      <c r="S11" s="22" t="s">
        <v>19</v>
      </c>
      <c r="T11" s="23" t="s">
        <v>18</v>
      </c>
      <c r="U11" s="16"/>
      <c r="V11" s="16"/>
      <c r="W11" s="16"/>
      <c r="X11" s="16"/>
      <c r="Y11" s="16"/>
      <c r="Z11" s="16"/>
      <c r="AA11" s="16"/>
    </row>
    <row r="12" spans="1:27" ht="19.5" customHeight="1">
      <c r="A12" s="34">
        <v>3</v>
      </c>
      <c r="B12" s="28" t="s">
        <v>5</v>
      </c>
      <c r="C12" s="36">
        <v>43389150</v>
      </c>
      <c r="D12" s="37">
        <f>'rashodi i izdaci'!R4</f>
        <v>41497118</v>
      </c>
      <c r="E12" s="37">
        <f>'rashodi i izdaci'!C4</f>
        <v>47291515</v>
      </c>
      <c r="F12" s="16"/>
      <c r="G12" s="16"/>
      <c r="H12" s="16"/>
      <c r="I12" s="16"/>
      <c r="J12" s="18">
        <v>12</v>
      </c>
      <c r="K12" s="18" t="str">
        <f t="shared" si="0"/>
        <v>22486 SVEUČILIŠTE J.J STROSSMAYERA U OSIJEKU - FAKULTET ZA ODGOJNE I OBRAZOVNE ZNANOSTI</v>
      </c>
      <c r="L12" s="19">
        <v>22486</v>
      </c>
      <c r="M12" s="20" t="s">
        <v>254</v>
      </c>
      <c r="N12" s="20" t="s">
        <v>220</v>
      </c>
      <c r="O12" s="20" t="s">
        <v>255</v>
      </c>
      <c r="P12" s="20" t="s">
        <v>221</v>
      </c>
      <c r="Q12" s="21">
        <v>1404881</v>
      </c>
      <c r="R12" s="22" t="s">
        <v>256</v>
      </c>
      <c r="S12" s="22" t="s">
        <v>19</v>
      </c>
      <c r="T12" s="23" t="s">
        <v>18</v>
      </c>
      <c r="U12" s="16"/>
      <c r="V12" s="16"/>
      <c r="W12" s="16"/>
      <c r="X12" s="16"/>
      <c r="Y12" s="16"/>
      <c r="Z12" s="16"/>
      <c r="AA12" s="16"/>
    </row>
    <row r="13" spans="1:27" ht="19.5" customHeight="1">
      <c r="A13" s="30">
        <v>4</v>
      </c>
      <c r="B13" s="32" t="s">
        <v>6</v>
      </c>
      <c r="C13" s="36">
        <v>2418635</v>
      </c>
      <c r="D13" s="37">
        <f>'rashodi i izdaci'!R38</f>
        <v>2044523</v>
      </c>
      <c r="E13" s="37">
        <f>'rashodi i izdaci'!C38</f>
        <v>2231397</v>
      </c>
      <c r="F13" s="16"/>
      <c r="G13" s="16"/>
      <c r="H13" s="16"/>
      <c r="I13" s="16"/>
      <c r="J13" s="18">
        <v>13</v>
      </c>
      <c r="K13" s="18" t="str">
        <f t="shared" si="0"/>
        <v>38479 SVEUČILIŠTE J.J.STROSSMAYERA U OSIJEKU - KATOLIČKI BOGOSLOVNI FAKULTET U ĐAKOVU</v>
      </c>
      <c r="L13" s="19">
        <v>38479</v>
      </c>
      <c r="M13" s="20" t="s">
        <v>257</v>
      </c>
      <c r="N13" s="20" t="s">
        <v>220</v>
      </c>
      <c r="O13" s="20" t="s">
        <v>258</v>
      </c>
      <c r="P13" s="20" t="s">
        <v>259</v>
      </c>
      <c r="Q13" s="21">
        <v>1986490</v>
      </c>
      <c r="R13" s="22" t="s">
        <v>260</v>
      </c>
      <c r="S13" s="22" t="s">
        <v>19</v>
      </c>
      <c r="T13" s="23" t="s">
        <v>18</v>
      </c>
      <c r="U13" s="16"/>
      <c r="V13" s="16"/>
      <c r="W13" s="16"/>
      <c r="X13" s="16"/>
      <c r="Y13" s="16"/>
      <c r="Z13" s="16"/>
      <c r="AA13" s="16"/>
    </row>
    <row r="14" spans="1:27" ht="19.5" customHeight="1">
      <c r="A14" s="28"/>
      <c r="B14" s="28" t="s">
        <v>7</v>
      </c>
      <c r="C14" s="29">
        <f>+C8-C11</f>
        <v>280800</v>
      </c>
      <c r="D14" s="29">
        <f>+D8-D11</f>
        <v>-3671691.8199999928</v>
      </c>
      <c r="E14" s="29">
        <f>+E8-E11</f>
        <v>-842645</v>
      </c>
      <c r="F14" s="16"/>
      <c r="G14" s="16"/>
      <c r="H14" s="16"/>
      <c r="I14" s="16"/>
      <c r="J14" s="18">
        <v>14</v>
      </c>
      <c r="K14" s="18" t="str">
        <f t="shared" si="0"/>
        <v>49796 SVEUČILIŠTE J.J.STROSSMAYERA U OSIJEKU - FAKULTET ZA DENTALNU MEDICINU I ZDRAVSTVO</v>
      </c>
      <c r="L14" s="19">
        <v>49796</v>
      </c>
      <c r="M14" s="20" t="s">
        <v>261</v>
      </c>
      <c r="N14" s="20" t="s">
        <v>220</v>
      </c>
      <c r="O14" s="20" t="s">
        <v>262</v>
      </c>
      <c r="P14" s="20" t="s">
        <v>221</v>
      </c>
      <c r="Q14" s="21">
        <v>4748875</v>
      </c>
      <c r="R14" s="22" t="s">
        <v>263</v>
      </c>
      <c r="S14" s="22" t="s">
        <v>19</v>
      </c>
      <c r="T14" s="23" t="s">
        <v>18</v>
      </c>
      <c r="U14" s="16"/>
      <c r="V14" s="16"/>
      <c r="W14" s="16"/>
      <c r="X14" s="16"/>
      <c r="Y14" s="16"/>
      <c r="Z14" s="16"/>
      <c r="AA14" s="16"/>
    </row>
    <row r="15" spans="1:27" ht="19.5" customHeight="1">
      <c r="B15" s="484"/>
      <c r="C15" s="485"/>
      <c r="D15" s="485"/>
      <c r="E15" s="485"/>
      <c r="F15" s="16"/>
      <c r="G15" s="16"/>
      <c r="H15" s="16"/>
      <c r="I15" s="16"/>
      <c r="J15" s="18">
        <v>15</v>
      </c>
      <c r="K15" s="18" t="str">
        <f t="shared" si="0"/>
        <v>50215 SVEUČILIŠTE J.J.STROSSMAYERA U OSIJEKU - AKADEMIJA ZA UMJETNOST I KULTURU U OSIJEKU</v>
      </c>
      <c r="L15" s="19">
        <v>50215</v>
      </c>
      <c r="M15" s="20" t="s">
        <v>264</v>
      </c>
      <c r="N15" s="20" t="s">
        <v>220</v>
      </c>
      <c r="O15" s="20" t="s">
        <v>265</v>
      </c>
      <c r="P15" s="20" t="s">
        <v>221</v>
      </c>
      <c r="Q15" s="21">
        <v>4907361</v>
      </c>
      <c r="R15" s="22">
        <v>60277424315</v>
      </c>
      <c r="S15" s="22" t="s">
        <v>19</v>
      </c>
      <c r="T15" s="23" t="s">
        <v>18</v>
      </c>
      <c r="U15" s="16"/>
      <c r="V15" s="16"/>
      <c r="W15" s="16"/>
      <c r="X15" s="16"/>
      <c r="Y15" s="16"/>
      <c r="Z15" s="16"/>
      <c r="AA15" s="16"/>
    </row>
    <row r="16" spans="1:27" ht="49.5" customHeight="1">
      <c r="A16" s="27"/>
      <c r="B16" s="27"/>
      <c r="C16" s="27" t="s">
        <v>743</v>
      </c>
      <c r="D16" s="27" t="s">
        <v>744</v>
      </c>
      <c r="E16" s="27" t="s">
        <v>745</v>
      </c>
      <c r="F16" s="16"/>
      <c r="G16" s="33"/>
      <c r="H16" s="16"/>
      <c r="I16" s="16"/>
      <c r="J16" s="18">
        <v>1</v>
      </c>
      <c r="K16" s="18" t="str">
        <f t="shared" si="0"/>
        <v>42024 SVEUČILIŠTE JURJA DOBRILE U PULI</v>
      </c>
      <c r="L16" s="19">
        <v>42024</v>
      </c>
      <c r="M16" s="20" t="s">
        <v>266</v>
      </c>
      <c r="N16" s="20" t="s">
        <v>266</v>
      </c>
      <c r="O16" s="20" t="s">
        <v>267</v>
      </c>
      <c r="P16" s="20" t="s">
        <v>268</v>
      </c>
      <c r="Q16" s="21">
        <v>2161753</v>
      </c>
      <c r="R16" s="22" t="s">
        <v>269</v>
      </c>
      <c r="S16" s="22" t="s">
        <v>19</v>
      </c>
      <c r="T16" s="23" t="s">
        <v>18</v>
      </c>
      <c r="U16" s="16"/>
      <c r="V16" s="16"/>
      <c r="W16" s="16"/>
      <c r="X16" s="16"/>
      <c r="Y16" s="16"/>
      <c r="Z16" s="16"/>
      <c r="AA16" s="16"/>
    </row>
    <row r="17" spans="1:27" ht="30">
      <c r="A17" s="38" t="s">
        <v>8</v>
      </c>
      <c r="B17" s="38" t="s">
        <v>9</v>
      </c>
      <c r="C17" s="36">
        <v>470000</v>
      </c>
      <c r="D17" s="482">
        <v>3671692</v>
      </c>
      <c r="E17" s="36">
        <f>'prihodi i primici'!C5</f>
        <v>3307796</v>
      </c>
      <c r="F17" s="16"/>
      <c r="G17" s="39"/>
      <c r="H17" s="16"/>
      <c r="I17" s="16"/>
      <c r="J17" s="18">
        <v>2</v>
      </c>
      <c r="K17" s="18" t="str">
        <f t="shared" si="0"/>
        <v>48267 SVEUČILIŠTE SJEVER</v>
      </c>
      <c r="L17" s="19">
        <v>48267</v>
      </c>
      <c r="M17" s="20" t="s">
        <v>270</v>
      </c>
      <c r="N17" s="20" t="s">
        <v>270</v>
      </c>
      <c r="O17" s="20" t="s">
        <v>271</v>
      </c>
      <c r="P17" s="20" t="s">
        <v>272</v>
      </c>
      <c r="Q17" s="21">
        <v>2752298</v>
      </c>
      <c r="R17" s="22" t="s">
        <v>273</v>
      </c>
      <c r="S17" s="22" t="s">
        <v>19</v>
      </c>
      <c r="T17" s="23" t="s">
        <v>18</v>
      </c>
      <c r="U17" s="16"/>
      <c r="V17" s="16"/>
      <c r="W17" s="16"/>
      <c r="X17" s="16"/>
      <c r="Y17" s="16"/>
      <c r="Z17" s="16"/>
      <c r="AA17" s="16"/>
    </row>
    <row r="18" spans="1:27" ht="30">
      <c r="A18" s="38" t="s">
        <v>10</v>
      </c>
      <c r="B18" s="38" t="s">
        <v>11</v>
      </c>
      <c r="C18" s="40">
        <v>-750800</v>
      </c>
      <c r="D18" s="40">
        <v>0</v>
      </c>
      <c r="E18" s="41">
        <f>'prihodi i primici'!C7</f>
        <v>-2465151</v>
      </c>
      <c r="F18" s="16"/>
      <c r="G18" s="39"/>
      <c r="H18" s="16"/>
      <c r="I18" s="16"/>
      <c r="J18" s="18">
        <v>3</v>
      </c>
      <c r="K18" s="18" t="str">
        <f t="shared" si="0"/>
        <v>24141 SVEUČILIŠTE U DUBROVNIKU</v>
      </c>
      <c r="L18" s="19">
        <v>24141</v>
      </c>
      <c r="M18" s="20" t="s">
        <v>274</v>
      </c>
      <c r="N18" s="20" t="s">
        <v>274</v>
      </c>
      <c r="O18" s="20" t="s">
        <v>275</v>
      </c>
      <c r="P18" s="20" t="s">
        <v>276</v>
      </c>
      <c r="Q18" s="21">
        <v>1787578</v>
      </c>
      <c r="R18" s="22" t="s">
        <v>277</v>
      </c>
      <c r="S18" s="22" t="s">
        <v>19</v>
      </c>
      <c r="T18" s="23" t="s">
        <v>18</v>
      </c>
      <c r="U18" s="16"/>
      <c r="V18" s="16"/>
      <c r="W18" s="16"/>
      <c r="X18" s="16"/>
      <c r="Y18" s="16"/>
      <c r="Z18" s="16"/>
      <c r="AA18" s="16"/>
    </row>
    <row r="19" spans="1:27" ht="19.5" customHeight="1">
      <c r="B19" s="484"/>
      <c r="C19" s="485"/>
      <c r="D19" s="485"/>
      <c r="E19" s="485"/>
      <c r="F19" s="16"/>
      <c r="G19" s="16"/>
      <c r="H19" s="16"/>
      <c r="I19" s="16"/>
      <c r="J19" s="18">
        <v>4</v>
      </c>
      <c r="K19" s="18" t="str">
        <f t="shared" si="0"/>
        <v>23815 SVEUČILIŠTE U ZADRU</v>
      </c>
      <c r="L19" s="19">
        <v>23815</v>
      </c>
      <c r="M19" s="20" t="s">
        <v>278</v>
      </c>
      <c r="N19" s="20" t="s">
        <v>278</v>
      </c>
      <c r="O19" s="20" t="s">
        <v>279</v>
      </c>
      <c r="P19" s="20" t="s">
        <v>280</v>
      </c>
      <c r="Q19" s="21">
        <v>1695525</v>
      </c>
      <c r="R19" s="22" t="s">
        <v>281</v>
      </c>
      <c r="S19" s="22" t="s">
        <v>19</v>
      </c>
      <c r="T19" s="23" t="s">
        <v>18</v>
      </c>
      <c r="U19" s="16"/>
      <c r="V19" s="16"/>
      <c r="W19" s="16"/>
      <c r="X19" s="16"/>
      <c r="Y19" s="16"/>
      <c r="Z19" s="16"/>
      <c r="AA19" s="16"/>
    </row>
    <row r="20" spans="1:27" ht="45" customHeight="1">
      <c r="A20" s="27"/>
      <c r="B20" s="27"/>
      <c r="C20" s="27" t="s">
        <v>743</v>
      </c>
      <c r="D20" s="27" t="s">
        <v>744</v>
      </c>
      <c r="E20" s="27" t="s">
        <v>745</v>
      </c>
      <c r="F20" s="16"/>
      <c r="G20" s="42"/>
      <c r="H20" s="16"/>
      <c r="I20" s="16"/>
      <c r="J20" s="18">
        <v>1</v>
      </c>
      <c r="K20" s="18" t="str">
        <f t="shared" si="0"/>
        <v>2444 SVEUČILIŠTE U RIJECI</v>
      </c>
      <c r="L20" s="19">
        <v>2444</v>
      </c>
      <c r="M20" s="20" t="s">
        <v>282</v>
      </c>
      <c r="N20" s="20" t="s">
        <v>282</v>
      </c>
      <c r="O20" s="20" t="s">
        <v>283</v>
      </c>
      <c r="P20" s="20" t="s">
        <v>284</v>
      </c>
      <c r="Q20" s="21">
        <v>3337413</v>
      </c>
      <c r="R20" s="22" t="s">
        <v>285</v>
      </c>
      <c r="S20" s="22" t="s">
        <v>19</v>
      </c>
      <c r="T20" s="23" t="s">
        <v>18</v>
      </c>
      <c r="U20" s="16"/>
      <c r="V20" s="16"/>
      <c r="W20" s="16"/>
      <c r="X20" s="16"/>
      <c r="Y20" s="16"/>
      <c r="Z20" s="16"/>
      <c r="AA20" s="16"/>
    </row>
    <row r="21" spans="1:27" ht="30">
      <c r="A21" s="30">
        <v>8</v>
      </c>
      <c r="B21" s="28" t="s">
        <v>12</v>
      </c>
      <c r="C21" s="31">
        <f>'prihodi i primici'!Q36</f>
        <v>0</v>
      </c>
      <c r="D21" s="31">
        <f>'prihodi i primici'!S36</f>
        <v>0</v>
      </c>
      <c r="E21" s="31">
        <f>'prihodi i primici'!C36</f>
        <v>0</v>
      </c>
      <c r="F21" s="16"/>
      <c r="G21" s="16"/>
      <c r="H21" s="16"/>
      <c r="I21" s="16"/>
      <c r="J21" s="18">
        <v>2</v>
      </c>
      <c r="K21" s="18" t="str">
        <f t="shared" si="0"/>
        <v>38454 SVEUČILIŠTE U RIJECI - AKADEMIJA PRIMJENJENIH UMJETNOSTI</v>
      </c>
      <c r="L21" s="19">
        <v>38454</v>
      </c>
      <c r="M21" s="20" t="s">
        <v>286</v>
      </c>
      <c r="N21" s="20" t="s">
        <v>282</v>
      </c>
      <c r="O21" s="20" t="s">
        <v>287</v>
      </c>
      <c r="P21" s="20" t="s">
        <v>284</v>
      </c>
      <c r="Q21" s="21">
        <v>1954253</v>
      </c>
      <c r="R21" s="22" t="s">
        <v>288</v>
      </c>
      <c r="S21" s="22" t="s">
        <v>19</v>
      </c>
      <c r="T21" s="23" t="s">
        <v>18</v>
      </c>
      <c r="U21" s="16"/>
      <c r="V21" s="16"/>
      <c r="W21" s="16"/>
      <c r="X21" s="16"/>
      <c r="Y21" s="16"/>
      <c r="Z21" s="16"/>
      <c r="AA21" s="16"/>
    </row>
    <row r="22" spans="1:27" ht="30">
      <c r="A22" s="30">
        <v>5</v>
      </c>
      <c r="B22" s="28" t="s">
        <v>13</v>
      </c>
      <c r="C22" s="31">
        <f>'rashodi i izdaci'!P58</f>
        <v>0</v>
      </c>
      <c r="D22" s="31">
        <f>'rashodi i izdaci'!R58</f>
        <v>0</v>
      </c>
      <c r="E22" s="31">
        <f>'rashodi i izdaci'!C58</f>
        <v>0</v>
      </c>
      <c r="F22" s="16"/>
      <c r="G22" s="16"/>
      <c r="H22" s="16"/>
      <c r="I22" s="16"/>
      <c r="J22" s="18">
        <v>3</v>
      </c>
      <c r="K22" s="18" t="str">
        <f t="shared" si="0"/>
        <v>2186 SVEUČILIŠTE U RIJECI - EKONOMSKI FAKULTET</v>
      </c>
      <c r="L22" s="19">
        <v>2186</v>
      </c>
      <c r="M22" s="20" t="s">
        <v>289</v>
      </c>
      <c r="N22" s="20" t="s">
        <v>282</v>
      </c>
      <c r="O22" s="20" t="s">
        <v>290</v>
      </c>
      <c r="P22" s="20" t="s">
        <v>284</v>
      </c>
      <c r="Q22" s="21">
        <v>3328627</v>
      </c>
      <c r="R22" s="22" t="s">
        <v>291</v>
      </c>
      <c r="S22" s="22" t="s">
        <v>19</v>
      </c>
      <c r="T22" s="23" t="s">
        <v>18</v>
      </c>
      <c r="U22" s="16"/>
      <c r="V22" s="16"/>
      <c r="W22" s="16"/>
      <c r="X22" s="16"/>
      <c r="Y22" s="16"/>
      <c r="Z22" s="16"/>
      <c r="AA22" s="16"/>
    </row>
    <row r="23" spans="1:27" ht="19.5" customHeight="1">
      <c r="A23" s="28"/>
      <c r="B23" s="28" t="s">
        <v>14</v>
      </c>
      <c r="C23" s="35">
        <f>+C21-C22</f>
        <v>0</v>
      </c>
      <c r="D23" s="35">
        <f>+D21-D22</f>
        <v>0</v>
      </c>
      <c r="E23" s="35">
        <f>+E21-E22</f>
        <v>0</v>
      </c>
      <c r="F23" s="16"/>
      <c r="G23" s="16"/>
      <c r="H23" s="16"/>
      <c r="I23" s="16"/>
      <c r="J23" s="18">
        <v>4</v>
      </c>
      <c r="K23" s="18" t="str">
        <f t="shared" si="0"/>
        <v>2194 SVEUČILIŠTE U RIJECI - FAKULTET ZA MENADŽMENT U TURIZMU I UGOSTITELJSTVU</v>
      </c>
      <c r="L23" s="19">
        <v>2194</v>
      </c>
      <c r="M23" s="20" t="s">
        <v>292</v>
      </c>
      <c r="N23" s="20" t="s">
        <v>282</v>
      </c>
      <c r="O23" s="20" t="s">
        <v>293</v>
      </c>
      <c r="P23" s="20" t="s">
        <v>294</v>
      </c>
      <c r="Q23" s="21">
        <v>3091732</v>
      </c>
      <c r="R23" s="22" t="s">
        <v>295</v>
      </c>
      <c r="S23" s="22" t="s">
        <v>19</v>
      </c>
      <c r="T23" s="23" t="s">
        <v>18</v>
      </c>
      <c r="U23" s="16"/>
      <c r="V23" s="16"/>
      <c r="W23" s="16"/>
      <c r="X23" s="16"/>
      <c r="Y23" s="16"/>
      <c r="Z23" s="16"/>
      <c r="AA23" s="16"/>
    </row>
    <row r="24" spans="1:27" ht="19.5" customHeight="1">
      <c r="B24" s="484"/>
      <c r="C24" s="485"/>
      <c r="D24" s="485"/>
      <c r="E24" s="485"/>
      <c r="F24" s="16"/>
      <c r="G24" s="16"/>
      <c r="H24" s="16"/>
      <c r="I24" s="16"/>
      <c r="J24" s="18">
        <v>5</v>
      </c>
      <c r="K24" s="18" t="str">
        <f t="shared" si="0"/>
        <v>22857 SVEUČILIŠTE U RIJECI - FILOZOFSKI FAKULTET</v>
      </c>
      <c r="L24" s="19">
        <v>22857</v>
      </c>
      <c r="M24" s="20" t="s">
        <v>296</v>
      </c>
      <c r="N24" s="20" t="s">
        <v>282</v>
      </c>
      <c r="O24" s="20" t="s">
        <v>297</v>
      </c>
      <c r="P24" s="20" t="s">
        <v>284</v>
      </c>
      <c r="Q24" s="21">
        <v>3368491</v>
      </c>
      <c r="R24" s="22" t="s">
        <v>298</v>
      </c>
      <c r="S24" s="22" t="s">
        <v>19</v>
      </c>
      <c r="T24" s="23" t="s">
        <v>18</v>
      </c>
      <c r="U24" s="16"/>
      <c r="V24" s="16"/>
      <c r="W24" s="16"/>
      <c r="X24" s="16"/>
      <c r="Y24" s="16"/>
      <c r="Z24" s="16"/>
      <c r="AA24" s="16"/>
    </row>
    <row r="25" spans="1:27" ht="30">
      <c r="A25" s="43"/>
      <c r="B25" s="43" t="s">
        <v>15</v>
      </c>
      <c r="C25" s="44">
        <f>+C14+C17+C18+C23</f>
        <v>0</v>
      </c>
      <c r="D25" s="44">
        <f>+D14+D17+D18+D23</f>
        <v>0.18000000715255737</v>
      </c>
      <c r="E25" s="44">
        <f>+E14+E17+E18+E23</f>
        <v>0</v>
      </c>
      <c r="F25" s="45"/>
      <c r="G25" s="16"/>
      <c r="H25" s="16"/>
      <c r="I25" s="16"/>
      <c r="J25" s="18">
        <v>6</v>
      </c>
      <c r="K25" s="18" t="str">
        <f t="shared" si="0"/>
        <v>2160 SVEUČILIŠTE U RIJECI - GRAĐEVINSKI FAKULTET U RIJECI</v>
      </c>
      <c r="L25" s="19">
        <v>2160</v>
      </c>
      <c r="M25" s="20" t="s">
        <v>299</v>
      </c>
      <c r="N25" s="20" t="s">
        <v>282</v>
      </c>
      <c r="O25" s="20" t="s">
        <v>300</v>
      </c>
      <c r="P25" s="20" t="s">
        <v>284</v>
      </c>
      <c r="Q25" s="21">
        <v>3395855</v>
      </c>
      <c r="R25" s="22" t="s">
        <v>301</v>
      </c>
      <c r="S25" s="22" t="s">
        <v>19</v>
      </c>
      <c r="T25" s="23" t="s">
        <v>18</v>
      </c>
      <c r="U25" s="16"/>
      <c r="V25" s="16"/>
      <c r="W25" s="16"/>
      <c r="X25" s="16"/>
      <c r="Y25" s="16"/>
      <c r="Z25" s="16"/>
      <c r="AA25" s="16"/>
    </row>
    <row r="26" spans="1:27" ht="18.75" customHeight="1">
      <c r="A26" s="26"/>
      <c r="B26" s="26"/>
      <c r="C26" s="16"/>
      <c r="D26" s="16"/>
      <c r="E26" s="16"/>
      <c r="F26" s="16"/>
      <c r="G26" s="16"/>
      <c r="H26" s="16"/>
      <c r="I26" s="16"/>
      <c r="J26" s="18">
        <v>7</v>
      </c>
      <c r="K26" s="18" t="str">
        <f t="shared" si="0"/>
        <v>2225 SVEUČILIŠTE U RIJECI - MEDICINSKI FAKULTET</v>
      </c>
      <c r="L26" s="19">
        <v>2225</v>
      </c>
      <c r="M26" s="20" t="s">
        <v>302</v>
      </c>
      <c r="N26" s="20" t="s">
        <v>282</v>
      </c>
      <c r="O26" s="20" t="s">
        <v>303</v>
      </c>
      <c r="P26" s="20" t="s">
        <v>284</v>
      </c>
      <c r="Q26" s="21">
        <v>3328554</v>
      </c>
      <c r="R26" s="22" t="s">
        <v>304</v>
      </c>
      <c r="S26" s="22" t="s">
        <v>19</v>
      </c>
      <c r="T26" s="23" t="s">
        <v>18</v>
      </c>
      <c r="U26" s="16"/>
      <c r="V26" s="16"/>
      <c r="W26" s="16"/>
      <c r="X26" s="16"/>
      <c r="Y26" s="16"/>
      <c r="Z26" s="16"/>
      <c r="AA26" s="16"/>
    </row>
    <row r="27" spans="1:27" ht="15" hidden="1">
      <c r="A27" s="46"/>
      <c r="B27" s="46"/>
      <c r="C27" s="46"/>
      <c r="D27" s="46"/>
      <c r="E27" s="46"/>
      <c r="F27" s="47"/>
      <c r="G27" s="47"/>
      <c r="H27" s="47"/>
      <c r="I27" s="47"/>
      <c r="J27" s="18">
        <v>8</v>
      </c>
      <c r="K27" s="18" t="str">
        <f t="shared" si="0"/>
        <v>22568 SVEUČILIŠTE U RIJECI - POMORSKI FAKULTET</v>
      </c>
      <c r="L27" s="19">
        <v>22568</v>
      </c>
      <c r="M27" s="20" t="s">
        <v>305</v>
      </c>
      <c r="N27" s="20" t="s">
        <v>282</v>
      </c>
      <c r="O27" s="20" t="s">
        <v>306</v>
      </c>
      <c r="P27" s="20" t="s">
        <v>284</v>
      </c>
      <c r="Q27" s="21">
        <v>1580485</v>
      </c>
      <c r="R27" s="22" t="s">
        <v>307</v>
      </c>
      <c r="S27" s="22" t="s">
        <v>19</v>
      </c>
      <c r="T27" s="23" t="s">
        <v>18</v>
      </c>
      <c r="U27" s="47"/>
      <c r="V27" s="47"/>
      <c r="W27" s="47"/>
      <c r="X27" s="47"/>
      <c r="Y27" s="47"/>
      <c r="Z27" s="47"/>
      <c r="AA27" s="47"/>
    </row>
    <row r="28" spans="1:27" ht="15" hidden="1">
      <c r="A28" s="16"/>
      <c r="B28" s="16"/>
      <c r="C28" s="16"/>
      <c r="D28" s="16"/>
      <c r="E28" s="16"/>
      <c r="F28" s="16"/>
      <c r="G28" s="16"/>
      <c r="H28" s="16"/>
      <c r="I28" s="16"/>
      <c r="J28" s="18">
        <v>9</v>
      </c>
      <c r="K28" s="18" t="str">
        <f t="shared" si="0"/>
        <v>2217 SVEUČILIŠTE U RIJECI - PRAVNI FAKULTET</v>
      </c>
      <c r="L28" s="19">
        <v>2217</v>
      </c>
      <c r="M28" s="20" t="s">
        <v>308</v>
      </c>
      <c r="N28" s="20" t="s">
        <v>282</v>
      </c>
      <c r="O28" s="20" t="s">
        <v>309</v>
      </c>
      <c r="P28" s="20" t="s">
        <v>284</v>
      </c>
      <c r="Q28" s="21">
        <v>3328562</v>
      </c>
      <c r="R28" s="22" t="s">
        <v>310</v>
      </c>
      <c r="S28" s="22" t="s">
        <v>19</v>
      </c>
      <c r="T28" s="23" t="s">
        <v>18</v>
      </c>
      <c r="U28" s="16"/>
      <c r="V28" s="16"/>
      <c r="W28" s="16"/>
      <c r="X28" s="16"/>
      <c r="Y28" s="16"/>
      <c r="Z28" s="16"/>
      <c r="AA28" s="16"/>
    </row>
    <row r="29" spans="1:27" ht="15" hidden="1">
      <c r="A29" s="16"/>
      <c r="B29" s="16"/>
      <c r="C29" s="16"/>
      <c r="D29" s="16"/>
      <c r="E29" s="16"/>
      <c r="F29" s="16"/>
      <c r="G29" s="16"/>
      <c r="H29" s="16"/>
      <c r="I29" s="16"/>
      <c r="J29" s="18">
        <v>10</v>
      </c>
      <c r="K29" s="18" t="str">
        <f t="shared" si="0"/>
        <v>2493 SVEUČILIŠTE U RIJECI - SVEUČILIŠNA KNJIŽNICA</v>
      </c>
      <c r="L29" s="19">
        <v>2493</v>
      </c>
      <c r="M29" s="20" t="s">
        <v>311</v>
      </c>
      <c r="N29" s="20" t="s">
        <v>282</v>
      </c>
      <c r="O29" s="20" t="s">
        <v>312</v>
      </c>
      <c r="P29" s="20" t="s">
        <v>284</v>
      </c>
      <c r="Q29" s="21">
        <v>3328686</v>
      </c>
      <c r="R29" s="22" t="s">
        <v>313</v>
      </c>
      <c r="S29" s="22" t="s">
        <v>19</v>
      </c>
      <c r="T29" s="23" t="s">
        <v>18</v>
      </c>
      <c r="U29" s="16"/>
      <c r="V29" s="16"/>
      <c r="W29" s="16"/>
      <c r="X29" s="16"/>
      <c r="Y29" s="16"/>
      <c r="Z29" s="16"/>
      <c r="AA29" s="16"/>
    </row>
    <row r="30" spans="1:27" ht="15" hidden="1">
      <c r="A30" s="16"/>
      <c r="B30" s="16"/>
      <c r="C30" s="16"/>
      <c r="D30" s="16"/>
      <c r="E30" s="16"/>
      <c r="F30" s="16"/>
      <c r="G30" s="16"/>
      <c r="H30" s="16"/>
      <c r="I30" s="16"/>
      <c r="J30" s="18">
        <v>11</v>
      </c>
      <c r="K30" s="18" t="str">
        <f t="shared" si="0"/>
        <v>2151 SVEUČILIŠTE U RIJECI - TEHNIČKI FAKULTET</v>
      </c>
      <c r="L30" s="19">
        <v>2151</v>
      </c>
      <c r="M30" s="20" t="s">
        <v>314</v>
      </c>
      <c r="N30" s="20" t="s">
        <v>282</v>
      </c>
      <c r="O30" s="20" t="s">
        <v>315</v>
      </c>
      <c r="P30" s="20" t="s">
        <v>284</v>
      </c>
      <c r="Q30" s="21">
        <v>3334317</v>
      </c>
      <c r="R30" s="22" t="s">
        <v>316</v>
      </c>
      <c r="S30" s="22" t="s">
        <v>19</v>
      </c>
      <c r="T30" s="23" t="s">
        <v>18</v>
      </c>
      <c r="U30" s="16"/>
      <c r="V30" s="16"/>
      <c r="W30" s="16"/>
      <c r="X30" s="16"/>
      <c r="Y30" s="16"/>
      <c r="Z30" s="16"/>
      <c r="AA30" s="16"/>
    </row>
    <row r="31" spans="1:27" ht="15" hidden="1">
      <c r="A31" s="16"/>
      <c r="B31" s="16"/>
      <c r="C31" s="16"/>
      <c r="D31" s="16"/>
      <c r="E31" s="16"/>
      <c r="F31" s="16"/>
      <c r="G31" s="16"/>
      <c r="H31" s="16"/>
      <c r="I31" s="16"/>
      <c r="J31" s="18">
        <v>12</v>
      </c>
      <c r="K31" s="18" t="str">
        <f t="shared" si="0"/>
        <v>40947 SVEUČILIŠTE U RIJECI - UČITELJSKI FAKULTET</v>
      </c>
      <c r="L31" s="19">
        <v>40947</v>
      </c>
      <c r="M31" s="20" t="s">
        <v>317</v>
      </c>
      <c r="N31" s="20" t="s">
        <v>282</v>
      </c>
      <c r="O31" s="20" t="s">
        <v>318</v>
      </c>
      <c r="P31" s="20" t="s">
        <v>284</v>
      </c>
      <c r="Q31" s="21">
        <v>2116073</v>
      </c>
      <c r="R31" s="22" t="s">
        <v>319</v>
      </c>
      <c r="S31" s="22" t="s">
        <v>19</v>
      </c>
      <c r="T31" s="23" t="s">
        <v>18</v>
      </c>
      <c r="U31" s="16"/>
      <c r="V31" s="16"/>
      <c r="W31" s="16"/>
      <c r="X31" s="16"/>
      <c r="Y31" s="16"/>
      <c r="Z31" s="16"/>
      <c r="AA31" s="16"/>
    </row>
    <row r="32" spans="1:27" ht="15" hidden="1">
      <c r="A32" s="16"/>
      <c r="B32" s="16"/>
      <c r="C32" s="16"/>
      <c r="D32" s="16"/>
      <c r="E32" s="16"/>
      <c r="F32" s="16"/>
      <c r="G32" s="16"/>
      <c r="H32" s="16"/>
      <c r="I32" s="16"/>
      <c r="J32" s="18">
        <v>13</v>
      </c>
      <c r="K32" s="18" t="str">
        <f t="shared" si="0"/>
        <v>48023 SVEUČILIŠTE U RIJECI - FAKULTET ZDRAVSTVENIH STUDIJA U RIJECI</v>
      </c>
      <c r="L32" s="19">
        <v>48023</v>
      </c>
      <c r="M32" s="20" t="s">
        <v>320</v>
      </c>
      <c r="N32" s="20" t="s">
        <v>282</v>
      </c>
      <c r="O32" s="20" t="s">
        <v>321</v>
      </c>
      <c r="P32" s="20" t="s">
        <v>284</v>
      </c>
      <c r="Q32" s="48" t="s">
        <v>322</v>
      </c>
      <c r="R32" s="22" t="s">
        <v>323</v>
      </c>
      <c r="S32" s="22" t="s">
        <v>19</v>
      </c>
      <c r="T32" s="23" t="s">
        <v>18</v>
      </c>
      <c r="U32" s="16"/>
      <c r="V32" s="16"/>
      <c r="W32" s="16"/>
      <c r="X32" s="16"/>
      <c r="Y32" s="16"/>
      <c r="Z32" s="16"/>
      <c r="AA32" s="16"/>
    </row>
    <row r="33" spans="1:27" ht="15" hidden="1">
      <c r="A33" s="16"/>
      <c r="B33" s="16"/>
      <c r="C33" s="16"/>
      <c r="D33" s="16"/>
      <c r="E33" s="16"/>
      <c r="F33" s="16"/>
      <c r="G33" s="16"/>
      <c r="H33" s="16"/>
      <c r="I33" s="16"/>
      <c r="J33" s="18">
        <v>1</v>
      </c>
      <c r="K33" s="18" t="str">
        <f t="shared" si="0"/>
        <v>2469 SVEUČILIŠTE U SPLITU</v>
      </c>
      <c r="L33" s="19">
        <v>2469</v>
      </c>
      <c r="M33" s="20" t="s">
        <v>324</v>
      </c>
      <c r="N33" s="20" t="s">
        <v>324</v>
      </c>
      <c r="O33" s="20" t="s">
        <v>325</v>
      </c>
      <c r="P33" s="20" t="s">
        <v>326</v>
      </c>
      <c r="Q33" s="21">
        <v>3129306</v>
      </c>
      <c r="R33" s="22" t="s">
        <v>327</v>
      </c>
      <c r="S33" s="22" t="s">
        <v>19</v>
      </c>
      <c r="T33" s="23" t="s">
        <v>18</v>
      </c>
      <c r="U33" s="16"/>
      <c r="V33" s="16"/>
      <c r="W33" s="16"/>
      <c r="X33" s="16"/>
      <c r="Y33" s="16"/>
      <c r="Z33" s="16"/>
      <c r="AA33" s="16"/>
    </row>
    <row r="34" spans="1:27" ht="15" hidden="1">
      <c r="A34" s="16"/>
      <c r="B34" s="16"/>
      <c r="C34" s="16"/>
      <c r="D34" s="16"/>
      <c r="E34" s="16"/>
      <c r="F34" s="16"/>
      <c r="G34" s="16"/>
      <c r="H34" s="16"/>
      <c r="I34" s="16"/>
      <c r="J34" s="18">
        <v>2</v>
      </c>
      <c r="K34" s="18" t="str">
        <f t="shared" si="0"/>
        <v>2372 SVEUČILIŠTE U SPLITU - EKONOMSKI FAKULTET</v>
      </c>
      <c r="L34" s="19">
        <v>2372</v>
      </c>
      <c r="M34" s="20" t="s">
        <v>328</v>
      </c>
      <c r="N34" s="20" t="s">
        <v>324</v>
      </c>
      <c r="O34" s="20" t="s">
        <v>329</v>
      </c>
      <c r="P34" s="20" t="s">
        <v>326</v>
      </c>
      <c r="Q34" s="21">
        <v>3119076</v>
      </c>
      <c r="R34" s="22" t="s">
        <v>330</v>
      </c>
      <c r="S34" s="22" t="s">
        <v>19</v>
      </c>
      <c r="T34" s="23" t="s">
        <v>18</v>
      </c>
      <c r="U34" s="16"/>
      <c r="V34" s="16"/>
      <c r="W34" s="16"/>
      <c r="X34" s="16"/>
      <c r="Y34" s="16"/>
      <c r="Z34" s="16"/>
      <c r="AA34" s="16"/>
    </row>
    <row r="35" spans="1:27" ht="15" hidden="1">
      <c r="A35" s="16"/>
      <c r="B35" s="16"/>
      <c r="C35" s="16"/>
      <c r="D35" s="16"/>
      <c r="E35" s="16"/>
      <c r="F35" s="16"/>
      <c r="G35" s="16"/>
      <c r="H35" s="16"/>
      <c r="I35" s="16"/>
      <c r="J35" s="18">
        <v>3</v>
      </c>
      <c r="K35" s="18" t="str">
        <f t="shared" si="0"/>
        <v>2330 SVEUČILIŠTE U SPLITU - FAKULTET ELEKTROTEHNIKE, STROJARSTVA I BRODOGRADNJE</v>
      </c>
      <c r="L35" s="19">
        <v>2330</v>
      </c>
      <c r="M35" s="20" t="s">
        <v>331</v>
      </c>
      <c r="N35" s="20" t="s">
        <v>324</v>
      </c>
      <c r="O35" s="20" t="s">
        <v>332</v>
      </c>
      <c r="P35" s="20" t="s">
        <v>326</v>
      </c>
      <c r="Q35" s="21">
        <v>3118339</v>
      </c>
      <c r="R35" s="22" t="s">
        <v>333</v>
      </c>
      <c r="S35" s="22" t="s">
        <v>19</v>
      </c>
      <c r="T35" s="23" t="s">
        <v>18</v>
      </c>
      <c r="U35" s="16"/>
      <c r="V35" s="16"/>
      <c r="W35" s="16"/>
      <c r="X35" s="16"/>
      <c r="Y35" s="16"/>
      <c r="Z35" s="16"/>
      <c r="AA35" s="16"/>
    </row>
    <row r="36" spans="1:27" ht="15" hidden="1">
      <c r="A36" s="16"/>
      <c r="B36" s="16"/>
      <c r="C36" s="16"/>
      <c r="D36" s="16"/>
      <c r="E36" s="16"/>
      <c r="F36" s="16"/>
      <c r="G36" s="16"/>
      <c r="H36" s="16"/>
      <c r="I36" s="16"/>
      <c r="J36" s="18">
        <v>4</v>
      </c>
      <c r="K36" s="18" t="str">
        <f t="shared" si="0"/>
        <v>22435 SVEUČILIŠTE U SPLITU - FILOZOFSKI FAKULTET</v>
      </c>
      <c r="L36" s="19">
        <v>22435</v>
      </c>
      <c r="M36" s="20" t="s">
        <v>334</v>
      </c>
      <c r="N36" s="20" t="s">
        <v>324</v>
      </c>
      <c r="O36" s="20" t="s">
        <v>335</v>
      </c>
      <c r="P36" s="20" t="s">
        <v>326</v>
      </c>
      <c r="Q36" s="21">
        <v>1413236</v>
      </c>
      <c r="R36" s="22" t="s">
        <v>336</v>
      </c>
      <c r="S36" s="22" t="s">
        <v>19</v>
      </c>
      <c r="T36" s="23" t="s">
        <v>18</v>
      </c>
      <c r="U36" s="16"/>
      <c r="V36" s="16"/>
      <c r="W36" s="16"/>
      <c r="X36" s="16"/>
      <c r="Y36" s="16"/>
      <c r="Z36" s="16"/>
      <c r="AA36" s="16"/>
    </row>
    <row r="37" spans="1:27" ht="15" hidden="1">
      <c r="A37" s="16"/>
      <c r="B37" s="16"/>
      <c r="C37" s="16"/>
      <c r="D37" s="16"/>
      <c r="E37" s="16"/>
      <c r="F37" s="16"/>
      <c r="G37" s="16"/>
      <c r="H37" s="16"/>
      <c r="I37" s="16"/>
      <c r="J37" s="18">
        <v>5</v>
      </c>
      <c r="K37" s="18" t="str">
        <f t="shared" si="0"/>
        <v>2348 SVEUČILIŠTE U SPLITU - FAKULTET GRAĐEVINARSTVA, ARHITEKTURE I GEODEZIJE</v>
      </c>
      <c r="L37" s="19">
        <v>2348</v>
      </c>
      <c r="M37" s="20" t="s">
        <v>337</v>
      </c>
      <c r="N37" s="20" t="s">
        <v>324</v>
      </c>
      <c r="O37" s="20" t="s">
        <v>338</v>
      </c>
      <c r="P37" s="20" t="s">
        <v>326</v>
      </c>
      <c r="Q37" s="21">
        <v>3149463</v>
      </c>
      <c r="R37" s="22" t="s">
        <v>339</v>
      </c>
      <c r="S37" s="22" t="s">
        <v>19</v>
      </c>
      <c r="T37" s="23" t="s">
        <v>18</v>
      </c>
      <c r="U37" s="16"/>
      <c r="V37" s="16"/>
      <c r="W37" s="16"/>
      <c r="X37" s="16"/>
      <c r="Y37" s="16"/>
      <c r="Z37" s="16"/>
      <c r="AA37" s="16"/>
    </row>
    <row r="38" spans="1:27" ht="15" hidden="1">
      <c r="A38" s="16"/>
      <c r="B38" s="16"/>
      <c r="C38" s="16"/>
      <c r="D38" s="16"/>
      <c r="E38" s="16"/>
      <c r="F38" s="16"/>
      <c r="G38" s="16"/>
      <c r="H38" s="16"/>
      <c r="I38" s="16"/>
      <c r="J38" s="18">
        <v>6</v>
      </c>
      <c r="K38" s="18" t="str">
        <f t="shared" si="0"/>
        <v>2356 SVEUČILIŠTE U SPLITU - KEMIJSKO-TEHNOLOŠKI FAKULTET</v>
      </c>
      <c r="L38" s="19">
        <v>2356</v>
      </c>
      <c r="M38" s="20" t="s">
        <v>340</v>
      </c>
      <c r="N38" s="20" t="s">
        <v>324</v>
      </c>
      <c r="O38" s="20" t="s">
        <v>341</v>
      </c>
      <c r="P38" s="20" t="s">
        <v>326</v>
      </c>
      <c r="Q38" s="21">
        <v>3119068</v>
      </c>
      <c r="R38" s="22" t="s">
        <v>342</v>
      </c>
      <c r="S38" s="22" t="s">
        <v>19</v>
      </c>
      <c r="T38" s="23" t="s">
        <v>18</v>
      </c>
      <c r="U38" s="16"/>
      <c r="V38" s="16"/>
      <c r="W38" s="16"/>
      <c r="X38" s="16"/>
      <c r="Y38" s="16"/>
      <c r="Z38" s="16"/>
      <c r="AA38" s="16"/>
    </row>
    <row r="39" spans="1:27" ht="15" hidden="1">
      <c r="A39" s="16"/>
      <c r="B39" s="16"/>
      <c r="C39" s="16"/>
      <c r="D39" s="16"/>
      <c r="E39" s="16"/>
      <c r="F39" s="16"/>
      <c r="G39" s="16"/>
      <c r="H39" s="16"/>
      <c r="I39" s="16"/>
      <c r="J39" s="18">
        <v>7</v>
      </c>
      <c r="K39" s="18" t="str">
        <f t="shared" si="0"/>
        <v>43773 SVEUČILIŠTE U SPLITU - KINEZIOLOŠKI FAKULTET</v>
      </c>
      <c r="L39" s="19">
        <v>43773</v>
      </c>
      <c r="M39" s="20" t="s">
        <v>343</v>
      </c>
      <c r="N39" s="20" t="s">
        <v>324</v>
      </c>
      <c r="O39" s="20" t="s">
        <v>344</v>
      </c>
      <c r="P39" s="20" t="s">
        <v>326</v>
      </c>
      <c r="Q39" s="21">
        <v>2393255</v>
      </c>
      <c r="R39" s="22" t="s">
        <v>345</v>
      </c>
      <c r="S39" s="22" t="s">
        <v>19</v>
      </c>
      <c r="T39" s="23" t="s">
        <v>18</v>
      </c>
      <c r="U39" s="16"/>
      <c r="V39" s="16"/>
      <c r="W39" s="16"/>
      <c r="X39" s="16"/>
      <c r="Y39" s="16"/>
      <c r="Z39" s="16"/>
      <c r="AA39" s="16"/>
    </row>
    <row r="40" spans="1:27" ht="15" hidden="1">
      <c r="A40" s="16"/>
      <c r="B40" s="16"/>
      <c r="C40" s="16"/>
      <c r="D40" s="16"/>
      <c r="E40" s="16"/>
      <c r="F40" s="16"/>
      <c r="G40" s="16"/>
      <c r="H40" s="16"/>
      <c r="I40" s="16"/>
      <c r="J40" s="18">
        <v>8</v>
      </c>
      <c r="K40" s="18" t="str">
        <f t="shared" si="0"/>
        <v>23368 SVEUČILIŠTE U SPLITU - KATOLIČKI BOGOSLOVNI FAKULTET</v>
      </c>
      <c r="L40" s="49">
        <v>23368</v>
      </c>
      <c r="M40" s="20" t="s">
        <v>346</v>
      </c>
      <c r="N40" s="20" t="s">
        <v>324</v>
      </c>
      <c r="O40" s="20" t="s">
        <v>347</v>
      </c>
      <c r="P40" s="20" t="s">
        <v>326</v>
      </c>
      <c r="Q40" s="21">
        <v>1465643</v>
      </c>
      <c r="R40" s="22">
        <v>36149548625</v>
      </c>
      <c r="S40" s="22" t="s">
        <v>19</v>
      </c>
      <c r="T40" s="23" t="s">
        <v>18</v>
      </c>
      <c r="U40" s="16"/>
      <c r="V40" s="16"/>
      <c r="W40" s="16"/>
      <c r="X40" s="16"/>
      <c r="Y40" s="16"/>
      <c r="Z40" s="16"/>
      <c r="AA40" s="16"/>
    </row>
    <row r="41" spans="1:27" ht="15" hidden="1">
      <c r="A41" s="16"/>
      <c r="B41" s="16"/>
      <c r="C41" s="16"/>
      <c r="D41" s="16"/>
      <c r="E41" s="16"/>
      <c r="F41" s="16"/>
      <c r="G41" s="16"/>
      <c r="H41" s="16"/>
      <c r="I41" s="16"/>
      <c r="J41" s="18">
        <v>9</v>
      </c>
      <c r="K41" s="18" t="str">
        <f t="shared" si="0"/>
        <v>22451 SVEUČILIŠTE U SPLITU - MEDICINSKI FAKULTET</v>
      </c>
      <c r="L41" s="19">
        <v>22451</v>
      </c>
      <c r="M41" s="20" t="s">
        <v>348</v>
      </c>
      <c r="N41" s="20" t="s">
        <v>324</v>
      </c>
      <c r="O41" s="20" t="s">
        <v>349</v>
      </c>
      <c r="P41" s="20" t="s">
        <v>326</v>
      </c>
      <c r="Q41" s="21">
        <v>1315366</v>
      </c>
      <c r="R41" s="22" t="s">
        <v>350</v>
      </c>
      <c r="S41" s="22" t="s">
        <v>19</v>
      </c>
      <c r="T41" s="23" t="s">
        <v>18</v>
      </c>
      <c r="U41" s="16"/>
      <c r="V41" s="16"/>
      <c r="W41" s="16"/>
      <c r="X41" s="16"/>
      <c r="Y41" s="16"/>
      <c r="Z41" s="16"/>
      <c r="AA41" s="16"/>
    </row>
    <row r="42" spans="1:27" ht="15" hidden="1">
      <c r="A42" s="16"/>
      <c r="B42" s="16"/>
      <c r="C42" s="16"/>
      <c r="D42" s="16"/>
      <c r="E42" s="16"/>
      <c r="F42" s="16"/>
      <c r="G42" s="16"/>
      <c r="H42" s="16"/>
      <c r="I42" s="16"/>
      <c r="J42" s="18">
        <v>10</v>
      </c>
      <c r="K42" s="18" t="str">
        <f t="shared" si="0"/>
        <v>22460 SVEUČILIŠTE U SPLITU - POMORSKI FAKULTET</v>
      </c>
      <c r="L42" s="19">
        <v>22460</v>
      </c>
      <c r="M42" s="20" t="s">
        <v>351</v>
      </c>
      <c r="N42" s="20" t="s">
        <v>324</v>
      </c>
      <c r="O42" s="20" t="s">
        <v>352</v>
      </c>
      <c r="P42" s="20" t="s">
        <v>326</v>
      </c>
      <c r="Q42" s="21">
        <v>1406043</v>
      </c>
      <c r="R42" s="22" t="s">
        <v>353</v>
      </c>
      <c r="S42" s="22" t="s">
        <v>19</v>
      </c>
      <c r="T42" s="23" t="s">
        <v>18</v>
      </c>
      <c r="U42" s="16"/>
      <c r="V42" s="16"/>
      <c r="W42" s="16"/>
      <c r="X42" s="16"/>
      <c r="Y42" s="16"/>
      <c r="Z42" s="16"/>
      <c r="AA42" s="16"/>
    </row>
    <row r="43" spans="1:27" ht="15" hidden="1">
      <c r="A43" s="16"/>
      <c r="B43" s="16"/>
      <c r="C43" s="16"/>
      <c r="D43" s="16"/>
      <c r="E43" s="16"/>
      <c r="F43" s="16"/>
      <c r="G43" s="16"/>
      <c r="H43" s="16"/>
      <c r="I43" s="16"/>
      <c r="J43" s="18">
        <v>11</v>
      </c>
      <c r="K43" s="18" t="str">
        <f t="shared" si="0"/>
        <v>2397 SVEUČILIŠTE U SPLITU - PRAVNI FAKULTET</v>
      </c>
      <c r="L43" s="19">
        <v>2397</v>
      </c>
      <c r="M43" s="20" t="s">
        <v>354</v>
      </c>
      <c r="N43" s="20" t="s">
        <v>324</v>
      </c>
      <c r="O43" s="20" t="s">
        <v>355</v>
      </c>
      <c r="P43" s="20" t="s">
        <v>326</v>
      </c>
      <c r="Q43" s="21">
        <v>3118347</v>
      </c>
      <c r="R43" s="22" t="s">
        <v>356</v>
      </c>
      <c r="S43" s="22" t="s">
        <v>19</v>
      </c>
      <c r="T43" s="23" t="s">
        <v>18</v>
      </c>
      <c r="U43" s="16"/>
      <c r="V43" s="16"/>
      <c r="W43" s="16"/>
      <c r="X43" s="16"/>
      <c r="Y43" s="16"/>
      <c r="Z43" s="16"/>
      <c r="AA43" s="16"/>
    </row>
    <row r="44" spans="1:27" ht="15" hidden="1">
      <c r="A44" s="16"/>
      <c r="B44" s="16"/>
      <c r="C44" s="16"/>
      <c r="D44" s="16"/>
      <c r="E44" s="16"/>
      <c r="F44" s="16"/>
      <c r="G44" s="16"/>
      <c r="H44" s="16"/>
      <c r="I44" s="16"/>
      <c r="J44" s="18">
        <v>12</v>
      </c>
      <c r="K44" s="18" t="str">
        <f t="shared" si="0"/>
        <v>2410 SVEUČILIŠTE U SPLITU - PRIRODOSLOVNO - MATEMATIČKI FAKULTET</v>
      </c>
      <c r="L44" s="19">
        <v>2410</v>
      </c>
      <c r="M44" s="20" t="s">
        <v>357</v>
      </c>
      <c r="N44" s="20" t="s">
        <v>324</v>
      </c>
      <c r="O44" s="20" t="s">
        <v>358</v>
      </c>
      <c r="P44" s="20" t="s">
        <v>326</v>
      </c>
      <c r="Q44" s="21">
        <v>3199622</v>
      </c>
      <c r="R44" s="22" t="s">
        <v>359</v>
      </c>
      <c r="S44" s="22" t="s">
        <v>19</v>
      </c>
      <c r="T44" s="23" t="s">
        <v>18</v>
      </c>
      <c r="U44" s="16"/>
      <c r="V44" s="16"/>
      <c r="W44" s="16"/>
      <c r="X44" s="16"/>
      <c r="Y44" s="16"/>
      <c r="Z44" s="16"/>
      <c r="AA44" s="16"/>
    </row>
    <row r="45" spans="1:27" ht="15" hidden="1">
      <c r="A45" s="16"/>
      <c r="B45" s="16"/>
      <c r="C45" s="16"/>
      <c r="D45" s="16"/>
      <c r="E45" s="16"/>
      <c r="F45" s="16"/>
      <c r="G45" s="16"/>
      <c r="H45" s="16"/>
      <c r="I45" s="16"/>
      <c r="J45" s="18">
        <v>13</v>
      </c>
      <c r="K45" s="18" t="str">
        <f t="shared" si="0"/>
        <v>2524 SVEUČILIŠTE U SPLITU - SVEUČILIŠNA KNJIŽNICA</v>
      </c>
      <c r="L45" s="19">
        <v>2524</v>
      </c>
      <c r="M45" s="20" t="s">
        <v>360</v>
      </c>
      <c r="N45" s="20" t="s">
        <v>324</v>
      </c>
      <c r="O45" s="20" t="s">
        <v>361</v>
      </c>
      <c r="P45" s="20" t="s">
        <v>326</v>
      </c>
      <c r="Q45" s="21">
        <v>3118436</v>
      </c>
      <c r="R45" s="22" t="s">
        <v>362</v>
      </c>
      <c r="S45" s="22" t="s">
        <v>19</v>
      </c>
      <c r="T45" s="23" t="s">
        <v>18</v>
      </c>
      <c r="U45" s="16"/>
      <c r="V45" s="16"/>
      <c r="W45" s="16"/>
      <c r="X45" s="16"/>
      <c r="Y45" s="16"/>
      <c r="Z45" s="16"/>
      <c r="AA45" s="16"/>
    </row>
    <row r="46" spans="1:27" ht="15" hidden="1">
      <c r="A46" s="16"/>
      <c r="B46" s="16"/>
      <c r="C46" s="16"/>
      <c r="D46" s="16"/>
      <c r="E46" s="16"/>
      <c r="F46" s="16"/>
      <c r="G46" s="16"/>
      <c r="H46" s="16"/>
      <c r="I46" s="16"/>
      <c r="J46" s="18">
        <v>14</v>
      </c>
      <c r="K46" s="18" t="str">
        <f t="shared" si="0"/>
        <v>22478 SVEUČILIŠTE U SPLITU - UMJETNIČKA AKADEMIJA</v>
      </c>
      <c r="L46" s="19">
        <v>22478</v>
      </c>
      <c r="M46" s="20" t="s">
        <v>363</v>
      </c>
      <c r="N46" s="20" t="s">
        <v>324</v>
      </c>
      <c r="O46" s="20" t="s">
        <v>364</v>
      </c>
      <c r="P46" s="20" t="s">
        <v>326</v>
      </c>
      <c r="Q46" s="21">
        <v>1321358</v>
      </c>
      <c r="R46" s="22" t="s">
        <v>365</v>
      </c>
      <c r="S46" s="22" t="s">
        <v>19</v>
      </c>
      <c r="T46" s="23" t="s">
        <v>18</v>
      </c>
      <c r="U46" s="16"/>
      <c r="V46" s="16"/>
      <c r="W46" s="16"/>
      <c r="X46" s="16"/>
      <c r="Y46" s="16"/>
      <c r="Z46" s="16"/>
      <c r="AA46" s="16"/>
    </row>
    <row r="47" spans="1:27" ht="15" hidden="1">
      <c r="A47" s="16"/>
      <c r="B47" s="16"/>
      <c r="C47" s="16"/>
      <c r="D47" s="16"/>
      <c r="E47" s="16"/>
      <c r="F47" s="16"/>
      <c r="G47" s="16"/>
      <c r="H47" s="16"/>
      <c r="I47" s="16"/>
      <c r="J47" s="18">
        <v>1</v>
      </c>
      <c r="K47" s="18" t="str">
        <f t="shared" si="0"/>
        <v>2436 SVEUČILIŠTE U ZAGREBU</v>
      </c>
      <c r="L47" s="19">
        <v>2436</v>
      </c>
      <c r="M47" s="20" t="s">
        <v>366</v>
      </c>
      <c r="N47" s="20" t="s">
        <v>324</v>
      </c>
      <c r="O47" s="20" t="s">
        <v>367</v>
      </c>
      <c r="P47" s="20" t="s">
        <v>368</v>
      </c>
      <c r="Q47" s="21">
        <v>3211592</v>
      </c>
      <c r="R47" s="22" t="s">
        <v>369</v>
      </c>
      <c r="S47" s="22" t="s">
        <v>19</v>
      </c>
      <c r="T47" s="23" t="s">
        <v>18</v>
      </c>
      <c r="U47" s="16"/>
      <c r="V47" s="16"/>
      <c r="W47" s="16"/>
      <c r="X47" s="16"/>
      <c r="Y47" s="16"/>
      <c r="Z47" s="16"/>
      <c r="AA47" s="16"/>
    </row>
    <row r="48" spans="1:27" ht="15" hidden="1">
      <c r="A48" s="16"/>
      <c r="B48" s="16"/>
      <c r="C48" s="16"/>
      <c r="D48" s="16"/>
      <c r="E48" s="16"/>
      <c r="F48" s="16"/>
      <c r="G48" s="16"/>
      <c r="H48" s="16"/>
      <c r="I48" s="16"/>
      <c r="J48" s="18">
        <v>2</v>
      </c>
      <c r="K48" s="18" t="str">
        <f t="shared" si="0"/>
        <v>1923 SVEUČILIŠTE U ZAGREBU - AGRONOMSKI FAKULTET</v>
      </c>
      <c r="L48" s="19">
        <v>1923</v>
      </c>
      <c r="M48" s="20" t="s">
        <v>370</v>
      </c>
      <c r="N48" s="20" t="s">
        <v>324</v>
      </c>
      <c r="O48" s="20" t="s">
        <v>371</v>
      </c>
      <c r="P48" s="20" t="s">
        <v>368</v>
      </c>
      <c r="Q48" s="21">
        <v>3283097</v>
      </c>
      <c r="R48" s="22" t="s">
        <v>372</v>
      </c>
      <c r="S48" s="22" t="s">
        <v>19</v>
      </c>
      <c r="T48" s="23" t="s">
        <v>18</v>
      </c>
      <c r="U48" s="16"/>
      <c r="V48" s="16"/>
      <c r="W48" s="16"/>
      <c r="X48" s="16"/>
      <c r="Y48" s="16"/>
      <c r="Z48" s="16"/>
      <c r="AA48" s="16"/>
    </row>
    <row r="49" spans="1:27" ht="15" hidden="1">
      <c r="A49" s="16"/>
      <c r="B49" s="16"/>
      <c r="C49" s="16"/>
      <c r="D49" s="16"/>
      <c r="E49" s="16"/>
      <c r="F49" s="16"/>
      <c r="G49" s="16"/>
      <c r="H49" s="16"/>
      <c r="I49" s="16"/>
      <c r="J49" s="18">
        <v>3</v>
      </c>
      <c r="K49" s="18" t="str">
        <f t="shared" si="0"/>
        <v>1974 SVEUČILIŠTE U ZAGREBU - AKADEMIJA DRAMSKE UMJETNOSTI</v>
      </c>
      <c r="L49" s="19">
        <v>1974</v>
      </c>
      <c r="M49" s="20" t="s">
        <v>373</v>
      </c>
      <c r="N49" s="20" t="s">
        <v>324</v>
      </c>
      <c r="O49" s="20" t="s">
        <v>374</v>
      </c>
      <c r="P49" s="20" t="s">
        <v>368</v>
      </c>
      <c r="Q49" s="21">
        <v>3205029</v>
      </c>
      <c r="R49" s="22" t="s">
        <v>375</v>
      </c>
      <c r="S49" s="22" t="s">
        <v>19</v>
      </c>
      <c r="T49" s="23" t="s">
        <v>18</v>
      </c>
      <c r="U49" s="16"/>
      <c r="V49" s="16"/>
      <c r="W49" s="16"/>
      <c r="X49" s="16"/>
      <c r="Y49" s="16"/>
      <c r="Z49" s="16"/>
      <c r="AA49" s="16"/>
    </row>
    <row r="50" spans="1:27" ht="15" hidden="1">
      <c r="A50" s="16"/>
      <c r="B50" s="16"/>
      <c r="C50" s="16"/>
      <c r="D50" s="16"/>
      <c r="E50" s="16"/>
      <c r="F50" s="16"/>
      <c r="G50" s="16"/>
      <c r="H50" s="16"/>
      <c r="I50" s="16"/>
      <c r="J50" s="18">
        <v>4</v>
      </c>
      <c r="K50" s="18" t="str">
        <f t="shared" si="0"/>
        <v>1982 SVEUČILIŠTE U ZAGREBU - AKADEMIJA LIKOVNIH UMJETNOSTI</v>
      </c>
      <c r="L50" s="19">
        <v>1982</v>
      </c>
      <c r="M50" s="20" t="s">
        <v>376</v>
      </c>
      <c r="N50" s="20" t="s">
        <v>324</v>
      </c>
      <c r="O50" s="20" t="s">
        <v>377</v>
      </c>
      <c r="P50" s="20" t="s">
        <v>368</v>
      </c>
      <c r="Q50" s="21">
        <v>3207919</v>
      </c>
      <c r="R50" s="22" t="s">
        <v>378</v>
      </c>
      <c r="S50" s="22" t="s">
        <v>19</v>
      </c>
      <c r="T50" s="23" t="s">
        <v>18</v>
      </c>
      <c r="U50" s="16"/>
      <c r="V50" s="16"/>
      <c r="W50" s="16"/>
      <c r="X50" s="16"/>
      <c r="Y50" s="16"/>
      <c r="Z50" s="16"/>
      <c r="AA50" s="16"/>
    </row>
    <row r="51" spans="1:27" ht="15" hidden="1">
      <c r="A51" s="16"/>
      <c r="B51" s="16"/>
      <c r="C51" s="16"/>
      <c r="D51" s="16"/>
      <c r="E51" s="16"/>
      <c r="F51" s="16"/>
      <c r="G51" s="16"/>
      <c r="H51" s="16"/>
      <c r="I51" s="16"/>
      <c r="J51" s="18">
        <v>5</v>
      </c>
      <c r="K51" s="18" t="str">
        <f t="shared" si="0"/>
        <v xml:space="preserve">1861 SVEUČILIŠTE U ZAGREBU - ARHITEKTONSKI FAKULTET </v>
      </c>
      <c r="L51" s="19">
        <v>1861</v>
      </c>
      <c r="M51" s="20" t="s">
        <v>379</v>
      </c>
      <c r="N51" s="20" t="s">
        <v>324</v>
      </c>
      <c r="O51" s="20" t="s">
        <v>380</v>
      </c>
      <c r="P51" s="20" t="s">
        <v>368</v>
      </c>
      <c r="Q51" s="21">
        <v>3204952</v>
      </c>
      <c r="R51" s="22" t="s">
        <v>381</v>
      </c>
      <c r="S51" s="22" t="s">
        <v>19</v>
      </c>
      <c r="T51" s="23" t="s">
        <v>18</v>
      </c>
      <c r="U51" s="16"/>
      <c r="V51" s="16"/>
      <c r="W51" s="16"/>
      <c r="X51" s="16"/>
      <c r="Y51" s="16"/>
      <c r="Z51" s="16"/>
      <c r="AA51" s="16"/>
    </row>
    <row r="52" spans="1:27" ht="15" hidden="1">
      <c r="A52" s="16"/>
      <c r="B52" s="16"/>
      <c r="C52" s="16"/>
      <c r="D52" s="16"/>
      <c r="E52" s="16"/>
      <c r="F52" s="16"/>
      <c r="G52" s="16"/>
      <c r="H52" s="16"/>
      <c r="I52" s="16"/>
      <c r="J52" s="18">
        <v>6</v>
      </c>
      <c r="K52" s="18" t="str">
        <f t="shared" si="0"/>
        <v xml:space="preserve">1966 SVEUČILIŠTE U ZAGREBU - EDUKACIJSKO-REHABILITACIJSKI FAKULTET </v>
      </c>
      <c r="L52" s="19">
        <v>1966</v>
      </c>
      <c r="M52" s="20" t="s">
        <v>382</v>
      </c>
      <c r="N52" s="20" t="s">
        <v>324</v>
      </c>
      <c r="O52" s="20" t="s">
        <v>383</v>
      </c>
      <c r="P52" s="20" t="s">
        <v>368</v>
      </c>
      <c r="Q52" s="21">
        <v>3219780</v>
      </c>
      <c r="R52" s="22" t="s">
        <v>384</v>
      </c>
      <c r="S52" s="22" t="s">
        <v>19</v>
      </c>
      <c r="T52" s="23" t="s">
        <v>18</v>
      </c>
      <c r="U52" s="16"/>
      <c r="V52" s="16"/>
      <c r="W52" s="16"/>
      <c r="X52" s="16"/>
      <c r="Y52" s="16"/>
      <c r="Z52" s="16"/>
      <c r="AA52" s="16"/>
    </row>
    <row r="53" spans="1:27" ht="15" hidden="1">
      <c r="A53" s="16"/>
      <c r="B53" s="16"/>
      <c r="C53" s="16"/>
      <c r="D53" s="16"/>
      <c r="E53" s="16"/>
      <c r="F53" s="16"/>
      <c r="G53" s="16"/>
      <c r="H53" s="16"/>
      <c r="I53" s="16"/>
      <c r="J53" s="18">
        <v>7</v>
      </c>
      <c r="K53" s="18" t="str">
        <f t="shared" si="0"/>
        <v>1931 SVEUČILIŠTE U ZAGREBU - EKONOMSKI FAKULTET</v>
      </c>
      <c r="L53" s="19">
        <v>1931</v>
      </c>
      <c r="M53" s="20" t="s">
        <v>385</v>
      </c>
      <c r="N53" s="20" t="s">
        <v>324</v>
      </c>
      <c r="O53" s="20" t="s">
        <v>386</v>
      </c>
      <c r="P53" s="20" t="s">
        <v>368</v>
      </c>
      <c r="Q53" s="21">
        <v>3272079</v>
      </c>
      <c r="R53" s="22" t="s">
        <v>387</v>
      </c>
      <c r="S53" s="22" t="s">
        <v>19</v>
      </c>
      <c r="T53" s="23" t="s">
        <v>18</v>
      </c>
      <c r="U53" s="16"/>
      <c r="V53" s="16"/>
      <c r="W53" s="16"/>
      <c r="X53" s="16"/>
      <c r="Y53" s="16"/>
      <c r="Z53" s="16"/>
      <c r="AA53" s="16"/>
    </row>
    <row r="54" spans="1:27" ht="15" hidden="1">
      <c r="A54" s="16"/>
      <c r="B54" s="16"/>
      <c r="C54" s="16"/>
      <c r="D54" s="16"/>
      <c r="E54" s="16"/>
      <c r="F54" s="16"/>
      <c r="G54" s="16"/>
      <c r="H54" s="16"/>
      <c r="I54" s="16"/>
      <c r="J54" s="18">
        <v>8</v>
      </c>
      <c r="K54" s="18" t="str">
        <f t="shared" si="0"/>
        <v>1757 SVEUČILIŠTE U ZAGREBU - FAKULTET ELEKTROTEHNIKE I RAČUNARSTVA</v>
      </c>
      <c r="L54" s="19">
        <v>1757</v>
      </c>
      <c r="M54" s="20" t="s">
        <v>388</v>
      </c>
      <c r="N54" s="20" t="s">
        <v>324</v>
      </c>
      <c r="O54" s="20" t="s">
        <v>389</v>
      </c>
      <c r="P54" s="20" t="s">
        <v>368</v>
      </c>
      <c r="Q54" s="21">
        <v>3276643</v>
      </c>
      <c r="R54" s="22" t="s">
        <v>390</v>
      </c>
      <c r="S54" s="22" t="s">
        <v>19</v>
      </c>
      <c r="T54" s="23" t="s">
        <v>18</v>
      </c>
      <c r="U54" s="16"/>
      <c r="V54" s="16"/>
      <c r="W54" s="16"/>
      <c r="X54" s="16"/>
      <c r="Y54" s="16"/>
      <c r="Z54" s="16"/>
      <c r="AA54" s="16"/>
    </row>
    <row r="55" spans="1:27" ht="15" hidden="1">
      <c r="A55" s="16"/>
      <c r="B55" s="16"/>
      <c r="C55" s="16"/>
      <c r="D55" s="16"/>
      <c r="E55" s="16"/>
      <c r="F55" s="16"/>
      <c r="G55" s="16"/>
      <c r="H55" s="16"/>
      <c r="I55" s="16"/>
      <c r="J55" s="18">
        <v>9</v>
      </c>
      <c r="K55" s="18" t="str">
        <f t="shared" si="0"/>
        <v>6154 SVEUČILIŠTA U ZAGREBU - FAKULTET FILOZOFIJE I RELIGIJSKIH ZNANOSTI</v>
      </c>
      <c r="L55" s="19">
        <v>6154</v>
      </c>
      <c r="M55" s="20" t="s">
        <v>391</v>
      </c>
      <c r="N55" s="20" t="s">
        <v>324</v>
      </c>
      <c r="O55" s="20" t="s">
        <v>392</v>
      </c>
      <c r="P55" s="20" t="s">
        <v>368</v>
      </c>
      <c r="Q55" s="21">
        <v>1235664</v>
      </c>
      <c r="R55" s="22" t="s">
        <v>393</v>
      </c>
      <c r="S55" s="22" t="s">
        <v>19</v>
      </c>
      <c r="T55" s="23" t="s">
        <v>18</v>
      </c>
      <c r="U55" s="16"/>
      <c r="V55" s="16"/>
      <c r="W55" s="16"/>
      <c r="X55" s="16"/>
      <c r="Y55" s="16"/>
      <c r="Z55" s="16"/>
      <c r="AA55" s="16"/>
    </row>
    <row r="56" spans="1:27" ht="15" hidden="1">
      <c r="A56" s="16"/>
      <c r="B56" s="16"/>
      <c r="C56" s="16"/>
      <c r="D56" s="16"/>
      <c r="E56" s="16"/>
      <c r="F56" s="16"/>
      <c r="G56" s="16"/>
      <c r="H56" s="16"/>
      <c r="I56" s="16"/>
      <c r="J56" s="18">
        <v>10</v>
      </c>
      <c r="K56" s="18" t="str">
        <f t="shared" si="0"/>
        <v xml:space="preserve">2135 SVEUČILIŠTE U ZAGREBU - KATOLIČKI BOGOSLOVNI FAKULTET </v>
      </c>
      <c r="L56" s="19">
        <v>2135</v>
      </c>
      <c r="M56" s="20" t="s">
        <v>394</v>
      </c>
      <c r="N56" s="20" t="s">
        <v>324</v>
      </c>
      <c r="O56" s="20" t="s">
        <v>395</v>
      </c>
      <c r="P56" s="20" t="s">
        <v>368</v>
      </c>
      <c r="Q56" s="21">
        <v>3703088</v>
      </c>
      <c r="R56" s="22">
        <v>48987767944</v>
      </c>
      <c r="S56" s="22" t="s">
        <v>19</v>
      </c>
      <c r="T56" s="23" t="s">
        <v>18</v>
      </c>
      <c r="U56" s="16"/>
      <c r="V56" s="16"/>
      <c r="W56" s="16"/>
      <c r="X56" s="16"/>
      <c r="Y56" s="16"/>
      <c r="Z56" s="16"/>
      <c r="AA56" s="16"/>
    </row>
    <row r="57" spans="1:27" ht="15" hidden="1">
      <c r="A57" s="16"/>
      <c r="B57" s="16"/>
      <c r="C57" s="16"/>
      <c r="D57" s="16"/>
      <c r="E57" s="16"/>
      <c r="F57" s="16"/>
      <c r="G57" s="16"/>
      <c r="H57" s="16"/>
      <c r="I57" s="16"/>
      <c r="J57" s="18">
        <v>11</v>
      </c>
      <c r="K57" s="18" t="str">
        <f t="shared" si="0"/>
        <v>1790 SVEUČILIŠTE U ZAGREBU - FAKULTET KEMIJSKOG INŽENJERSTVA I TEHNOLOGIJE</v>
      </c>
      <c r="L57" s="19">
        <v>1790</v>
      </c>
      <c r="M57" s="20" t="s">
        <v>396</v>
      </c>
      <c r="N57" s="20" t="s">
        <v>324</v>
      </c>
      <c r="O57" s="20" t="s">
        <v>397</v>
      </c>
      <c r="P57" s="20" t="s">
        <v>368</v>
      </c>
      <c r="Q57" s="21">
        <v>3250270</v>
      </c>
      <c r="R57" s="22" t="s">
        <v>398</v>
      </c>
      <c r="S57" s="22" t="s">
        <v>19</v>
      </c>
      <c r="T57" s="23" t="s">
        <v>18</v>
      </c>
      <c r="U57" s="16"/>
      <c r="V57" s="16"/>
      <c r="W57" s="16"/>
      <c r="X57" s="16"/>
      <c r="Y57" s="16"/>
      <c r="Z57" s="16"/>
      <c r="AA57" s="16"/>
    </row>
    <row r="58" spans="1:27" ht="15" hidden="1">
      <c r="A58" s="16"/>
      <c r="B58" s="16"/>
      <c r="C58" s="16"/>
      <c r="D58" s="16"/>
      <c r="E58" s="16"/>
      <c r="F58" s="16"/>
      <c r="G58" s="16"/>
      <c r="H58" s="16"/>
      <c r="I58" s="16"/>
      <c r="J58" s="18">
        <v>12</v>
      </c>
      <c r="K58" s="18" t="str">
        <f t="shared" si="0"/>
        <v>1907 SVEUČILIŠTE U ZAGREBU - FAKULTET POLITIČKIH ZNANOSTI</v>
      </c>
      <c r="L58" s="19">
        <v>1907</v>
      </c>
      <c r="M58" s="20" t="s">
        <v>399</v>
      </c>
      <c r="N58" s="20" t="s">
        <v>324</v>
      </c>
      <c r="O58" s="20" t="s">
        <v>400</v>
      </c>
      <c r="P58" s="20" t="s">
        <v>368</v>
      </c>
      <c r="Q58" s="21">
        <v>3270262</v>
      </c>
      <c r="R58" s="22" t="s">
        <v>401</v>
      </c>
      <c r="S58" s="22" t="s">
        <v>19</v>
      </c>
      <c r="T58" s="23" t="s">
        <v>18</v>
      </c>
      <c r="U58" s="16"/>
      <c r="V58" s="16"/>
      <c r="W58" s="16"/>
      <c r="X58" s="16"/>
      <c r="Y58" s="16"/>
      <c r="Z58" s="16"/>
      <c r="AA58" s="16"/>
    </row>
    <row r="59" spans="1:27" ht="15" hidden="1">
      <c r="A59" s="16"/>
      <c r="B59" s="16"/>
      <c r="C59" s="16"/>
      <c r="D59" s="16"/>
      <c r="E59" s="16"/>
      <c r="F59" s="16"/>
      <c r="G59" s="16"/>
      <c r="H59" s="16"/>
      <c r="I59" s="16"/>
      <c r="J59" s="18">
        <v>13</v>
      </c>
      <c r="K59" s="18" t="str">
        <f t="shared" si="0"/>
        <v>1812 SVEUČILIŠTE U ZAGREBU - FAKULTET PROMETNIH ZNANOSTI</v>
      </c>
      <c r="L59" s="19">
        <v>1812</v>
      </c>
      <c r="M59" s="20" t="s">
        <v>402</v>
      </c>
      <c r="N59" s="20" t="s">
        <v>324</v>
      </c>
      <c r="O59" s="20" t="s">
        <v>403</v>
      </c>
      <c r="P59" s="20" t="s">
        <v>368</v>
      </c>
      <c r="Q59" s="21">
        <v>3260771</v>
      </c>
      <c r="R59" s="22" t="s">
        <v>404</v>
      </c>
      <c r="S59" s="22" t="s">
        <v>19</v>
      </c>
      <c r="T59" s="23" t="s">
        <v>18</v>
      </c>
      <c r="U59" s="16"/>
      <c r="V59" s="16"/>
      <c r="W59" s="16"/>
      <c r="X59" s="16"/>
      <c r="Y59" s="16"/>
      <c r="Z59" s="16"/>
      <c r="AA59" s="16"/>
    </row>
    <row r="60" spans="1:27" ht="15" hidden="1">
      <c r="A60" s="16"/>
      <c r="B60" s="16"/>
      <c r="C60" s="16"/>
      <c r="D60" s="16"/>
      <c r="E60" s="16"/>
      <c r="F60" s="16"/>
      <c r="G60" s="16"/>
      <c r="H60" s="16"/>
      <c r="I60" s="16"/>
      <c r="J60" s="18">
        <v>14</v>
      </c>
      <c r="K60" s="18" t="str">
        <f t="shared" si="0"/>
        <v>1829 SVEUČILIŠTE U ZAGREBU - FAKULTET STROJARSTVA I BRODOGRADNJE</v>
      </c>
      <c r="L60" s="19">
        <v>1829</v>
      </c>
      <c r="M60" s="20" t="s">
        <v>405</v>
      </c>
      <c r="N60" s="20" t="s">
        <v>324</v>
      </c>
      <c r="O60" s="20" t="s">
        <v>406</v>
      </c>
      <c r="P60" s="20" t="s">
        <v>368</v>
      </c>
      <c r="Q60" s="21">
        <v>3276546</v>
      </c>
      <c r="R60" s="22" t="s">
        <v>407</v>
      </c>
      <c r="S60" s="22" t="s">
        <v>19</v>
      </c>
      <c r="T60" s="23" t="s">
        <v>18</v>
      </c>
      <c r="U60" s="16"/>
      <c r="V60" s="16"/>
      <c r="W60" s="16"/>
      <c r="X60" s="16"/>
      <c r="Y60" s="16"/>
      <c r="Z60" s="16"/>
      <c r="AA60" s="16"/>
    </row>
    <row r="61" spans="1:27" ht="15" hidden="1">
      <c r="A61" s="16"/>
      <c r="B61" s="16"/>
      <c r="C61" s="16"/>
      <c r="D61" s="16"/>
      <c r="E61" s="16"/>
      <c r="F61" s="16"/>
      <c r="G61" s="16"/>
      <c r="H61" s="16"/>
      <c r="I61" s="16"/>
      <c r="J61" s="18">
        <v>15</v>
      </c>
      <c r="K61" s="18" t="str">
        <f t="shared" si="0"/>
        <v xml:space="preserve">2014 SVEUČILIŠTE U ZAGREBU - FARMACEUTSKO-BIOKEMIJSKI FAKULTET </v>
      </c>
      <c r="L61" s="19">
        <v>2014</v>
      </c>
      <c r="M61" s="20" t="s">
        <v>408</v>
      </c>
      <c r="N61" s="20" t="s">
        <v>324</v>
      </c>
      <c r="O61" s="20" t="s">
        <v>409</v>
      </c>
      <c r="P61" s="20" t="s">
        <v>368</v>
      </c>
      <c r="Q61" s="21">
        <v>3205037</v>
      </c>
      <c r="R61" s="22" t="s">
        <v>410</v>
      </c>
      <c r="S61" s="22" t="s">
        <v>19</v>
      </c>
      <c r="T61" s="23" t="s">
        <v>18</v>
      </c>
      <c r="U61" s="16"/>
      <c r="V61" s="16"/>
      <c r="W61" s="16"/>
      <c r="X61" s="16"/>
      <c r="Y61" s="16"/>
      <c r="Z61" s="16"/>
      <c r="AA61" s="16"/>
    </row>
    <row r="62" spans="1:27" ht="15" hidden="1">
      <c r="A62" s="16"/>
      <c r="B62" s="16"/>
      <c r="C62" s="16"/>
      <c r="D62" s="16"/>
      <c r="E62" s="16"/>
      <c r="F62" s="16"/>
      <c r="G62" s="16"/>
      <c r="H62" s="16"/>
      <c r="I62" s="16"/>
      <c r="J62" s="18">
        <v>16</v>
      </c>
      <c r="K62" s="18" t="str">
        <f t="shared" si="0"/>
        <v>1958 SVEUČILIŠTE U ZAGREBU - FILOZOFSKI FAKULTET</v>
      </c>
      <c r="L62" s="19">
        <v>1958</v>
      </c>
      <c r="M62" s="20" t="s">
        <v>411</v>
      </c>
      <c r="N62" s="20" t="s">
        <v>324</v>
      </c>
      <c r="O62" s="20" t="s">
        <v>412</v>
      </c>
      <c r="P62" s="20" t="s">
        <v>368</v>
      </c>
      <c r="Q62" s="21">
        <v>3254852</v>
      </c>
      <c r="R62" s="22" t="s">
        <v>413</v>
      </c>
      <c r="S62" s="22" t="s">
        <v>19</v>
      </c>
      <c r="T62" s="23" t="s">
        <v>18</v>
      </c>
      <c r="U62" s="16"/>
      <c r="V62" s="16"/>
      <c r="W62" s="16"/>
      <c r="X62" s="16"/>
      <c r="Y62" s="16"/>
      <c r="Z62" s="16"/>
      <c r="AA62" s="16"/>
    </row>
    <row r="63" spans="1:27" ht="15" hidden="1">
      <c r="A63" s="16"/>
      <c r="B63" s="16"/>
      <c r="C63" s="16"/>
      <c r="D63" s="16"/>
      <c r="E63" s="16"/>
      <c r="F63" s="16"/>
      <c r="G63" s="16"/>
      <c r="H63" s="16"/>
      <c r="I63" s="16"/>
      <c r="J63" s="18">
        <v>17</v>
      </c>
      <c r="K63" s="18" t="str">
        <f t="shared" si="0"/>
        <v>1853 SVEUČILIŠTE U ZAGREBU - GEODETSKI FAKULTET</v>
      </c>
      <c r="L63" s="19">
        <v>1853</v>
      </c>
      <c r="M63" s="20" t="s">
        <v>414</v>
      </c>
      <c r="N63" s="20" t="s">
        <v>324</v>
      </c>
      <c r="O63" s="20" t="s">
        <v>415</v>
      </c>
      <c r="P63" s="20" t="s">
        <v>368</v>
      </c>
      <c r="Q63" s="21">
        <v>3204987</v>
      </c>
      <c r="R63" s="22" t="s">
        <v>416</v>
      </c>
      <c r="S63" s="22" t="s">
        <v>19</v>
      </c>
      <c r="T63" s="23" t="s">
        <v>18</v>
      </c>
      <c r="U63" s="16"/>
      <c r="V63" s="16"/>
      <c r="W63" s="16"/>
      <c r="X63" s="16"/>
      <c r="Y63" s="16"/>
      <c r="Z63" s="16"/>
      <c r="AA63" s="16"/>
    </row>
    <row r="64" spans="1:27" ht="15" hidden="1">
      <c r="A64" s="16"/>
      <c r="B64" s="16"/>
      <c r="C64" s="16"/>
      <c r="D64" s="16"/>
      <c r="E64" s="16"/>
      <c r="F64" s="16"/>
      <c r="G64" s="16"/>
      <c r="H64" s="16"/>
      <c r="I64" s="16"/>
      <c r="J64" s="18">
        <v>18</v>
      </c>
      <c r="K64" s="18" t="str">
        <f t="shared" si="0"/>
        <v>2102 SVEUČILIŠTE U ZAGREBU - GEOTEHNIČKI FAKULTET</v>
      </c>
      <c r="L64" s="19">
        <v>2102</v>
      </c>
      <c r="M64" s="20" t="s">
        <v>417</v>
      </c>
      <c r="N64" s="20" t="s">
        <v>324</v>
      </c>
      <c r="O64" s="20" t="s">
        <v>418</v>
      </c>
      <c r="P64" s="20" t="s">
        <v>419</v>
      </c>
      <c r="Q64" s="21">
        <v>3042316</v>
      </c>
      <c r="R64" s="22" t="s">
        <v>420</v>
      </c>
      <c r="S64" s="22" t="s">
        <v>19</v>
      </c>
      <c r="T64" s="23" t="s">
        <v>18</v>
      </c>
      <c r="U64" s="16"/>
      <c r="V64" s="16"/>
      <c r="W64" s="16"/>
      <c r="X64" s="16"/>
      <c r="Y64" s="16"/>
      <c r="Z64" s="16"/>
      <c r="AA64" s="16"/>
    </row>
    <row r="65" spans="1:27" ht="15" hidden="1">
      <c r="A65" s="16"/>
      <c r="B65" s="16"/>
      <c r="C65" s="16"/>
      <c r="D65" s="16"/>
      <c r="E65" s="16"/>
      <c r="F65" s="16"/>
      <c r="G65" s="16"/>
      <c r="H65" s="16"/>
      <c r="I65" s="16"/>
      <c r="J65" s="18">
        <v>19</v>
      </c>
      <c r="K65" s="18" t="str">
        <f t="shared" si="0"/>
        <v>1837 SVEUČILIŠTE U ZAGREBU - GRAĐEVINSKI FAKULTET</v>
      </c>
      <c r="L65" s="19">
        <v>1837</v>
      </c>
      <c r="M65" s="20" t="s">
        <v>421</v>
      </c>
      <c r="N65" s="20" t="s">
        <v>324</v>
      </c>
      <c r="O65" s="20" t="s">
        <v>422</v>
      </c>
      <c r="P65" s="20" t="s">
        <v>368</v>
      </c>
      <c r="Q65" s="21">
        <v>3227120</v>
      </c>
      <c r="R65" s="22" t="s">
        <v>423</v>
      </c>
      <c r="S65" s="22" t="s">
        <v>19</v>
      </c>
      <c r="T65" s="23" t="s">
        <v>18</v>
      </c>
      <c r="U65" s="16"/>
      <c r="V65" s="16"/>
      <c r="W65" s="16"/>
      <c r="X65" s="16"/>
      <c r="Y65" s="16"/>
      <c r="Z65" s="16"/>
      <c r="AA65" s="16"/>
    </row>
    <row r="66" spans="1:27" ht="15" hidden="1">
      <c r="A66" s="16"/>
      <c r="B66" s="16"/>
      <c r="C66" s="16"/>
      <c r="D66" s="16"/>
      <c r="E66" s="16"/>
      <c r="F66" s="16"/>
      <c r="G66" s="16"/>
      <c r="H66" s="16"/>
      <c r="I66" s="16"/>
      <c r="J66" s="18">
        <v>20</v>
      </c>
      <c r="K66" s="18" t="str">
        <f t="shared" ref="K66:K89" si="1">L66&amp;" "&amp;M66</f>
        <v>2080 SVEUČILIŠTE U ZAGREBU - GRAFIČKI FAKULTET</v>
      </c>
      <c r="L66" s="19">
        <v>2080</v>
      </c>
      <c r="M66" s="20" t="s">
        <v>424</v>
      </c>
      <c r="N66" s="20" t="s">
        <v>324</v>
      </c>
      <c r="O66" s="20" t="s">
        <v>425</v>
      </c>
      <c r="P66" s="20" t="s">
        <v>368</v>
      </c>
      <c r="Q66" s="21">
        <v>3219763</v>
      </c>
      <c r="R66" s="22" t="s">
        <v>426</v>
      </c>
      <c r="S66" s="22" t="s">
        <v>19</v>
      </c>
      <c r="T66" s="23" t="s">
        <v>18</v>
      </c>
      <c r="U66" s="16"/>
      <c r="V66" s="16"/>
      <c r="W66" s="16"/>
      <c r="X66" s="16"/>
      <c r="Y66" s="16"/>
      <c r="Z66" s="16"/>
      <c r="AA66" s="16"/>
    </row>
    <row r="67" spans="1:27" ht="15" hidden="1">
      <c r="A67" s="16"/>
      <c r="B67" s="16"/>
      <c r="C67" s="16"/>
      <c r="D67" s="16"/>
      <c r="E67" s="16"/>
      <c r="F67" s="16"/>
      <c r="G67" s="16"/>
      <c r="H67" s="16"/>
      <c r="I67" s="16"/>
      <c r="J67" s="18">
        <v>21</v>
      </c>
      <c r="K67" s="18" t="str">
        <f t="shared" si="1"/>
        <v>2006 SVEUČILIŠTE U ZAGREBU - KINEZIOLOŠKI FAKULTET</v>
      </c>
      <c r="L67" s="19">
        <v>2006</v>
      </c>
      <c r="M67" s="20" t="s">
        <v>427</v>
      </c>
      <c r="N67" s="20" t="s">
        <v>324</v>
      </c>
      <c r="O67" s="20" t="s">
        <v>428</v>
      </c>
      <c r="P67" s="20" t="s">
        <v>368</v>
      </c>
      <c r="Q67" s="21">
        <v>3274080</v>
      </c>
      <c r="R67" s="22" t="s">
        <v>429</v>
      </c>
      <c r="S67" s="22" t="s">
        <v>19</v>
      </c>
      <c r="T67" s="23" t="s">
        <v>18</v>
      </c>
      <c r="U67" s="16"/>
      <c r="V67" s="16"/>
      <c r="W67" s="16"/>
      <c r="X67" s="16"/>
      <c r="Y67" s="16"/>
      <c r="Z67" s="16"/>
      <c r="AA67" s="16"/>
    </row>
    <row r="68" spans="1:27" ht="15" hidden="1">
      <c r="A68" s="16"/>
      <c r="B68" s="16"/>
      <c r="C68" s="16"/>
      <c r="D68" s="16"/>
      <c r="E68" s="16"/>
      <c r="F68" s="16"/>
      <c r="G68" s="16"/>
      <c r="H68" s="16"/>
      <c r="I68" s="16"/>
      <c r="J68" s="18">
        <v>22</v>
      </c>
      <c r="K68" s="18" t="str">
        <f t="shared" si="1"/>
        <v>1888 SVEUČILIŠTE U ZAGREBU - MEDICINSKI FAKULTET</v>
      </c>
      <c r="L68" s="19">
        <v>1888</v>
      </c>
      <c r="M68" s="20" t="s">
        <v>430</v>
      </c>
      <c r="N68" s="20" t="s">
        <v>324</v>
      </c>
      <c r="O68" s="20" t="s">
        <v>431</v>
      </c>
      <c r="P68" s="20" t="s">
        <v>368</v>
      </c>
      <c r="Q68" s="21">
        <v>3270211</v>
      </c>
      <c r="R68" s="22" t="s">
        <v>432</v>
      </c>
      <c r="S68" s="22" t="s">
        <v>19</v>
      </c>
      <c r="T68" s="23" t="s">
        <v>18</v>
      </c>
      <c r="U68" s="16"/>
      <c r="V68" s="16"/>
      <c r="W68" s="16"/>
      <c r="X68" s="16"/>
      <c r="Y68" s="16"/>
      <c r="Z68" s="16"/>
      <c r="AA68" s="16"/>
    </row>
    <row r="69" spans="1:27" ht="15" hidden="1">
      <c r="A69" s="16"/>
      <c r="B69" s="16"/>
      <c r="C69" s="16"/>
      <c r="D69" s="16"/>
      <c r="E69" s="16"/>
      <c r="F69" s="16"/>
      <c r="G69" s="16"/>
      <c r="H69" s="16"/>
      <c r="I69" s="16"/>
      <c r="J69" s="18">
        <v>23</v>
      </c>
      <c r="K69" s="18" t="str">
        <f t="shared" si="1"/>
        <v>2071 SVEUČILIŠTE U ZAGREBU - METALURŠKI FAKULTET SISAK</v>
      </c>
      <c r="L69" s="19">
        <v>2071</v>
      </c>
      <c r="M69" s="20" t="s">
        <v>433</v>
      </c>
      <c r="N69" s="20" t="s">
        <v>324</v>
      </c>
      <c r="O69" s="20" t="s">
        <v>434</v>
      </c>
      <c r="P69" s="20" t="s">
        <v>435</v>
      </c>
      <c r="Q69" s="21">
        <v>3313786</v>
      </c>
      <c r="R69" s="22" t="s">
        <v>436</v>
      </c>
      <c r="S69" s="22" t="s">
        <v>19</v>
      </c>
      <c r="T69" s="23" t="s">
        <v>18</v>
      </c>
      <c r="U69" s="16"/>
      <c r="V69" s="16"/>
      <c r="W69" s="16"/>
      <c r="X69" s="16"/>
      <c r="Y69" s="16"/>
      <c r="Z69" s="16"/>
      <c r="AA69" s="16"/>
    </row>
    <row r="70" spans="1:27" ht="15" hidden="1">
      <c r="A70" s="16"/>
      <c r="B70" s="16"/>
      <c r="C70" s="16"/>
      <c r="D70" s="16"/>
      <c r="E70" s="16"/>
      <c r="F70" s="16"/>
      <c r="G70" s="16"/>
      <c r="H70" s="16"/>
      <c r="I70" s="16"/>
      <c r="J70" s="18">
        <v>24</v>
      </c>
      <c r="K70" s="18" t="str">
        <f t="shared" si="1"/>
        <v>1999 SVEUČILIŠTE U ZAGREBU - MUZIČKA AKADEMIJA</v>
      </c>
      <c r="L70" s="19">
        <v>1999</v>
      </c>
      <c r="M70" s="20" t="s">
        <v>437</v>
      </c>
      <c r="N70" s="20" t="s">
        <v>324</v>
      </c>
      <c r="O70" s="20" t="s">
        <v>438</v>
      </c>
      <c r="P70" s="20" t="s">
        <v>368</v>
      </c>
      <c r="Q70" s="21">
        <v>3205002</v>
      </c>
      <c r="R70" s="22" t="s">
        <v>439</v>
      </c>
      <c r="S70" s="22" t="s">
        <v>19</v>
      </c>
      <c r="T70" s="23" t="s">
        <v>18</v>
      </c>
      <c r="U70" s="16"/>
      <c r="V70" s="16"/>
      <c r="W70" s="16"/>
      <c r="X70" s="16"/>
      <c r="Y70" s="16"/>
      <c r="Z70" s="16"/>
      <c r="AA70" s="16"/>
    </row>
    <row r="71" spans="1:27" ht="15" hidden="1">
      <c r="A71" s="16"/>
      <c r="B71" s="16"/>
      <c r="C71" s="16"/>
      <c r="D71" s="16"/>
      <c r="E71" s="16"/>
      <c r="F71" s="16"/>
      <c r="G71" s="16"/>
      <c r="H71" s="16"/>
      <c r="I71" s="16"/>
      <c r="J71" s="18">
        <v>25</v>
      </c>
      <c r="K71" s="18" t="str">
        <f t="shared" si="1"/>
        <v>1915 SVEUČILIŠTE U ZAGREBU - PRAVNI FAKULTET</v>
      </c>
      <c r="L71" s="19">
        <v>1915</v>
      </c>
      <c r="M71" s="20" t="s">
        <v>440</v>
      </c>
      <c r="N71" s="20" t="s">
        <v>324</v>
      </c>
      <c r="O71" s="20" t="s">
        <v>441</v>
      </c>
      <c r="P71" s="20" t="s">
        <v>368</v>
      </c>
      <c r="Q71" s="21">
        <v>3225909</v>
      </c>
      <c r="R71" s="22" t="s">
        <v>442</v>
      </c>
      <c r="S71" s="22" t="s">
        <v>19</v>
      </c>
      <c r="T71" s="23" t="s">
        <v>18</v>
      </c>
      <c r="U71" s="16"/>
      <c r="V71" s="16"/>
      <c r="W71" s="16"/>
      <c r="X71" s="16"/>
      <c r="Y71" s="16"/>
      <c r="Z71" s="16"/>
      <c r="AA71" s="16"/>
    </row>
    <row r="72" spans="1:27" ht="15" hidden="1">
      <c r="A72" s="16"/>
      <c r="B72" s="16"/>
      <c r="C72" s="16"/>
      <c r="D72" s="16"/>
      <c r="E72" s="16"/>
      <c r="F72" s="16"/>
      <c r="G72" s="16"/>
      <c r="H72" s="16"/>
      <c r="I72" s="16"/>
      <c r="J72" s="18">
        <v>26</v>
      </c>
      <c r="K72" s="18" t="str">
        <f t="shared" si="1"/>
        <v>1845 SVEUČILIŠTE U ZAGREBU - PREHRAMBENO BIOTEHNOLOŠKI FAKULTET</v>
      </c>
      <c r="L72" s="19">
        <v>1845</v>
      </c>
      <c r="M72" s="20" t="s">
        <v>443</v>
      </c>
      <c r="N72" s="20" t="s">
        <v>324</v>
      </c>
      <c r="O72" s="20" t="s">
        <v>444</v>
      </c>
      <c r="P72" s="20" t="s">
        <v>368</v>
      </c>
      <c r="Q72" s="21">
        <v>3207102</v>
      </c>
      <c r="R72" s="22" t="s">
        <v>445</v>
      </c>
      <c r="S72" s="22" t="s">
        <v>19</v>
      </c>
      <c r="T72" s="23" t="s">
        <v>18</v>
      </c>
      <c r="U72" s="16"/>
      <c r="V72" s="16"/>
      <c r="W72" s="16"/>
      <c r="X72" s="16"/>
      <c r="Y72" s="16"/>
      <c r="Z72" s="16"/>
      <c r="AA72" s="16"/>
    </row>
    <row r="73" spans="1:27" ht="15" hidden="1">
      <c r="A73" s="16"/>
      <c r="B73" s="16"/>
      <c r="C73" s="16"/>
      <c r="D73" s="16"/>
      <c r="E73" s="16"/>
      <c r="F73" s="16"/>
      <c r="G73" s="16"/>
      <c r="H73" s="16"/>
      <c r="I73" s="16"/>
      <c r="J73" s="18">
        <v>27</v>
      </c>
      <c r="K73" s="18" t="str">
        <f t="shared" si="1"/>
        <v>1781 SVEUČILIŠTE U ZAGREBU - PRIRODOSLOVNO-MATEMATIČKI FAKULTET</v>
      </c>
      <c r="L73" s="19">
        <v>1781</v>
      </c>
      <c r="M73" s="20" t="s">
        <v>446</v>
      </c>
      <c r="N73" s="20" t="s">
        <v>324</v>
      </c>
      <c r="O73" s="20" t="s">
        <v>447</v>
      </c>
      <c r="P73" s="20" t="s">
        <v>368</v>
      </c>
      <c r="Q73" s="21">
        <v>3270149</v>
      </c>
      <c r="R73" s="22" t="s">
        <v>448</v>
      </c>
      <c r="S73" s="22" t="s">
        <v>19</v>
      </c>
      <c r="T73" s="23" t="s">
        <v>18</v>
      </c>
      <c r="U73" s="16"/>
      <c r="V73" s="16"/>
      <c r="W73" s="16"/>
      <c r="X73" s="16"/>
      <c r="Y73" s="16"/>
      <c r="Z73" s="16"/>
      <c r="AA73" s="16"/>
    </row>
    <row r="74" spans="1:27" ht="15" hidden="1">
      <c r="A74" s="16"/>
      <c r="B74" s="16"/>
      <c r="C74" s="16"/>
      <c r="D74" s="16"/>
      <c r="E74" s="16"/>
      <c r="F74" s="16"/>
      <c r="G74" s="16"/>
      <c r="H74" s="16"/>
      <c r="I74" s="16"/>
      <c r="J74" s="18">
        <v>28</v>
      </c>
      <c r="K74" s="18" t="str">
        <f t="shared" si="1"/>
        <v>2047 SVEUČILIŠTE U ZAGREBU - RUDARSKO-GEOLOŠKO-NAFTNI FAKULTET</v>
      </c>
      <c r="L74" s="19">
        <v>2047</v>
      </c>
      <c r="M74" s="20" t="s">
        <v>449</v>
      </c>
      <c r="N74" s="20" t="s">
        <v>324</v>
      </c>
      <c r="O74" s="20" t="s">
        <v>450</v>
      </c>
      <c r="P74" s="20" t="s">
        <v>368</v>
      </c>
      <c r="Q74" s="21">
        <v>3207005</v>
      </c>
      <c r="R74" s="22" t="s">
        <v>451</v>
      </c>
      <c r="S74" s="22" t="s">
        <v>19</v>
      </c>
      <c r="T74" s="23" t="s">
        <v>18</v>
      </c>
      <c r="U74" s="16"/>
      <c r="V74" s="16"/>
      <c r="W74" s="16"/>
      <c r="X74" s="16"/>
      <c r="Y74" s="16"/>
      <c r="Z74" s="16"/>
      <c r="AA74" s="16"/>
    </row>
    <row r="75" spans="1:27" ht="15" hidden="1">
      <c r="A75" s="16"/>
      <c r="B75" s="16"/>
      <c r="C75" s="16"/>
      <c r="D75" s="16"/>
      <c r="E75" s="16"/>
      <c r="F75" s="16"/>
      <c r="G75" s="16"/>
      <c r="H75" s="16"/>
      <c r="I75" s="16"/>
      <c r="J75" s="18">
        <v>29</v>
      </c>
      <c r="K75" s="18" t="str">
        <f t="shared" si="1"/>
        <v>1870 SVEUČILIŠTE U ZAGREBU - STOMATOLOŠKI FAKULTET</v>
      </c>
      <c r="L75" s="19">
        <v>1870</v>
      </c>
      <c r="M75" s="20" t="s">
        <v>452</v>
      </c>
      <c r="N75" s="20" t="s">
        <v>324</v>
      </c>
      <c r="O75" s="20" t="s">
        <v>453</v>
      </c>
      <c r="P75" s="20" t="s">
        <v>368</v>
      </c>
      <c r="Q75" s="21">
        <v>3204995</v>
      </c>
      <c r="R75" s="22" t="s">
        <v>454</v>
      </c>
      <c r="S75" s="22" t="s">
        <v>19</v>
      </c>
      <c r="T75" s="23" t="s">
        <v>18</v>
      </c>
      <c r="U75" s="16"/>
      <c r="V75" s="16"/>
      <c r="W75" s="16"/>
      <c r="X75" s="16"/>
      <c r="Y75" s="16"/>
      <c r="Z75" s="16"/>
      <c r="AA75" s="16"/>
    </row>
    <row r="76" spans="1:27" ht="15" hidden="1">
      <c r="A76" s="16"/>
      <c r="B76" s="16"/>
      <c r="C76" s="16"/>
      <c r="D76" s="16"/>
      <c r="E76" s="16"/>
      <c r="F76" s="16"/>
      <c r="G76" s="16"/>
      <c r="H76" s="16"/>
      <c r="I76" s="16"/>
      <c r="J76" s="18">
        <v>30</v>
      </c>
      <c r="K76" s="18" t="str">
        <f t="shared" si="1"/>
        <v>1896 SVEUČILIŠTE U ZAGREBU - ŠUMARSKI FAKULTET</v>
      </c>
      <c r="L76" s="19">
        <v>1896</v>
      </c>
      <c r="M76" s="20" t="s">
        <v>455</v>
      </c>
      <c r="N76" s="20" t="s">
        <v>324</v>
      </c>
      <c r="O76" s="20" t="s">
        <v>456</v>
      </c>
      <c r="P76" s="20" t="s">
        <v>368</v>
      </c>
      <c r="Q76" s="21">
        <v>3281485</v>
      </c>
      <c r="R76" s="22" t="s">
        <v>457</v>
      </c>
      <c r="S76" s="22" t="s">
        <v>19</v>
      </c>
      <c r="T76" s="23" t="s">
        <v>18</v>
      </c>
      <c r="U76" s="16"/>
      <c r="V76" s="16"/>
      <c r="W76" s="16"/>
      <c r="X76" s="16"/>
      <c r="Y76" s="16"/>
      <c r="Z76" s="16"/>
      <c r="AA76" s="16"/>
    </row>
    <row r="77" spans="1:27" ht="15" hidden="1">
      <c r="A77" s="16"/>
      <c r="B77" s="16"/>
      <c r="C77" s="16"/>
      <c r="D77" s="16"/>
      <c r="E77" s="16"/>
      <c r="F77" s="16"/>
      <c r="G77" s="16"/>
      <c r="H77" s="16"/>
      <c r="I77" s="16"/>
      <c r="J77" s="18">
        <v>31</v>
      </c>
      <c r="K77" s="18" t="str">
        <f t="shared" si="1"/>
        <v>1804 SVEUČILIŠTE U ZAGREBU - TEKSTILNO TEHNOLOŠKI FAKULTET</v>
      </c>
      <c r="L77" s="19">
        <v>1804</v>
      </c>
      <c r="M77" s="20" t="s">
        <v>458</v>
      </c>
      <c r="N77" s="20" t="s">
        <v>324</v>
      </c>
      <c r="O77" s="20" t="s">
        <v>459</v>
      </c>
      <c r="P77" s="20" t="s">
        <v>368</v>
      </c>
      <c r="Q77" s="21">
        <v>3207064</v>
      </c>
      <c r="R77" s="22" t="s">
        <v>460</v>
      </c>
      <c r="S77" s="22" t="s">
        <v>19</v>
      </c>
      <c r="T77" s="23" t="s">
        <v>18</v>
      </c>
      <c r="U77" s="16"/>
      <c r="V77" s="16"/>
      <c r="W77" s="16"/>
      <c r="X77" s="16"/>
      <c r="Y77" s="16"/>
      <c r="Z77" s="16"/>
      <c r="AA77" s="16"/>
    </row>
    <row r="78" spans="1:27" ht="15" hidden="1">
      <c r="A78" s="16"/>
      <c r="B78" s="16"/>
      <c r="C78" s="16"/>
      <c r="D78" s="16"/>
      <c r="E78" s="16"/>
      <c r="F78" s="16"/>
      <c r="G78" s="16"/>
      <c r="H78" s="16"/>
      <c r="I78" s="16"/>
      <c r="J78" s="18">
        <v>32</v>
      </c>
      <c r="K78" s="18" t="str">
        <f t="shared" si="1"/>
        <v>1940 SVEUČILIŠTE U ZAGREBU - UČITELJSKI FAKULTET</v>
      </c>
      <c r="L78" s="19">
        <v>1940</v>
      </c>
      <c r="M78" s="20" t="s">
        <v>461</v>
      </c>
      <c r="N78" s="20" t="s">
        <v>324</v>
      </c>
      <c r="O78" s="20" t="s">
        <v>462</v>
      </c>
      <c r="P78" s="20" t="s">
        <v>368</v>
      </c>
      <c r="Q78" s="21">
        <v>1422545</v>
      </c>
      <c r="R78" s="22" t="s">
        <v>463</v>
      </c>
      <c r="S78" s="22" t="s">
        <v>19</v>
      </c>
      <c r="T78" s="23" t="s">
        <v>18</v>
      </c>
      <c r="U78" s="16"/>
      <c r="V78" s="16"/>
      <c r="W78" s="16"/>
      <c r="X78" s="16"/>
      <c r="Y78" s="16"/>
      <c r="Z78" s="16"/>
      <c r="AA78" s="16"/>
    </row>
    <row r="79" spans="1:27" ht="15" hidden="1">
      <c r="A79" s="16"/>
      <c r="B79" s="16"/>
      <c r="C79" s="16"/>
      <c r="D79" s="16"/>
      <c r="E79" s="16"/>
      <c r="F79" s="16"/>
      <c r="G79" s="16"/>
      <c r="H79" s="16"/>
      <c r="I79" s="16"/>
      <c r="J79" s="18">
        <v>33</v>
      </c>
      <c r="K79" s="18" t="str">
        <f t="shared" si="1"/>
        <v>2022 SVEUČILIŠTE U ZAGREBU - VETERINARSKI FAKULTET</v>
      </c>
      <c r="L79" s="19">
        <v>2022</v>
      </c>
      <c r="M79" s="20" t="s">
        <v>464</v>
      </c>
      <c r="N79" s="20" t="s">
        <v>324</v>
      </c>
      <c r="O79" s="20" t="s">
        <v>465</v>
      </c>
      <c r="P79" s="20" t="s">
        <v>368</v>
      </c>
      <c r="Q79" s="21">
        <v>3225755</v>
      </c>
      <c r="R79" s="22" t="s">
        <v>466</v>
      </c>
      <c r="S79" s="22" t="s">
        <v>19</v>
      </c>
      <c r="T79" s="23" t="s">
        <v>18</v>
      </c>
      <c r="U79" s="16"/>
      <c r="V79" s="16"/>
      <c r="W79" s="16"/>
      <c r="X79" s="16"/>
      <c r="Y79" s="16"/>
      <c r="Z79" s="16"/>
      <c r="AA79" s="16"/>
    </row>
    <row r="80" spans="1:27" ht="15" hidden="1">
      <c r="A80" s="16"/>
      <c r="B80" s="16"/>
      <c r="C80" s="16"/>
      <c r="D80" s="16"/>
      <c r="E80" s="16"/>
      <c r="F80" s="16"/>
      <c r="G80" s="16"/>
      <c r="H80" s="16"/>
      <c r="I80" s="16"/>
      <c r="J80" s="18">
        <v>34</v>
      </c>
      <c r="K80" s="18" t="str">
        <f t="shared" si="1"/>
        <v>2063 FAKULTET ORGANIZACIJE I INFORMATIKE U VARAŽDINU</v>
      </c>
      <c r="L80" s="19">
        <v>2063</v>
      </c>
      <c r="M80" s="20" t="s">
        <v>467</v>
      </c>
      <c r="N80" s="20" t="s">
        <v>324</v>
      </c>
      <c r="O80" s="20" t="s">
        <v>468</v>
      </c>
      <c r="P80" s="20" t="s">
        <v>419</v>
      </c>
      <c r="Q80" s="21">
        <v>3006107</v>
      </c>
      <c r="R80" s="22" t="s">
        <v>469</v>
      </c>
      <c r="S80" s="22" t="s">
        <v>19</v>
      </c>
      <c r="T80" s="23" t="s">
        <v>18</v>
      </c>
      <c r="U80" s="16"/>
      <c r="V80" s="16"/>
      <c r="W80" s="16"/>
      <c r="X80" s="16"/>
      <c r="Y80" s="16"/>
      <c r="Z80" s="16"/>
      <c r="AA80" s="16"/>
    </row>
    <row r="81" spans="1:27" ht="15" hidden="1">
      <c r="A81" s="16"/>
      <c r="B81" s="16"/>
      <c r="C81" s="16"/>
      <c r="D81" s="16"/>
      <c r="E81" s="16"/>
      <c r="F81" s="16"/>
      <c r="G81" s="16"/>
      <c r="H81" s="16"/>
      <c r="I81" s="16"/>
      <c r="J81" s="18">
        <v>1</v>
      </c>
      <c r="K81" s="18" t="str">
        <f t="shared" si="1"/>
        <v>43749 MEĐIMURSKO VELEUČILIŠTE U ČAKOVCU</v>
      </c>
      <c r="L81" s="19">
        <v>43749</v>
      </c>
      <c r="M81" s="20" t="s">
        <v>470</v>
      </c>
      <c r="N81" s="20" t="s">
        <v>471</v>
      </c>
      <c r="O81" s="20" t="s">
        <v>472</v>
      </c>
      <c r="P81" s="20" t="s">
        <v>473</v>
      </c>
      <c r="Q81" s="21">
        <v>2382512</v>
      </c>
      <c r="R81" s="22" t="s">
        <v>474</v>
      </c>
      <c r="S81" s="22" t="s">
        <v>19</v>
      </c>
      <c r="T81" s="23" t="s">
        <v>18</v>
      </c>
      <c r="U81" s="16"/>
      <c r="V81" s="16"/>
      <c r="W81" s="16"/>
      <c r="X81" s="16"/>
      <c r="Y81" s="16"/>
      <c r="Z81" s="16"/>
      <c r="AA81" s="16"/>
    </row>
    <row r="82" spans="1:27" ht="15" hidden="1">
      <c r="A82" s="16"/>
      <c r="B82" s="16"/>
      <c r="C82" s="16"/>
      <c r="D82" s="16"/>
      <c r="E82" s="16"/>
      <c r="F82" s="16"/>
      <c r="G82" s="16"/>
      <c r="H82" s="16"/>
      <c r="I82" s="16"/>
      <c r="J82" s="18">
        <v>2</v>
      </c>
      <c r="K82" s="18" t="str">
        <f t="shared" si="1"/>
        <v>22427 TEHNIČKO VELEUČILIŠTE U ZAGREBU</v>
      </c>
      <c r="L82" s="19">
        <v>22427</v>
      </c>
      <c r="M82" s="20" t="s">
        <v>475</v>
      </c>
      <c r="N82" s="20" t="s">
        <v>471</v>
      </c>
      <c r="O82" s="20" t="s">
        <v>476</v>
      </c>
      <c r="P82" s="20" t="s">
        <v>368</v>
      </c>
      <c r="Q82" s="21">
        <v>1398270</v>
      </c>
      <c r="R82" s="22" t="s">
        <v>477</v>
      </c>
      <c r="S82" s="22" t="s">
        <v>19</v>
      </c>
      <c r="T82" s="23" t="s">
        <v>18</v>
      </c>
      <c r="U82" s="16"/>
      <c r="V82" s="16"/>
      <c r="W82" s="16"/>
      <c r="X82" s="16"/>
      <c r="Y82" s="16"/>
      <c r="Z82" s="16"/>
      <c r="AA82" s="16"/>
    </row>
    <row r="83" spans="1:27" ht="15" hidden="1">
      <c r="A83" s="16"/>
      <c r="B83" s="16"/>
      <c r="C83" s="16"/>
      <c r="D83" s="16"/>
      <c r="E83" s="16"/>
      <c r="F83" s="16"/>
      <c r="G83" s="16"/>
      <c r="H83" s="16"/>
      <c r="I83" s="16"/>
      <c r="J83" s="18">
        <v>3</v>
      </c>
      <c r="K83" s="18" t="str">
        <f t="shared" si="1"/>
        <v>38446 VELEUČILIŠTE LAVOSLAV RUŽIČKA U VUKOVARU</v>
      </c>
      <c r="L83" s="19">
        <v>38446</v>
      </c>
      <c r="M83" s="20" t="s">
        <v>478</v>
      </c>
      <c r="N83" s="20" t="s">
        <v>471</v>
      </c>
      <c r="O83" s="20" t="s">
        <v>479</v>
      </c>
      <c r="P83" s="20" t="s">
        <v>480</v>
      </c>
      <c r="Q83" s="21">
        <v>1970828</v>
      </c>
      <c r="R83" s="22" t="s">
        <v>481</v>
      </c>
      <c r="S83" s="22" t="s">
        <v>19</v>
      </c>
      <c r="T83" s="23" t="s">
        <v>18</v>
      </c>
      <c r="U83" s="16"/>
      <c r="V83" s="16"/>
      <c r="W83" s="16"/>
      <c r="X83" s="16"/>
      <c r="Y83" s="16"/>
      <c r="Z83" s="16"/>
      <c r="AA83" s="16"/>
    </row>
    <row r="84" spans="1:27" ht="15" hidden="1">
      <c r="A84" s="16"/>
      <c r="B84" s="16"/>
      <c r="C84" s="16"/>
      <c r="D84" s="16"/>
      <c r="E84" s="16"/>
      <c r="F84" s="16"/>
      <c r="G84" s="16"/>
      <c r="H84" s="16"/>
      <c r="I84" s="16"/>
      <c r="J84" s="18">
        <v>4</v>
      </c>
      <c r="K84" s="18" t="str">
        <f t="shared" si="1"/>
        <v>38438 VELEUČILIŠTE MARKO MARULIĆ U KNINU</v>
      </c>
      <c r="L84" s="19">
        <v>38438</v>
      </c>
      <c r="M84" s="20" t="s">
        <v>482</v>
      </c>
      <c r="N84" s="20" t="s">
        <v>471</v>
      </c>
      <c r="O84" s="50" t="s">
        <v>483</v>
      </c>
      <c r="P84" s="50" t="s">
        <v>484</v>
      </c>
      <c r="Q84" s="21">
        <v>1963813</v>
      </c>
      <c r="R84" s="22" t="s">
        <v>485</v>
      </c>
      <c r="S84" s="22" t="s">
        <v>19</v>
      </c>
      <c r="T84" s="23" t="s">
        <v>18</v>
      </c>
      <c r="U84" s="16"/>
      <c r="V84" s="16"/>
      <c r="W84" s="16"/>
      <c r="X84" s="16"/>
      <c r="Y84" s="16"/>
      <c r="Z84" s="16"/>
      <c r="AA84" s="16"/>
    </row>
    <row r="85" spans="1:27" ht="15" hidden="1">
      <c r="A85" s="16"/>
      <c r="B85" s="16"/>
      <c r="C85" s="16"/>
      <c r="D85" s="16"/>
      <c r="E85" s="16"/>
      <c r="F85" s="16"/>
      <c r="G85" s="16"/>
      <c r="H85" s="16"/>
      <c r="I85" s="16"/>
      <c r="J85" s="18">
        <v>5</v>
      </c>
      <c r="K85" s="18" t="str">
        <f t="shared" si="1"/>
        <v>41185 VELEUČILIŠTE NIKOLA TESLA U GOSPIĆU</v>
      </c>
      <c r="L85" s="19">
        <v>41185</v>
      </c>
      <c r="M85" s="20" t="s">
        <v>486</v>
      </c>
      <c r="N85" s="20" t="s">
        <v>471</v>
      </c>
      <c r="O85" s="20" t="s">
        <v>487</v>
      </c>
      <c r="P85" s="20" t="s">
        <v>488</v>
      </c>
      <c r="Q85" s="21">
        <v>2103133</v>
      </c>
      <c r="R85" s="22" t="s">
        <v>489</v>
      </c>
      <c r="S85" s="22" t="s">
        <v>19</v>
      </c>
      <c r="T85" s="23" t="s">
        <v>18</v>
      </c>
      <c r="U85" s="16"/>
      <c r="V85" s="16"/>
      <c r="W85" s="16"/>
      <c r="X85" s="16"/>
      <c r="Y85" s="16"/>
      <c r="Z85" s="16"/>
      <c r="AA85" s="16"/>
    </row>
    <row r="86" spans="1:27" ht="15" hidden="1">
      <c r="A86" s="16"/>
      <c r="B86" s="16"/>
      <c r="C86" s="16"/>
      <c r="D86" s="16"/>
      <c r="E86" s="16"/>
      <c r="F86" s="16"/>
      <c r="G86" s="16"/>
      <c r="H86" s="16"/>
      <c r="I86" s="16"/>
      <c r="J86" s="18">
        <v>6</v>
      </c>
      <c r="K86" s="18" t="str">
        <f t="shared" si="1"/>
        <v>21053 VELEUČILIŠTE U KARLOVCU</v>
      </c>
      <c r="L86" s="19">
        <v>21053</v>
      </c>
      <c r="M86" s="20" t="s">
        <v>490</v>
      </c>
      <c r="N86" s="20" t="s">
        <v>471</v>
      </c>
      <c r="O86" s="20" t="s">
        <v>491</v>
      </c>
      <c r="P86" s="20" t="s">
        <v>492</v>
      </c>
      <c r="Q86" s="21">
        <v>1286030</v>
      </c>
      <c r="R86" s="22" t="s">
        <v>493</v>
      </c>
      <c r="S86" s="22" t="s">
        <v>19</v>
      </c>
      <c r="T86" s="23" t="s">
        <v>18</v>
      </c>
      <c r="U86" s="16"/>
      <c r="V86" s="16"/>
      <c r="W86" s="16"/>
      <c r="X86" s="16"/>
      <c r="Y86" s="16"/>
      <c r="Z86" s="16"/>
      <c r="AA86" s="16"/>
    </row>
    <row r="87" spans="1:27" ht="15" hidden="1">
      <c r="A87" s="16"/>
      <c r="B87" s="16"/>
      <c r="C87" s="16"/>
      <c r="D87" s="16"/>
      <c r="E87" s="16"/>
      <c r="F87" s="16"/>
      <c r="G87" s="16"/>
      <c r="H87" s="16"/>
      <c r="I87" s="16"/>
      <c r="J87" s="18">
        <v>7</v>
      </c>
      <c r="K87" s="18" t="str">
        <f t="shared" si="1"/>
        <v>22398 VELEUČILIŠTE U POŽEGI</v>
      </c>
      <c r="L87" s="19">
        <v>22398</v>
      </c>
      <c r="M87" s="20" t="s">
        <v>494</v>
      </c>
      <c r="N87" s="20" t="s">
        <v>471</v>
      </c>
      <c r="O87" s="20" t="s">
        <v>495</v>
      </c>
      <c r="P87" s="20" t="s">
        <v>496</v>
      </c>
      <c r="Q87" s="21">
        <v>1395521</v>
      </c>
      <c r="R87" s="22" t="s">
        <v>497</v>
      </c>
      <c r="S87" s="22" t="s">
        <v>19</v>
      </c>
      <c r="T87" s="23" t="s">
        <v>18</v>
      </c>
      <c r="U87" s="16"/>
      <c r="V87" s="16"/>
      <c r="W87" s="16"/>
      <c r="X87" s="16"/>
      <c r="Y87" s="16"/>
      <c r="Z87" s="16"/>
      <c r="AA87" s="16"/>
    </row>
    <row r="88" spans="1:27" ht="15" hidden="1">
      <c r="A88" s="16"/>
      <c r="B88" s="16"/>
      <c r="C88" s="16"/>
      <c r="D88" s="16"/>
      <c r="E88" s="16"/>
      <c r="F88" s="16"/>
      <c r="G88" s="16"/>
      <c r="H88" s="16"/>
      <c r="I88" s="16"/>
      <c r="J88" s="18">
        <v>8</v>
      </c>
      <c r="K88" s="18" t="str">
        <f t="shared" si="1"/>
        <v>22494 VELEUČILIŠTE U RIJECI</v>
      </c>
      <c r="L88" s="19">
        <v>22494</v>
      </c>
      <c r="M88" s="20" t="s">
        <v>498</v>
      </c>
      <c r="N88" s="20" t="s">
        <v>471</v>
      </c>
      <c r="O88" s="20" t="s">
        <v>499</v>
      </c>
      <c r="P88" s="20" t="s">
        <v>284</v>
      </c>
      <c r="Q88" s="21">
        <v>1387332</v>
      </c>
      <c r="R88" s="22" t="s">
        <v>500</v>
      </c>
      <c r="S88" s="22" t="s">
        <v>19</v>
      </c>
      <c r="T88" s="23" t="s">
        <v>18</v>
      </c>
      <c r="U88" s="16"/>
      <c r="V88" s="16"/>
      <c r="W88" s="16"/>
      <c r="X88" s="16"/>
      <c r="Y88" s="16"/>
      <c r="Z88" s="16"/>
      <c r="AA88" s="16"/>
    </row>
    <row r="89" spans="1:27" ht="15" hidden="1">
      <c r="A89" s="16"/>
      <c r="B89" s="16"/>
      <c r="C89" s="16"/>
      <c r="D89" s="16"/>
      <c r="E89" s="16"/>
      <c r="F89" s="16"/>
      <c r="G89" s="16"/>
      <c r="H89" s="16"/>
      <c r="I89" s="16"/>
      <c r="J89" s="18">
        <v>9</v>
      </c>
      <c r="K89" s="18" t="str">
        <f t="shared" si="1"/>
        <v>41337 VELEUČILIŠTE U SLAVONSKOM BRODU</v>
      </c>
      <c r="L89" s="19">
        <v>41337</v>
      </c>
      <c r="M89" s="20" t="s">
        <v>501</v>
      </c>
      <c r="N89" s="20" t="s">
        <v>471</v>
      </c>
      <c r="O89" s="20" t="s">
        <v>502</v>
      </c>
      <c r="P89" s="20" t="s">
        <v>252</v>
      </c>
      <c r="Q89" s="21">
        <v>2152622</v>
      </c>
      <c r="R89" s="22" t="s">
        <v>503</v>
      </c>
      <c r="S89" s="22" t="s">
        <v>19</v>
      </c>
      <c r="T89" s="23" t="s">
        <v>18</v>
      </c>
      <c r="U89" s="16"/>
      <c r="V89" s="16"/>
      <c r="W89" s="16"/>
      <c r="X89" s="16"/>
      <c r="Y89" s="16"/>
      <c r="Z89" s="16"/>
      <c r="AA89" s="16"/>
    </row>
    <row r="90" spans="1:27" ht="15" hidden="1">
      <c r="A90" s="16"/>
      <c r="B90" s="16"/>
      <c r="C90" s="16"/>
      <c r="D90" s="16"/>
      <c r="E90" s="16"/>
      <c r="F90" s="16"/>
      <c r="G90" s="16"/>
      <c r="H90" s="16"/>
      <c r="I90" s="16"/>
      <c r="J90" s="18">
        <v>10</v>
      </c>
      <c r="K90" s="18" t="str">
        <f>L90&amp;" "&amp;M90</f>
        <v>22824 VELEUČILIŠTE U ŠIBENIKU</v>
      </c>
      <c r="L90" s="19">
        <v>22824</v>
      </c>
      <c r="M90" s="20" t="s">
        <v>504</v>
      </c>
      <c r="N90" s="20" t="s">
        <v>471</v>
      </c>
      <c r="O90" s="20" t="s">
        <v>505</v>
      </c>
      <c r="P90" s="20" t="s">
        <v>506</v>
      </c>
      <c r="Q90" s="21">
        <v>2100673</v>
      </c>
      <c r="R90" s="22" t="s">
        <v>507</v>
      </c>
      <c r="S90" s="22" t="s">
        <v>19</v>
      </c>
      <c r="T90" s="23" t="s">
        <v>18</v>
      </c>
      <c r="U90" s="16"/>
      <c r="V90" s="16"/>
      <c r="W90" s="16"/>
      <c r="X90" s="16"/>
      <c r="Y90" s="16"/>
      <c r="Z90" s="16"/>
      <c r="AA90" s="16"/>
    </row>
    <row r="91" spans="1:27" ht="15" hidden="1">
      <c r="A91" s="16"/>
      <c r="B91" s="16"/>
      <c r="C91" s="16"/>
      <c r="D91" s="16"/>
      <c r="E91" s="16"/>
      <c r="F91" s="16"/>
      <c r="G91" s="16"/>
      <c r="H91" s="16"/>
      <c r="I91" s="16"/>
      <c r="J91" s="15" t="s">
        <v>185</v>
      </c>
      <c r="K91" s="18" t="str">
        <f>L91&amp;" "&amp;M91</f>
        <v xml:space="preserve"> VELEUČILIŠTE HRVATSKO ZAGORJE</v>
      </c>
      <c r="M91" s="15" t="s">
        <v>508</v>
      </c>
      <c r="N91" s="20" t="s">
        <v>471</v>
      </c>
      <c r="S91" s="22" t="s">
        <v>19</v>
      </c>
      <c r="T91" s="23" t="s">
        <v>18</v>
      </c>
      <c r="U91" s="16"/>
      <c r="V91" s="16"/>
      <c r="W91" s="16"/>
      <c r="X91" s="16"/>
      <c r="Y91" s="16"/>
      <c r="Z91" s="16"/>
      <c r="AA91" s="16"/>
    </row>
    <row r="92" spans="1:27" ht="15" hidden="1">
      <c r="A92" s="16"/>
      <c r="B92" s="16"/>
      <c r="C92" s="16"/>
      <c r="D92" s="16"/>
      <c r="E92" s="16"/>
      <c r="F92" s="16"/>
      <c r="G92" s="16"/>
      <c r="H92" s="16"/>
      <c r="I92" s="16"/>
      <c r="J92" s="18">
        <v>11</v>
      </c>
      <c r="K92" s="18" t="str">
        <f>L92&amp;" "&amp;M92</f>
        <v>42993 VISOKA ŠKOLA ZA MENEDŽMENT U TURIZMU I INFORMATICI</v>
      </c>
      <c r="L92" s="19">
        <v>42993</v>
      </c>
      <c r="M92" s="20" t="s">
        <v>509</v>
      </c>
      <c r="N92" s="20" t="s">
        <v>471</v>
      </c>
      <c r="O92" s="20" t="s">
        <v>510</v>
      </c>
      <c r="P92" s="20" t="s">
        <v>511</v>
      </c>
      <c r="Q92" s="21">
        <v>2282208</v>
      </c>
      <c r="R92" s="22" t="s">
        <v>512</v>
      </c>
      <c r="S92" s="22" t="s">
        <v>19</v>
      </c>
      <c r="T92" s="23" t="s">
        <v>18</v>
      </c>
      <c r="U92" s="16"/>
      <c r="V92" s="16"/>
      <c r="W92" s="16"/>
      <c r="X92" s="16"/>
      <c r="Y92" s="16"/>
      <c r="Z92" s="16"/>
      <c r="AA92" s="16"/>
    </row>
    <row r="93" spans="1:27" ht="15" hidden="1">
      <c r="A93" s="16"/>
      <c r="B93" s="16"/>
      <c r="C93" s="16"/>
      <c r="D93" s="16"/>
      <c r="E93" s="16"/>
      <c r="F93" s="16"/>
      <c r="G93" s="16"/>
      <c r="H93" s="16"/>
      <c r="I93" s="16"/>
      <c r="J93" s="18">
        <v>12</v>
      </c>
      <c r="K93" s="18" t="str">
        <f>L93&amp;" "&amp;M93</f>
        <v>22371 VISOKO GOSPODARSKO UČILIŠTE U KRIŽEVCIMA</v>
      </c>
      <c r="L93" s="19">
        <v>22371</v>
      </c>
      <c r="M93" s="20" t="s">
        <v>513</v>
      </c>
      <c r="N93" s="20" t="s">
        <v>471</v>
      </c>
      <c r="O93" s="20" t="s">
        <v>514</v>
      </c>
      <c r="P93" s="20" t="s">
        <v>515</v>
      </c>
      <c r="Q93" s="21">
        <v>1411942</v>
      </c>
      <c r="R93" s="22" t="s">
        <v>516</v>
      </c>
      <c r="S93" s="22" t="s">
        <v>19</v>
      </c>
      <c r="T93" s="23" t="s">
        <v>18</v>
      </c>
      <c r="U93" s="16"/>
      <c r="V93" s="16"/>
      <c r="W93" s="16"/>
      <c r="X93" s="16"/>
      <c r="Y93" s="16"/>
      <c r="Z93" s="16"/>
      <c r="AA93" s="16"/>
    </row>
    <row r="94" spans="1:27" ht="15" hidden="1">
      <c r="A94" s="16"/>
      <c r="B94" s="16"/>
      <c r="C94" s="16"/>
      <c r="D94" s="16"/>
      <c r="E94" s="16"/>
      <c r="F94" s="16"/>
      <c r="G94" s="16"/>
      <c r="H94" s="16"/>
      <c r="I94" s="16"/>
      <c r="J94" s="18">
        <v>13</v>
      </c>
      <c r="K94" s="18" t="str">
        <f>L94&amp;" "&amp;M94</f>
        <v>22832 ZDRAVSTVENO VELEUČILIŠTE</v>
      </c>
      <c r="L94" s="19">
        <v>22832</v>
      </c>
      <c r="M94" s="20" t="s">
        <v>517</v>
      </c>
      <c r="N94" s="20" t="s">
        <v>471</v>
      </c>
      <c r="O94" s="20" t="s">
        <v>518</v>
      </c>
      <c r="P94" s="20" t="s">
        <v>368</v>
      </c>
      <c r="Q94" s="21">
        <v>1274597</v>
      </c>
      <c r="R94" s="22" t="s">
        <v>519</v>
      </c>
      <c r="S94" s="22" t="s">
        <v>19</v>
      </c>
      <c r="T94" s="23" t="s">
        <v>18</v>
      </c>
      <c r="U94" s="16"/>
      <c r="V94" s="16"/>
      <c r="W94" s="16"/>
      <c r="X94" s="16"/>
      <c r="Y94" s="16"/>
      <c r="Z94" s="16"/>
      <c r="AA94" s="16"/>
    </row>
    <row r="95" spans="1:27" ht="15" hidden="1">
      <c r="A95" s="16"/>
      <c r="B95" s="16"/>
      <c r="C95" s="16"/>
      <c r="D95" s="16"/>
      <c r="E95" s="16"/>
      <c r="F95" s="16"/>
      <c r="G95" s="16"/>
      <c r="H95" s="16"/>
      <c r="I95" s="16"/>
      <c r="J95" s="18">
        <v>1</v>
      </c>
      <c r="K95" s="18" t="str">
        <f t="shared" ref="K95:K129" si="2">L95&amp;" "&amp;M95</f>
        <v>2918 EKONOMSKI INSTITUT ZAGREB</v>
      </c>
      <c r="L95" s="19">
        <v>2918</v>
      </c>
      <c r="M95" s="20" t="s">
        <v>520</v>
      </c>
      <c r="N95" s="20" t="s">
        <v>471</v>
      </c>
      <c r="O95" s="20" t="s">
        <v>521</v>
      </c>
      <c r="P95" s="20" t="s">
        <v>368</v>
      </c>
      <c r="Q95" s="21">
        <v>3219925</v>
      </c>
      <c r="R95" s="22" t="s">
        <v>522</v>
      </c>
      <c r="S95" s="22" t="s">
        <v>523</v>
      </c>
      <c r="T95" s="23" t="s">
        <v>524</v>
      </c>
      <c r="U95" s="16"/>
      <c r="V95" s="16"/>
      <c r="W95" s="16"/>
      <c r="X95" s="16"/>
      <c r="Y95" s="16"/>
      <c r="Z95" s="16"/>
      <c r="AA95" s="16"/>
    </row>
    <row r="96" spans="1:27" ht="15" hidden="1">
      <c r="A96" s="16"/>
      <c r="B96" s="16"/>
      <c r="C96" s="16"/>
      <c r="D96" s="16"/>
      <c r="E96" s="16"/>
      <c r="F96" s="16"/>
      <c r="G96" s="16"/>
      <c r="H96" s="16"/>
      <c r="I96" s="16"/>
      <c r="J96" s="18">
        <v>2</v>
      </c>
      <c r="K96" s="18" t="str">
        <f t="shared" si="2"/>
        <v>2934 HRVATSKI INSTITUT ZA POVIJEST</v>
      </c>
      <c r="L96" s="19">
        <v>2934</v>
      </c>
      <c r="M96" s="20" t="s">
        <v>525</v>
      </c>
      <c r="N96" s="20" t="s">
        <v>471</v>
      </c>
      <c r="O96" s="20" t="s">
        <v>526</v>
      </c>
      <c r="P96" s="20" t="s">
        <v>368</v>
      </c>
      <c r="Q96" s="21">
        <v>3207153</v>
      </c>
      <c r="R96" s="22" t="s">
        <v>527</v>
      </c>
      <c r="S96" s="22" t="s">
        <v>523</v>
      </c>
      <c r="T96" s="23" t="s">
        <v>524</v>
      </c>
      <c r="U96" s="16"/>
      <c r="V96" s="16"/>
      <c r="W96" s="16"/>
      <c r="X96" s="16"/>
      <c r="Y96" s="16"/>
      <c r="Z96" s="16"/>
      <c r="AA96" s="16"/>
    </row>
    <row r="97" spans="1:27" ht="15" hidden="1">
      <c r="A97" s="16"/>
      <c r="B97" s="16"/>
      <c r="C97" s="16"/>
      <c r="D97" s="16"/>
      <c r="E97" s="16"/>
      <c r="F97" s="16"/>
      <c r="G97" s="16"/>
      <c r="H97" s="16"/>
      <c r="I97" s="16"/>
      <c r="J97" s="18">
        <v>3</v>
      </c>
      <c r="K97" s="18" t="str">
        <f t="shared" si="2"/>
        <v>2983 HRVATSKI VETERINARSKI INSTITUT</v>
      </c>
      <c r="L97" s="19">
        <v>2983</v>
      </c>
      <c r="M97" s="20" t="s">
        <v>528</v>
      </c>
      <c r="N97" s="20" t="s">
        <v>471</v>
      </c>
      <c r="O97" s="20" t="s">
        <v>529</v>
      </c>
      <c r="P97" s="20" t="s">
        <v>368</v>
      </c>
      <c r="Q97" s="21">
        <v>3274098</v>
      </c>
      <c r="R97" s="22" t="s">
        <v>530</v>
      </c>
      <c r="S97" s="22" t="s">
        <v>523</v>
      </c>
      <c r="T97" s="23" t="s">
        <v>524</v>
      </c>
      <c r="U97" s="16"/>
      <c r="V97" s="16"/>
      <c r="W97" s="16"/>
      <c r="X97" s="16"/>
      <c r="Y97" s="16"/>
      <c r="Z97" s="16"/>
      <c r="AA97" s="16"/>
    </row>
    <row r="98" spans="1:27" ht="15" hidden="1">
      <c r="A98" s="16"/>
      <c r="B98" s="16"/>
      <c r="C98" s="16"/>
      <c r="D98" s="16"/>
      <c r="E98" s="16"/>
      <c r="F98" s="16"/>
      <c r="G98" s="16"/>
      <c r="H98" s="16"/>
      <c r="I98" s="16"/>
      <c r="J98" s="18">
        <v>4</v>
      </c>
      <c r="K98" s="18" t="str">
        <f t="shared" si="2"/>
        <v>3105 INSTITUT DRUŠTVENIH ZNANOSTI IVO PILAR</v>
      </c>
      <c r="L98" s="19">
        <v>3105</v>
      </c>
      <c r="M98" s="20" t="s">
        <v>531</v>
      </c>
      <c r="N98" s="20" t="s">
        <v>471</v>
      </c>
      <c r="O98" s="20" t="s">
        <v>532</v>
      </c>
      <c r="P98" s="20" t="s">
        <v>368</v>
      </c>
      <c r="Q98" s="21">
        <v>3793028</v>
      </c>
      <c r="R98" s="22" t="s">
        <v>533</v>
      </c>
      <c r="S98" s="22" t="s">
        <v>523</v>
      </c>
      <c r="T98" s="23" t="s">
        <v>524</v>
      </c>
      <c r="U98" s="16"/>
      <c r="V98" s="16"/>
      <c r="W98" s="16"/>
      <c r="X98" s="16"/>
      <c r="Y98" s="16"/>
      <c r="Z98" s="16"/>
      <c r="AA98" s="16"/>
    </row>
    <row r="99" spans="1:27" ht="15" hidden="1">
      <c r="A99" s="16"/>
      <c r="B99" s="16"/>
      <c r="C99" s="16"/>
      <c r="D99" s="16"/>
      <c r="E99" s="16"/>
      <c r="F99" s="16"/>
      <c r="G99" s="16"/>
      <c r="H99" s="16"/>
      <c r="I99" s="16"/>
      <c r="J99" s="18">
        <v>5</v>
      </c>
      <c r="K99" s="18" t="str">
        <f t="shared" si="2"/>
        <v>3041 INSTITUT RUĐER BOŠKOVIĆ</v>
      </c>
      <c r="L99" s="19">
        <v>3041</v>
      </c>
      <c r="M99" s="20" t="s">
        <v>534</v>
      </c>
      <c r="N99" s="20" t="s">
        <v>471</v>
      </c>
      <c r="O99" s="20" t="s">
        <v>535</v>
      </c>
      <c r="P99" s="20" t="s">
        <v>368</v>
      </c>
      <c r="Q99" s="21">
        <v>3270289</v>
      </c>
      <c r="R99" s="22" t="s">
        <v>536</v>
      </c>
      <c r="S99" s="22" t="s">
        <v>523</v>
      </c>
      <c r="T99" s="23" t="s">
        <v>524</v>
      </c>
      <c r="U99" s="16"/>
      <c r="V99" s="16"/>
      <c r="W99" s="16"/>
      <c r="X99" s="16"/>
      <c r="Y99" s="16"/>
      <c r="Z99" s="16"/>
      <c r="AA99" s="16"/>
    </row>
    <row r="100" spans="1:27" ht="15" hidden="1">
      <c r="A100" s="16"/>
      <c r="B100" s="16"/>
      <c r="C100" s="16"/>
      <c r="D100" s="16"/>
      <c r="E100" s="16"/>
      <c r="F100" s="16"/>
      <c r="G100" s="16"/>
      <c r="H100" s="16"/>
      <c r="I100" s="16"/>
      <c r="J100" s="18">
        <v>6</v>
      </c>
      <c r="K100" s="18" t="str">
        <f t="shared" si="2"/>
        <v>3113 INSTITUT ZA ANTROPOLOGIJU</v>
      </c>
      <c r="L100" s="19">
        <v>3113</v>
      </c>
      <c r="M100" s="20" t="s">
        <v>537</v>
      </c>
      <c r="N100" s="20" t="s">
        <v>471</v>
      </c>
      <c r="O100" s="20" t="s">
        <v>538</v>
      </c>
      <c r="P100" s="20" t="s">
        <v>368</v>
      </c>
      <c r="Q100" s="21">
        <v>3817121</v>
      </c>
      <c r="R100" s="22" t="s">
        <v>539</v>
      </c>
      <c r="S100" s="22" t="s">
        <v>523</v>
      </c>
      <c r="T100" s="23" t="s">
        <v>524</v>
      </c>
      <c r="U100" s="16"/>
      <c r="V100" s="16"/>
      <c r="W100" s="16"/>
      <c r="X100" s="16"/>
      <c r="Y100" s="16"/>
      <c r="Z100" s="16"/>
      <c r="AA100" s="16"/>
    </row>
    <row r="101" spans="1:27" ht="15" hidden="1">
      <c r="A101" s="16"/>
      <c r="B101" s="16"/>
      <c r="C101" s="16"/>
      <c r="D101" s="16"/>
      <c r="E101" s="16"/>
      <c r="F101" s="16"/>
      <c r="G101" s="16"/>
      <c r="H101" s="16"/>
      <c r="I101" s="16"/>
      <c r="J101" s="18">
        <v>7</v>
      </c>
      <c r="K101" s="18" t="str">
        <f t="shared" si="2"/>
        <v>3121 INSTITUT ZA ARHEOLOGIJU</v>
      </c>
      <c r="L101" s="19">
        <v>3121</v>
      </c>
      <c r="M101" s="20" t="s">
        <v>540</v>
      </c>
      <c r="N101" s="20" t="s">
        <v>471</v>
      </c>
      <c r="O101" s="20" t="s">
        <v>538</v>
      </c>
      <c r="P101" s="20" t="s">
        <v>368</v>
      </c>
      <c r="Q101" s="21">
        <v>3937658</v>
      </c>
      <c r="R101" s="22" t="s">
        <v>541</v>
      </c>
      <c r="S101" s="22" t="s">
        <v>523</v>
      </c>
      <c r="T101" s="23" t="s">
        <v>524</v>
      </c>
      <c r="U101" s="16"/>
      <c r="V101" s="16"/>
      <c r="W101" s="16"/>
      <c r="X101" s="16"/>
      <c r="Y101" s="16"/>
      <c r="Z101" s="16"/>
      <c r="AA101" s="16"/>
    </row>
    <row r="102" spans="1:27" ht="15" hidden="1">
      <c r="A102" s="16"/>
      <c r="B102" s="16"/>
      <c r="C102" s="16"/>
      <c r="D102" s="16"/>
      <c r="E102" s="16"/>
      <c r="F102" s="16"/>
      <c r="G102" s="16"/>
      <c r="H102" s="16"/>
      <c r="I102" s="16"/>
      <c r="J102" s="18">
        <v>8</v>
      </c>
      <c r="K102" s="18" t="str">
        <f t="shared" si="2"/>
        <v>3050 INSTITUT ZA DRUŠTVENA ISTRAŽIVANJA</v>
      </c>
      <c r="L102" s="19">
        <v>3050</v>
      </c>
      <c r="M102" s="20" t="s">
        <v>542</v>
      </c>
      <c r="N102" s="20" t="s">
        <v>471</v>
      </c>
      <c r="O102" s="20" t="s">
        <v>543</v>
      </c>
      <c r="P102" s="20" t="s">
        <v>368</v>
      </c>
      <c r="Q102" s="21">
        <v>3205118</v>
      </c>
      <c r="R102" s="22" t="s">
        <v>544</v>
      </c>
      <c r="S102" s="22" t="s">
        <v>523</v>
      </c>
      <c r="T102" s="23" t="s">
        <v>524</v>
      </c>
      <c r="U102" s="16"/>
      <c r="V102" s="16"/>
      <c r="W102" s="16"/>
      <c r="X102" s="16"/>
      <c r="Y102" s="16"/>
      <c r="Z102" s="16"/>
      <c r="AA102" s="16"/>
    </row>
    <row r="103" spans="1:27" ht="15" hidden="1">
      <c r="A103" s="16"/>
      <c r="B103" s="16"/>
      <c r="C103" s="16"/>
      <c r="D103" s="16"/>
      <c r="E103" s="16"/>
      <c r="F103" s="16"/>
      <c r="G103" s="16"/>
      <c r="H103" s="16"/>
      <c r="I103" s="16"/>
      <c r="J103" s="18">
        <v>9</v>
      </c>
      <c r="K103" s="18" t="str">
        <f t="shared" si="2"/>
        <v>3084 INSTITUT ZA ETNOLOGIJU I FOLKLORISTIKU</v>
      </c>
      <c r="L103" s="19">
        <v>3084</v>
      </c>
      <c r="M103" s="20" t="s">
        <v>545</v>
      </c>
      <c r="N103" s="20" t="s">
        <v>471</v>
      </c>
      <c r="O103" s="20" t="s">
        <v>546</v>
      </c>
      <c r="P103" s="20" t="s">
        <v>368</v>
      </c>
      <c r="Q103" s="21">
        <v>3724042</v>
      </c>
      <c r="R103" s="22" t="s">
        <v>547</v>
      </c>
      <c r="S103" s="22" t="s">
        <v>523</v>
      </c>
      <c r="T103" s="23" t="s">
        <v>524</v>
      </c>
      <c r="U103" s="16"/>
      <c r="V103" s="16"/>
      <c r="W103" s="16"/>
      <c r="X103" s="16"/>
      <c r="Y103" s="16"/>
      <c r="Z103" s="16"/>
      <c r="AA103" s="16"/>
    </row>
    <row r="104" spans="1:27" ht="15" hidden="1">
      <c r="A104" s="16"/>
      <c r="B104" s="16"/>
      <c r="C104" s="16"/>
      <c r="D104" s="16"/>
      <c r="E104" s="16"/>
      <c r="F104" s="16"/>
      <c r="G104" s="16"/>
      <c r="H104" s="16"/>
      <c r="I104" s="16"/>
      <c r="J104" s="18">
        <v>10</v>
      </c>
      <c r="K104" s="18" t="str">
        <f t="shared" si="2"/>
        <v>3092 INSTITUT ZA FILOZOFIJU</v>
      </c>
      <c r="L104" s="19">
        <v>3092</v>
      </c>
      <c r="M104" s="20" t="s">
        <v>548</v>
      </c>
      <c r="N104" s="20" t="s">
        <v>471</v>
      </c>
      <c r="O104" s="20" t="s">
        <v>549</v>
      </c>
      <c r="P104" s="20" t="s">
        <v>368</v>
      </c>
      <c r="Q104" s="21">
        <v>3772047</v>
      </c>
      <c r="R104" s="22" t="s">
        <v>550</v>
      </c>
      <c r="S104" s="22" t="s">
        <v>523</v>
      </c>
      <c r="T104" s="23" t="s">
        <v>524</v>
      </c>
      <c r="U104" s="16"/>
      <c r="V104" s="16"/>
      <c r="W104" s="16"/>
      <c r="X104" s="16"/>
      <c r="Y104" s="16"/>
      <c r="Z104" s="16"/>
      <c r="AA104" s="16"/>
    </row>
    <row r="105" spans="1:27" ht="15" hidden="1">
      <c r="A105" s="16"/>
      <c r="B105" s="16"/>
      <c r="C105" s="16"/>
      <c r="D105" s="16"/>
      <c r="E105" s="16"/>
      <c r="F105" s="16"/>
      <c r="G105" s="16"/>
      <c r="H105" s="16"/>
      <c r="I105" s="16"/>
      <c r="J105" s="18">
        <v>11</v>
      </c>
      <c r="K105" s="18" t="str">
        <f t="shared" si="2"/>
        <v>2975 INSTITUT ZA FIZIKU</v>
      </c>
      <c r="L105" s="19">
        <v>2975</v>
      </c>
      <c r="M105" s="20" t="s">
        <v>551</v>
      </c>
      <c r="N105" s="20" t="s">
        <v>471</v>
      </c>
      <c r="O105" s="20" t="s">
        <v>535</v>
      </c>
      <c r="P105" s="20" t="s">
        <v>368</v>
      </c>
      <c r="Q105" s="21">
        <v>3270424</v>
      </c>
      <c r="R105" s="22" t="s">
        <v>552</v>
      </c>
      <c r="S105" s="22" t="s">
        <v>523</v>
      </c>
      <c r="T105" s="23" t="s">
        <v>524</v>
      </c>
      <c r="U105" s="16"/>
      <c r="V105" s="16"/>
      <c r="W105" s="16"/>
      <c r="X105" s="16"/>
      <c r="Y105" s="16"/>
      <c r="Z105" s="16"/>
      <c r="AA105" s="16"/>
    </row>
    <row r="106" spans="1:27" ht="15" hidden="1">
      <c r="A106" s="16"/>
      <c r="B106" s="16"/>
      <c r="C106" s="16"/>
      <c r="D106" s="16"/>
      <c r="E106" s="16"/>
      <c r="F106" s="16"/>
      <c r="G106" s="16"/>
      <c r="H106" s="16"/>
      <c r="I106" s="16"/>
      <c r="J106" s="18">
        <v>12</v>
      </c>
      <c r="K106" s="18" t="str">
        <f t="shared" si="2"/>
        <v xml:space="preserve">22525 HRVATSKI GEOLOŠKI INSTITUT </v>
      </c>
      <c r="L106" s="19">
        <v>22525</v>
      </c>
      <c r="M106" s="20" t="s">
        <v>553</v>
      </c>
      <c r="N106" s="20" t="s">
        <v>471</v>
      </c>
      <c r="O106" s="20" t="s">
        <v>554</v>
      </c>
      <c r="P106" s="20" t="s">
        <v>368</v>
      </c>
      <c r="Q106" s="21">
        <v>3219518</v>
      </c>
      <c r="R106" s="22" t="s">
        <v>555</v>
      </c>
      <c r="S106" s="22" t="s">
        <v>523</v>
      </c>
      <c r="T106" s="23" t="s">
        <v>524</v>
      </c>
      <c r="U106" s="16"/>
      <c r="V106" s="16"/>
      <c r="W106" s="16"/>
      <c r="X106" s="16"/>
      <c r="Y106" s="16"/>
      <c r="Z106" s="16"/>
      <c r="AA106" s="16"/>
    </row>
    <row r="107" spans="1:27" ht="15" hidden="1">
      <c r="A107" s="16"/>
      <c r="B107" s="16"/>
      <c r="C107" s="16"/>
      <c r="D107" s="16"/>
      <c r="E107" s="16"/>
      <c r="F107" s="16"/>
      <c r="G107" s="16"/>
      <c r="H107" s="16"/>
      <c r="I107" s="16"/>
      <c r="J107" s="18">
        <v>13</v>
      </c>
      <c r="K107" s="18" t="str">
        <f t="shared" si="2"/>
        <v>21061 INSTITUT ZA HRVATSKI JEZIK I JEZIKOSLOVLJE</v>
      </c>
      <c r="L107" s="19">
        <v>21061</v>
      </c>
      <c r="M107" s="20" t="s">
        <v>556</v>
      </c>
      <c r="N107" s="20" t="s">
        <v>471</v>
      </c>
      <c r="O107" s="20" t="s">
        <v>557</v>
      </c>
      <c r="P107" s="20" t="s">
        <v>368</v>
      </c>
      <c r="Q107" s="21">
        <v>1259571</v>
      </c>
      <c r="R107" s="22" t="s">
        <v>558</v>
      </c>
      <c r="S107" s="22" t="s">
        <v>523</v>
      </c>
      <c r="T107" s="23" t="s">
        <v>524</v>
      </c>
      <c r="U107" s="16"/>
      <c r="V107" s="16"/>
      <c r="W107" s="16"/>
      <c r="X107" s="16"/>
      <c r="Y107" s="16"/>
      <c r="Z107" s="16"/>
      <c r="AA107" s="16"/>
    </row>
    <row r="108" spans="1:27" ht="15" hidden="1">
      <c r="A108" s="16"/>
      <c r="B108" s="16"/>
      <c r="C108" s="16"/>
      <c r="D108" s="16"/>
      <c r="E108" s="16"/>
      <c r="F108" s="16"/>
      <c r="G108" s="16"/>
      <c r="H108" s="16"/>
      <c r="I108" s="16"/>
      <c r="J108" s="18">
        <v>14</v>
      </c>
      <c r="K108" s="18" t="str">
        <f t="shared" si="2"/>
        <v>3025 INSTITUT ZA JADRANSKE KULTURE I MELIORACIJU KRŠA</v>
      </c>
      <c r="L108" s="19">
        <v>3025</v>
      </c>
      <c r="M108" s="20" t="s">
        <v>559</v>
      </c>
      <c r="N108" s="20" t="s">
        <v>471</v>
      </c>
      <c r="O108" s="20" t="s">
        <v>560</v>
      </c>
      <c r="P108" s="20" t="s">
        <v>326</v>
      </c>
      <c r="Q108" s="21">
        <v>3140792</v>
      </c>
      <c r="R108" s="22" t="s">
        <v>561</v>
      </c>
      <c r="S108" s="22" t="s">
        <v>523</v>
      </c>
      <c r="T108" s="23" t="s">
        <v>524</v>
      </c>
      <c r="U108" s="16"/>
      <c r="V108" s="16"/>
      <c r="W108" s="16"/>
      <c r="X108" s="16"/>
      <c r="Y108" s="16"/>
      <c r="Z108" s="16"/>
      <c r="AA108" s="16"/>
    </row>
    <row r="109" spans="1:27" ht="15" hidden="1">
      <c r="A109" s="16"/>
      <c r="B109" s="16"/>
      <c r="C109" s="16"/>
      <c r="D109" s="16"/>
      <c r="E109" s="16"/>
      <c r="F109" s="16"/>
      <c r="G109" s="16"/>
      <c r="H109" s="16"/>
      <c r="I109" s="16"/>
      <c r="J109" s="18">
        <v>15</v>
      </c>
      <c r="K109" s="18" t="str">
        <f t="shared" si="2"/>
        <v>23286 INSTITUT ZA JAVNE FINANCIJE</v>
      </c>
      <c r="L109" s="19">
        <v>23286</v>
      </c>
      <c r="M109" s="20" t="s">
        <v>562</v>
      </c>
      <c r="N109" s="20" t="s">
        <v>471</v>
      </c>
      <c r="O109" s="20" t="s">
        <v>563</v>
      </c>
      <c r="P109" s="20" t="s">
        <v>368</v>
      </c>
      <c r="Q109" s="21">
        <v>3226344</v>
      </c>
      <c r="R109" s="22" t="s">
        <v>564</v>
      </c>
      <c r="S109" s="22" t="s">
        <v>523</v>
      </c>
      <c r="T109" s="23" t="s">
        <v>524</v>
      </c>
      <c r="U109" s="16"/>
      <c r="V109" s="16"/>
      <c r="W109" s="16"/>
      <c r="X109" s="16"/>
      <c r="Y109" s="16"/>
      <c r="Z109" s="16"/>
      <c r="AA109" s="16"/>
    </row>
    <row r="110" spans="1:27" ht="15" hidden="1">
      <c r="A110" s="16"/>
      <c r="B110" s="16"/>
      <c r="C110" s="16"/>
      <c r="D110" s="16"/>
      <c r="E110" s="16"/>
      <c r="F110" s="16"/>
      <c r="G110" s="16"/>
      <c r="H110" s="16"/>
      <c r="I110" s="16"/>
      <c r="J110" s="18">
        <v>16</v>
      </c>
      <c r="K110" s="18" t="str">
        <f t="shared" si="2"/>
        <v>2959 INSTITUT ZA MEDICINSKA ISTRAŽIVANJA I MEDICINU RADA</v>
      </c>
      <c r="L110" s="19">
        <v>2959</v>
      </c>
      <c r="M110" s="20" t="s">
        <v>565</v>
      </c>
      <c r="N110" s="20" t="s">
        <v>471</v>
      </c>
      <c r="O110" s="20" t="s">
        <v>566</v>
      </c>
      <c r="P110" s="20" t="s">
        <v>368</v>
      </c>
      <c r="Q110" s="21">
        <v>3270475</v>
      </c>
      <c r="R110" s="22" t="s">
        <v>567</v>
      </c>
      <c r="S110" s="22" t="s">
        <v>523</v>
      </c>
      <c r="T110" s="23" t="s">
        <v>524</v>
      </c>
      <c r="U110" s="16"/>
      <c r="V110" s="16"/>
      <c r="W110" s="16"/>
      <c r="X110" s="16"/>
      <c r="Y110" s="16"/>
      <c r="Z110" s="16"/>
      <c r="AA110" s="16"/>
    </row>
    <row r="111" spans="1:27" ht="15" hidden="1">
      <c r="A111" s="16"/>
      <c r="B111" s="16"/>
      <c r="C111" s="16"/>
      <c r="D111" s="16"/>
      <c r="E111" s="16"/>
      <c r="F111" s="16"/>
      <c r="G111" s="16"/>
      <c r="H111" s="16"/>
      <c r="I111" s="16"/>
      <c r="J111" s="18">
        <v>17</v>
      </c>
      <c r="K111" s="18" t="str">
        <f t="shared" si="2"/>
        <v>22621 INSTITUT ZA RAZVOJ I MEĐUNARODNE ODNOSE</v>
      </c>
      <c r="L111" s="19">
        <v>22621</v>
      </c>
      <c r="M111" s="20" t="s">
        <v>568</v>
      </c>
      <c r="N111" s="20" t="s">
        <v>471</v>
      </c>
      <c r="O111" s="20" t="s">
        <v>569</v>
      </c>
      <c r="P111" s="20" t="s">
        <v>368</v>
      </c>
      <c r="Q111" s="21">
        <v>3205177</v>
      </c>
      <c r="R111" s="22" t="s">
        <v>570</v>
      </c>
      <c r="S111" s="22" t="s">
        <v>523</v>
      </c>
      <c r="T111" s="23" t="s">
        <v>524</v>
      </c>
      <c r="U111" s="16"/>
      <c r="V111" s="16"/>
      <c r="W111" s="16"/>
      <c r="X111" s="16"/>
      <c r="Y111" s="16"/>
      <c r="Z111" s="16"/>
      <c r="AA111" s="16"/>
    </row>
    <row r="112" spans="1:27" ht="15" hidden="1">
      <c r="A112" s="16"/>
      <c r="B112" s="16"/>
      <c r="C112" s="16"/>
      <c r="D112" s="16"/>
      <c r="E112" s="16"/>
      <c r="F112" s="16"/>
      <c r="G112" s="16"/>
      <c r="H112" s="16"/>
      <c r="I112" s="16"/>
      <c r="J112" s="18">
        <v>18</v>
      </c>
      <c r="K112" s="18" t="str">
        <f t="shared" si="2"/>
        <v>3009 INSTITUT ZA MIGRACIJE I NARODNOSTI</v>
      </c>
      <c r="L112" s="19">
        <v>3009</v>
      </c>
      <c r="M112" s="20" t="s">
        <v>571</v>
      </c>
      <c r="N112" s="20" t="s">
        <v>471</v>
      </c>
      <c r="O112" s="20" t="s">
        <v>572</v>
      </c>
      <c r="P112" s="20" t="s">
        <v>368</v>
      </c>
      <c r="Q112" s="21">
        <v>3287572</v>
      </c>
      <c r="R112" s="22" t="s">
        <v>573</v>
      </c>
      <c r="S112" s="22" t="s">
        <v>523</v>
      </c>
      <c r="T112" s="23" t="s">
        <v>524</v>
      </c>
      <c r="U112" s="16"/>
      <c r="V112" s="16"/>
      <c r="W112" s="16"/>
      <c r="X112" s="16"/>
      <c r="Y112" s="16"/>
      <c r="Z112" s="16"/>
      <c r="AA112" s="16"/>
    </row>
    <row r="113" spans="1:27" ht="15" hidden="1">
      <c r="A113" s="16"/>
      <c r="B113" s="16"/>
      <c r="C113" s="16"/>
      <c r="D113" s="16"/>
      <c r="E113" s="16"/>
      <c r="F113" s="16"/>
      <c r="G113" s="16"/>
      <c r="H113" s="16"/>
      <c r="I113" s="16"/>
      <c r="J113" s="18">
        <v>19</v>
      </c>
      <c r="K113" s="18" t="str">
        <f t="shared" si="2"/>
        <v>2900 INSTITUT ZA OCEANOGRAFIJU I RIBARSTVO</v>
      </c>
      <c r="L113" s="19">
        <v>2900</v>
      </c>
      <c r="M113" s="20" t="s">
        <v>574</v>
      </c>
      <c r="N113" s="20" t="s">
        <v>471</v>
      </c>
      <c r="O113" s="20" t="s">
        <v>575</v>
      </c>
      <c r="P113" s="20" t="s">
        <v>326</v>
      </c>
      <c r="Q113" s="21">
        <v>3118355</v>
      </c>
      <c r="R113" s="22" t="s">
        <v>576</v>
      </c>
      <c r="S113" s="22" t="s">
        <v>523</v>
      </c>
      <c r="T113" s="23" t="s">
        <v>524</v>
      </c>
      <c r="U113" s="16"/>
      <c r="V113" s="16"/>
      <c r="W113" s="16"/>
      <c r="X113" s="16"/>
      <c r="Y113" s="16"/>
      <c r="Z113" s="16"/>
      <c r="AA113" s="16"/>
    </row>
    <row r="114" spans="1:27" ht="15" hidden="1">
      <c r="A114" s="16"/>
      <c r="B114" s="16"/>
      <c r="C114" s="16"/>
      <c r="D114" s="16"/>
      <c r="E114" s="16"/>
      <c r="F114" s="16"/>
      <c r="G114" s="16"/>
      <c r="H114" s="16"/>
      <c r="I114" s="16"/>
      <c r="J114" s="18">
        <v>20</v>
      </c>
      <c r="K114" s="18" t="str">
        <f t="shared" si="2"/>
        <v>3076 INSTITUT ZA POLJOPRIVREDU I TURIZAM</v>
      </c>
      <c r="L114" s="19">
        <v>3076</v>
      </c>
      <c r="M114" s="20" t="s">
        <v>577</v>
      </c>
      <c r="N114" s="20" t="s">
        <v>471</v>
      </c>
      <c r="O114" s="20" t="s">
        <v>578</v>
      </c>
      <c r="P114" s="20" t="s">
        <v>579</v>
      </c>
      <c r="Q114" s="21">
        <v>3421031</v>
      </c>
      <c r="R114" s="22" t="s">
        <v>580</v>
      </c>
      <c r="S114" s="22" t="s">
        <v>523</v>
      </c>
      <c r="T114" s="23" t="s">
        <v>524</v>
      </c>
      <c r="U114" s="16"/>
      <c r="V114" s="16"/>
      <c r="W114" s="16"/>
      <c r="X114" s="16"/>
      <c r="Y114" s="16"/>
      <c r="Z114" s="16"/>
      <c r="AA114" s="16"/>
    </row>
    <row r="115" spans="1:27" ht="15" hidden="1">
      <c r="A115" s="16"/>
      <c r="B115" s="16"/>
      <c r="C115" s="16"/>
      <c r="D115" s="16"/>
      <c r="E115" s="16"/>
      <c r="F115" s="16"/>
      <c r="G115" s="16"/>
      <c r="H115" s="16"/>
      <c r="I115" s="16"/>
      <c r="J115" s="18">
        <v>21</v>
      </c>
      <c r="K115" s="18" t="str">
        <f t="shared" si="2"/>
        <v>2942 INSTITUT ZA POVIJEST UMJETNOSTI</v>
      </c>
      <c r="L115" s="19">
        <v>2942</v>
      </c>
      <c r="M115" s="20" t="s">
        <v>581</v>
      </c>
      <c r="N115" s="20" t="s">
        <v>471</v>
      </c>
      <c r="O115" s="20" t="s">
        <v>582</v>
      </c>
      <c r="P115" s="20" t="s">
        <v>368</v>
      </c>
      <c r="Q115" s="21">
        <v>1339958</v>
      </c>
      <c r="R115" s="22" t="s">
        <v>583</v>
      </c>
      <c r="S115" s="22" t="s">
        <v>523</v>
      </c>
      <c r="T115" s="23" t="s">
        <v>524</v>
      </c>
      <c r="U115" s="16"/>
      <c r="V115" s="16"/>
      <c r="W115" s="16"/>
      <c r="X115" s="16"/>
      <c r="Y115" s="16"/>
      <c r="Z115" s="16"/>
      <c r="AA115" s="16"/>
    </row>
    <row r="116" spans="1:27" ht="15" hidden="1">
      <c r="A116" s="16"/>
      <c r="B116" s="16"/>
      <c r="C116" s="16"/>
      <c r="D116" s="16"/>
      <c r="E116" s="16"/>
      <c r="F116" s="16"/>
      <c r="G116" s="16"/>
      <c r="H116" s="16"/>
      <c r="I116" s="16"/>
      <c r="J116" s="18">
        <v>22</v>
      </c>
      <c r="K116" s="18" t="str">
        <f t="shared" si="2"/>
        <v>3068 INSTITUT ZA TURIZAM</v>
      </c>
      <c r="L116" s="19">
        <v>3068</v>
      </c>
      <c r="M116" s="20" t="s">
        <v>584</v>
      </c>
      <c r="N116" s="20" t="s">
        <v>471</v>
      </c>
      <c r="O116" s="20" t="s">
        <v>585</v>
      </c>
      <c r="P116" s="20" t="s">
        <v>368</v>
      </c>
      <c r="Q116" s="21">
        <v>3208001</v>
      </c>
      <c r="R116" s="22" t="s">
        <v>586</v>
      </c>
      <c r="S116" s="22" t="s">
        <v>523</v>
      </c>
      <c r="T116" s="23" t="s">
        <v>524</v>
      </c>
      <c r="U116" s="16"/>
      <c r="V116" s="16"/>
      <c r="W116" s="16"/>
      <c r="X116" s="16"/>
      <c r="Y116" s="16"/>
      <c r="Z116" s="16"/>
      <c r="AA116" s="16"/>
    </row>
    <row r="117" spans="1:27" ht="15" hidden="1">
      <c r="A117" s="16"/>
      <c r="B117" s="16"/>
      <c r="C117" s="16"/>
      <c r="D117" s="16"/>
      <c r="E117" s="16"/>
      <c r="F117" s="16"/>
      <c r="G117" s="16"/>
      <c r="H117" s="16"/>
      <c r="I117" s="16"/>
      <c r="J117" s="18">
        <v>23</v>
      </c>
      <c r="K117" s="18" t="str">
        <f t="shared" si="2"/>
        <v>21070 STAROSLAVENSKI INSTITUT</v>
      </c>
      <c r="L117" s="19">
        <v>21070</v>
      </c>
      <c r="M117" s="20" t="s">
        <v>587</v>
      </c>
      <c r="N117" s="20" t="s">
        <v>471</v>
      </c>
      <c r="O117" s="20" t="s">
        <v>588</v>
      </c>
      <c r="P117" s="20" t="s">
        <v>368</v>
      </c>
      <c r="Q117" s="21">
        <v>1259563</v>
      </c>
      <c r="R117" s="22" t="s">
        <v>589</v>
      </c>
      <c r="S117" s="22" t="s">
        <v>523</v>
      </c>
      <c r="T117" s="23" t="s">
        <v>524</v>
      </c>
      <c r="U117" s="16"/>
      <c r="V117" s="16"/>
      <c r="W117" s="16"/>
      <c r="X117" s="16"/>
      <c r="Y117" s="16"/>
      <c r="Z117" s="16"/>
      <c r="AA117" s="16"/>
    </row>
    <row r="118" spans="1:27" ht="15" hidden="1">
      <c r="A118" s="16"/>
      <c r="B118" s="16"/>
      <c r="C118" s="16"/>
      <c r="D118" s="16"/>
      <c r="E118" s="16"/>
      <c r="F118" s="16"/>
      <c r="G118" s="16"/>
      <c r="H118" s="16"/>
      <c r="I118" s="16"/>
      <c r="J118" s="18">
        <v>24</v>
      </c>
      <c r="K118" s="18" t="str">
        <f t="shared" si="2"/>
        <v>2967 HRVATSKI ŠUMARSKI INSTITUT</v>
      </c>
      <c r="L118" s="19">
        <v>2967</v>
      </c>
      <c r="M118" s="20" t="s">
        <v>590</v>
      </c>
      <c r="N118" s="20" t="s">
        <v>471</v>
      </c>
      <c r="O118" s="20" t="s">
        <v>591</v>
      </c>
      <c r="P118" s="20" t="s">
        <v>592</v>
      </c>
      <c r="Q118" s="21">
        <v>3115879</v>
      </c>
      <c r="R118" s="22" t="s">
        <v>593</v>
      </c>
      <c r="S118" s="22" t="s">
        <v>523</v>
      </c>
      <c r="T118" s="23" t="s">
        <v>524</v>
      </c>
      <c r="U118" s="16"/>
      <c r="V118" s="16"/>
      <c r="W118" s="16"/>
      <c r="X118" s="16"/>
      <c r="Y118" s="16"/>
      <c r="Z118" s="16"/>
      <c r="AA118" s="16"/>
    </row>
    <row r="119" spans="1:27" ht="15" hidden="1">
      <c r="A119" s="16"/>
      <c r="B119" s="16"/>
      <c r="C119" s="16"/>
      <c r="D119" s="16"/>
      <c r="E119" s="16"/>
      <c r="F119" s="16"/>
      <c r="G119" s="16"/>
      <c r="H119" s="16"/>
      <c r="I119" s="16"/>
      <c r="J119" s="18">
        <v>25</v>
      </c>
      <c r="K119" s="18" t="str">
        <f t="shared" si="2"/>
        <v>2991 Poljoprivredni institut, Osijek</v>
      </c>
      <c r="L119" s="19">
        <v>2991</v>
      </c>
      <c r="M119" s="20" t="s">
        <v>594</v>
      </c>
      <c r="N119" s="20" t="s">
        <v>471</v>
      </c>
      <c r="O119" s="20" t="s">
        <v>572</v>
      </c>
      <c r="P119" s="20" t="s">
        <v>368</v>
      </c>
      <c r="Q119" s="21">
        <v>3287572</v>
      </c>
      <c r="R119" s="22" t="s">
        <v>573</v>
      </c>
      <c r="S119" s="22" t="s">
        <v>523</v>
      </c>
      <c r="T119" s="23" t="s">
        <v>524</v>
      </c>
      <c r="U119" s="16"/>
      <c r="V119" s="16"/>
      <c r="W119" s="16"/>
      <c r="X119" s="16"/>
      <c r="Y119" s="16"/>
      <c r="Z119" s="16"/>
      <c r="AA119" s="16"/>
    </row>
    <row r="120" spans="1:27" ht="15" hidden="1">
      <c r="A120" s="16"/>
      <c r="B120" s="16"/>
      <c r="C120" s="16"/>
      <c r="D120" s="16"/>
      <c r="E120" s="16"/>
      <c r="F120" s="16"/>
      <c r="G120" s="16"/>
      <c r="H120" s="16"/>
      <c r="I120" s="16"/>
      <c r="J120" s="51">
        <v>1</v>
      </c>
      <c r="K120" s="51" t="str">
        <f t="shared" si="2"/>
        <v>6179 DRŽAVNI ZAVOD ZA INTELEKTUALNO VLASNIŠTVO</v>
      </c>
      <c r="L120" s="52">
        <v>6179</v>
      </c>
      <c r="M120" s="53" t="s">
        <v>595</v>
      </c>
      <c r="N120" s="53" t="s">
        <v>471</v>
      </c>
      <c r="O120" s="53" t="s">
        <v>596</v>
      </c>
      <c r="P120" s="53" t="s">
        <v>368</v>
      </c>
      <c r="Q120" s="54">
        <v>3899772</v>
      </c>
      <c r="R120" s="55" t="s">
        <v>597</v>
      </c>
      <c r="S120" s="55" t="s">
        <v>598</v>
      </c>
      <c r="T120" s="56" t="s">
        <v>219</v>
      </c>
      <c r="U120" s="16"/>
      <c r="V120" s="16"/>
      <c r="W120" s="16"/>
      <c r="X120" s="16"/>
      <c r="Y120" s="16"/>
      <c r="Z120" s="16"/>
      <c r="AA120" s="16"/>
    </row>
    <row r="121" spans="1:27" ht="15" hidden="1">
      <c r="A121" s="16"/>
      <c r="B121" s="16"/>
      <c r="C121" s="16"/>
      <c r="D121" s="16"/>
      <c r="E121" s="16"/>
      <c r="F121" s="16"/>
      <c r="G121" s="16"/>
      <c r="H121" s="16"/>
      <c r="I121" s="16"/>
      <c r="J121" s="51">
        <v>2</v>
      </c>
      <c r="K121" s="51" t="str">
        <f t="shared" si="2"/>
        <v>21836 NACIONALNA I SVEUČILIŠNA KNJIŽNICA U ZAGREBU</v>
      </c>
      <c r="L121" s="52">
        <v>21836</v>
      </c>
      <c r="M121" s="53" t="s">
        <v>599</v>
      </c>
      <c r="N121" s="53" t="s">
        <v>471</v>
      </c>
      <c r="O121" s="57" t="s">
        <v>600</v>
      </c>
      <c r="P121" s="53" t="s">
        <v>368</v>
      </c>
      <c r="Q121" s="54">
        <v>3205363</v>
      </c>
      <c r="R121" s="55" t="s">
        <v>601</v>
      </c>
      <c r="S121" s="55" t="s">
        <v>598</v>
      </c>
      <c r="T121" s="58" t="s">
        <v>219</v>
      </c>
      <c r="U121" s="16"/>
      <c r="V121" s="16"/>
      <c r="W121" s="16"/>
      <c r="X121" s="16"/>
      <c r="Y121" s="16"/>
      <c r="Z121" s="16"/>
      <c r="AA121" s="16"/>
    </row>
    <row r="122" spans="1:27" ht="15" hidden="1">
      <c r="A122" s="16"/>
      <c r="B122" s="16"/>
      <c r="C122" s="16"/>
      <c r="D122" s="16"/>
      <c r="E122" s="16"/>
      <c r="F122" s="16"/>
      <c r="G122" s="16"/>
      <c r="H122" s="16"/>
      <c r="I122" s="16"/>
      <c r="J122" s="51">
        <v>3</v>
      </c>
      <c r="K122" s="51" t="str">
        <f t="shared" si="2"/>
        <v>21852 HRVATSKA AKADEMSKA I ISTRAŽIVAČKA MREŽA - CARNET</v>
      </c>
      <c r="L122" s="52">
        <v>21852</v>
      </c>
      <c r="M122" s="53" t="s">
        <v>602</v>
      </c>
      <c r="N122" s="53" t="s">
        <v>471</v>
      </c>
      <c r="O122" s="57" t="s">
        <v>603</v>
      </c>
      <c r="P122" s="53" t="s">
        <v>368</v>
      </c>
      <c r="Q122" s="54">
        <v>1147820</v>
      </c>
      <c r="R122" s="55" t="s">
        <v>604</v>
      </c>
      <c r="S122" s="55" t="s">
        <v>598</v>
      </c>
      <c r="T122" s="58" t="s">
        <v>219</v>
      </c>
      <c r="U122" s="16"/>
      <c r="V122" s="16"/>
      <c r="W122" s="16"/>
      <c r="X122" s="16"/>
      <c r="Y122" s="16"/>
      <c r="Z122" s="16"/>
      <c r="AA122" s="16"/>
    </row>
    <row r="123" spans="1:27" ht="15" hidden="1">
      <c r="A123" s="16"/>
      <c r="B123" s="16"/>
      <c r="C123" s="16"/>
      <c r="D123" s="16"/>
      <c r="E123" s="16"/>
      <c r="F123" s="16"/>
      <c r="G123" s="16"/>
      <c r="H123" s="16"/>
      <c r="I123" s="16"/>
      <c r="J123" s="51">
        <v>4</v>
      </c>
      <c r="K123" s="51" t="str">
        <f t="shared" si="2"/>
        <v>21869 LEKSIKOGRAFSKI ZAVOD MIROSLAV KRLEŽA</v>
      </c>
      <c r="L123" s="52">
        <v>21869</v>
      </c>
      <c r="M123" s="53" t="s">
        <v>605</v>
      </c>
      <c r="N123" s="53" t="s">
        <v>471</v>
      </c>
      <c r="O123" s="57" t="s">
        <v>606</v>
      </c>
      <c r="P123" s="53" t="s">
        <v>368</v>
      </c>
      <c r="Q123" s="54">
        <v>3211622</v>
      </c>
      <c r="R123" s="55" t="s">
        <v>607</v>
      </c>
      <c r="S123" s="55" t="s">
        <v>598</v>
      </c>
      <c r="T123" s="58" t="s">
        <v>219</v>
      </c>
      <c r="U123" s="16"/>
      <c r="V123" s="16"/>
      <c r="W123" s="16"/>
      <c r="X123" s="16"/>
      <c r="Y123" s="16"/>
      <c r="Z123" s="16"/>
      <c r="AA123" s="16"/>
    </row>
    <row r="124" spans="1:27" ht="15" hidden="1">
      <c r="A124" s="16"/>
      <c r="B124" s="16"/>
      <c r="C124" s="16"/>
      <c r="D124" s="16"/>
      <c r="E124" s="16"/>
      <c r="F124" s="16"/>
      <c r="G124" s="16"/>
      <c r="H124" s="16"/>
      <c r="I124" s="16"/>
      <c r="J124" s="51">
        <v>5</v>
      </c>
      <c r="K124" s="51" t="str">
        <f t="shared" si="2"/>
        <v>23665 SVEUČILIŠTE U ZAGREBU - SVEUČILIŠNI RAČUNSKI CENTAR - SRCE</v>
      </c>
      <c r="L124" s="52">
        <v>23665</v>
      </c>
      <c r="M124" s="53" t="s">
        <v>608</v>
      </c>
      <c r="N124" s="53" t="s">
        <v>471</v>
      </c>
      <c r="O124" s="57" t="s">
        <v>603</v>
      </c>
      <c r="P124" s="53" t="s">
        <v>368</v>
      </c>
      <c r="Q124" s="54">
        <v>3283020</v>
      </c>
      <c r="R124" s="55" t="s">
        <v>609</v>
      </c>
      <c r="S124" s="55" t="s">
        <v>598</v>
      </c>
      <c r="T124" s="58" t="s">
        <v>219</v>
      </c>
      <c r="U124" s="16"/>
      <c r="V124" s="16"/>
      <c r="W124" s="16"/>
      <c r="X124" s="16"/>
      <c r="Y124" s="16"/>
      <c r="Z124" s="16"/>
      <c r="AA124" s="16"/>
    </row>
    <row r="125" spans="1:27" ht="15" hidden="1">
      <c r="A125" s="16"/>
      <c r="B125" s="16"/>
      <c r="C125" s="16"/>
      <c r="D125" s="16"/>
      <c r="E125" s="16"/>
      <c r="F125" s="16"/>
      <c r="G125" s="16"/>
      <c r="H125" s="16"/>
      <c r="I125" s="16"/>
      <c r="J125" s="51">
        <v>6</v>
      </c>
      <c r="K125" s="51" t="str">
        <f t="shared" si="2"/>
        <v>23962 AGENCIJA ZA ODGOJ I OBRAZOVANJE</v>
      </c>
      <c r="L125" s="52">
        <v>23962</v>
      </c>
      <c r="M125" s="53" t="s">
        <v>610</v>
      </c>
      <c r="N125" s="53" t="s">
        <v>471</v>
      </c>
      <c r="O125" s="53" t="s">
        <v>611</v>
      </c>
      <c r="P125" s="53" t="s">
        <v>368</v>
      </c>
      <c r="Q125" s="54">
        <v>1778129</v>
      </c>
      <c r="R125" s="55" t="s">
        <v>612</v>
      </c>
      <c r="S125" s="55" t="s">
        <v>598</v>
      </c>
      <c r="T125" s="58" t="s">
        <v>219</v>
      </c>
      <c r="U125" s="16"/>
      <c r="V125" s="16"/>
      <c r="W125" s="16"/>
      <c r="X125" s="16"/>
      <c r="Y125" s="16"/>
      <c r="Z125" s="16"/>
      <c r="AA125" s="16"/>
    </row>
    <row r="126" spans="1:27" ht="15" hidden="1">
      <c r="A126" s="16"/>
      <c r="B126" s="16"/>
      <c r="C126" s="16"/>
      <c r="D126" s="16"/>
      <c r="E126" s="16"/>
      <c r="F126" s="16"/>
      <c r="G126" s="16"/>
      <c r="H126" s="16"/>
      <c r="I126" s="16"/>
      <c r="J126" s="51">
        <v>7</v>
      </c>
      <c r="K126" s="51" t="str">
        <f t="shared" si="2"/>
        <v>38487 AGENCIJA ZA ZNANOST I VISOKO OBRAZOVANJE</v>
      </c>
      <c r="L126" s="52">
        <v>38487</v>
      </c>
      <c r="M126" s="53" t="s">
        <v>613</v>
      </c>
      <c r="N126" s="53" t="s">
        <v>471</v>
      </c>
      <c r="O126" s="57" t="s">
        <v>614</v>
      </c>
      <c r="P126" s="53" t="s">
        <v>368</v>
      </c>
      <c r="Q126" s="54">
        <v>1922548</v>
      </c>
      <c r="R126" s="55" t="s">
        <v>615</v>
      </c>
      <c r="S126" s="55" t="s">
        <v>598</v>
      </c>
      <c r="T126" s="58" t="s">
        <v>219</v>
      </c>
      <c r="U126" s="16"/>
      <c r="V126" s="16"/>
      <c r="W126" s="16"/>
      <c r="X126" s="16"/>
      <c r="Y126" s="16"/>
      <c r="Z126" s="16"/>
      <c r="AA126" s="16"/>
    </row>
    <row r="127" spans="1:27" ht="15" hidden="1">
      <c r="A127" s="16"/>
      <c r="B127" s="16"/>
      <c r="C127" s="16"/>
      <c r="D127" s="16"/>
      <c r="E127" s="16"/>
      <c r="F127" s="16"/>
      <c r="G127" s="16"/>
      <c r="H127" s="16"/>
      <c r="I127" s="16"/>
      <c r="J127" s="51">
        <v>8</v>
      </c>
      <c r="K127" s="51" t="str">
        <f t="shared" si="2"/>
        <v>40883 NACIONALNI CENTAR ZA VANJSKO VREDNOVANJE OBRAZOVANJA</v>
      </c>
      <c r="L127" s="52">
        <v>40883</v>
      </c>
      <c r="M127" s="53" t="s">
        <v>616</v>
      </c>
      <c r="N127" s="53" t="s">
        <v>471</v>
      </c>
      <c r="O127" s="57" t="s">
        <v>617</v>
      </c>
      <c r="P127" s="53" t="s">
        <v>368</v>
      </c>
      <c r="Q127" s="54">
        <v>1943430</v>
      </c>
      <c r="R127" s="55" t="s">
        <v>618</v>
      </c>
      <c r="S127" s="55" t="s">
        <v>598</v>
      </c>
      <c r="T127" s="58" t="s">
        <v>219</v>
      </c>
      <c r="U127" s="16"/>
      <c r="V127" s="16"/>
      <c r="W127" s="16"/>
      <c r="X127" s="16"/>
      <c r="Y127" s="16"/>
      <c r="Z127" s="16"/>
      <c r="AA127" s="16"/>
    </row>
    <row r="128" spans="1:27" ht="15" hidden="1">
      <c r="A128" s="16"/>
      <c r="B128" s="16"/>
      <c r="C128" s="16"/>
      <c r="D128" s="16"/>
      <c r="E128" s="16"/>
      <c r="F128" s="16"/>
      <c r="G128" s="16"/>
      <c r="H128" s="16"/>
      <c r="I128" s="16"/>
      <c r="J128" s="51">
        <v>9</v>
      </c>
      <c r="K128" s="51" t="str">
        <f t="shared" si="2"/>
        <v>43335 AGENCIJA ZA MOBILNOST I PROGRAME EUROPSKE UNIJE</v>
      </c>
      <c r="L128" s="52">
        <v>43335</v>
      </c>
      <c r="M128" s="53" t="s">
        <v>619</v>
      </c>
      <c r="N128" s="53" t="s">
        <v>471</v>
      </c>
      <c r="O128" s="57" t="s">
        <v>606</v>
      </c>
      <c r="P128" s="53" t="s">
        <v>368</v>
      </c>
      <c r="Q128" s="54">
        <v>2298007</v>
      </c>
      <c r="R128" s="55" t="s">
        <v>620</v>
      </c>
      <c r="S128" s="55" t="s">
        <v>598</v>
      </c>
      <c r="T128" s="58" t="s">
        <v>219</v>
      </c>
      <c r="U128" s="16"/>
      <c r="V128" s="16"/>
      <c r="W128" s="16"/>
      <c r="X128" s="16"/>
      <c r="Y128" s="16"/>
      <c r="Z128" s="16"/>
      <c r="AA128" s="16"/>
    </row>
    <row r="129" spans="1:27" ht="15" hidden="1">
      <c r="A129" s="16"/>
      <c r="B129" s="16"/>
      <c r="C129" s="16"/>
      <c r="D129" s="16"/>
      <c r="E129" s="16"/>
      <c r="F129" s="16"/>
      <c r="G129" s="16"/>
      <c r="H129" s="16"/>
      <c r="I129" s="16"/>
      <c r="J129" s="51">
        <v>10</v>
      </c>
      <c r="K129" s="51" t="str">
        <f t="shared" si="2"/>
        <v>46173 AGENCIJA ZA STRUKOVNO OBRAZOVANJE I OBRAZOVANJE ODRASLIH</v>
      </c>
      <c r="L129" s="52">
        <v>46173</v>
      </c>
      <c r="M129" s="53" t="s">
        <v>621</v>
      </c>
      <c r="N129" s="53" t="s">
        <v>471</v>
      </c>
      <c r="O129" s="57" t="s">
        <v>622</v>
      </c>
      <c r="P129" s="53" t="s">
        <v>368</v>
      </c>
      <c r="Q129" s="54">
        <v>2650029</v>
      </c>
      <c r="R129" s="55" t="s">
        <v>623</v>
      </c>
      <c r="S129" s="55" t="s">
        <v>598</v>
      </c>
      <c r="T129" s="58" t="s">
        <v>219</v>
      </c>
      <c r="U129" s="16"/>
      <c r="V129" s="16"/>
      <c r="W129" s="16"/>
      <c r="X129" s="16"/>
      <c r="Y129" s="16"/>
      <c r="Z129" s="16"/>
      <c r="AA129" s="16"/>
    </row>
    <row r="130" spans="1:27" ht="15" hidden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5" hidden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5" hidden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5" hidden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5" hidden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5" hidden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5" hidden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5" hidden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5" hidden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5" hidden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5" hidden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5" hidden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5" hidden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5" hidden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5" hidden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5" hidden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5" hidden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5" hidden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5" hidden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5" hidden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5" hidden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5" hidden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5" hidden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5" hidden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5" hidden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5" hidden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5" hidden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5" hidden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5" hidden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5" hidden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5" hidden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ht="15" hidden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ht="15" hidden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ht="15" hidden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ht="15" hidden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ht="15" hidden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ht="15" hidden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ht="15" hidden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 ht="15" hidden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 ht="15" hidden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 ht="15" hidden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ht="15" hidden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ht="15" hidden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ht="15" hidden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ht="15" hidden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5" hidden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ht="15" hidden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5" hidden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5" hidden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5" hidden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5" hidden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5" hidden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5" hidden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5" hidden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5" hidden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5" hidden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5" hidden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5" hidden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5" hidden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5" hidden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5" hidden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5" hidden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5" hidden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5" hidden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5" hidden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5" hidden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5" hidden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5" hidden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5" hidden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5" hidden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5" hidden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5" hidden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5" hidden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5" hidden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5" hidden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5" hidden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5" hidden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5" hidden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5" hidden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ht="15" hidden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5" hidden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5" hidden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5" hidden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ht="15" hidden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ht="15" hidden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ht="15" hidden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ht="15" hidden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ht="15" hidden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ht="15" hidden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ht="15" hidden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 ht="15" hidden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ht="15" hidden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 ht="15" hidden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 ht="15" hidden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ht="15" hidden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5" hidden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5" hidden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5" hidden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5" hidden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5" hidden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5" hidden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5" hidden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5" hidden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5" hidden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5" hidden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5" hidden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ht="15" hidden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ht="15" hidden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ht="15" hidden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 ht="15" hidden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 ht="15" hidden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 ht="15" hidden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ht="15" hidden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ht="15" hidden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ht="15" hidden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ht="15" hidden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ht="15" hidden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 ht="15" hidden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ht="15" hidden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ht="15" hidden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ht="15" hidden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 ht="15" hidden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ht="15" hidden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ht="15" hidden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ht="15" hidden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 ht="15" hidden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 ht="15" hidden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15" hidden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15" hidden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15" hidden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15" hidden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15" hidden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15" hidden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ht="15" hidden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ht="15" hidden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ht="15" hidden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ht="15" hidden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ht="15" hidden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ht="15" hidden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ht="15" hidden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ht="15" hidden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ht="15" hidden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ht="15" hidden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ht="15" hidden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ht="15" hidden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ht="15" hidden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ht="15" hidden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ht="15" hidden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ht="15" hidden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5" hidden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5" hidden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5" hidden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5" hidden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5" hidden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5" hidden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5" hidden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5" hidden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5" hidden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5" hidden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 ht="15" hidden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 ht="15" hidden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ht="15" hidden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ht="15" hidden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 ht="15" hidden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ht="15" hidden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 ht="15" hidden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 ht="15" hidden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ht="15" hidden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ht="15" hidden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ht="15" hidden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 ht="15" hidden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ht="15" hidden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ht="15" hidden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ht="15" hidden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ht="15" hidden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ht="15" hidden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ht="15" hidden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ht="15" hidden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ht="15" hidden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ht="15" hidden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 ht="15" hidden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ht="15" hidden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 ht="15" hidden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ht="15" hidden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ht="15" hidden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 ht="15" hidden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ht="15" hidden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ht="15" hidden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5" hidden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ht="15" hidden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ht="15" hidden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ht="15" hidden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ht="15" hidden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ht="15" hidden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ht="15" hidden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ht="15" hidden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15" hidden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5" hidden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5" hidden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5" hidden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5" hidden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5" hidden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5" hidden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5" hidden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5" hidden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15" hidden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ht="15" hidden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ht="15" hidden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ht="15" hidden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ht="15" hidden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ht="15" hidden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ht="15" hidden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ht="15" hidden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ht="15" hidden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ht="15" hidden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ht="15" hidden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ht="15" hidden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ht="15" hidden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ht="15" hidden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ht="15" hidden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ht="15" hidden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ht="15" hidden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ht="15" hidden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ht="15" hidden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ht="15" hidden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ht="15" hidden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ht="15" hidden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ht="15" hidden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ht="15" hidden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ht="15" hidden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ht="15" hidden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ht="15" hidden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ht="15" hidden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ht="15" hidden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5" hidden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5" hidden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15" hidden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ht="15" hidden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ht="15" hidden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 ht="15" hidden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ht="15" hidden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ht="15" hidden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ht="15" hidden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 ht="15" hidden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 ht="15" hidden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ht="15" hidden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ht="15" hidden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ht="15" hidden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ht="15" hidden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ht="15" hidden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ht="15" hidden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ht="15" hidden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 ht="15" hidden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ht="15" hidden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ht="15" hidden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ht="15" hidden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 ht="15" hidden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 ht="15" hidden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ht="15" hidden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ht="15" hidden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 ht="15" hidden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ht="15" hidden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ht="15" hidden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 ht="15" hidden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15" hidden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ht="15" hidden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ht="15" hidden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ht="15" hidden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 ht="15" hidden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 ht="15" hidden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 ht="15" hidden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ht="15" hidden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 ht="15" hidden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ht="15" hidden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ht="15" hidden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ht="15" hidden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ht="15" hidden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ht="15" hidden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 ht="15" hidden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ht="15" hidden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 ht="15" hidden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ht="15" hidden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ht="15" hidden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ht="15" hidden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ht="15" hidden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 ht="15" hidden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 ht="15" hidden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ht="15" hidden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 ht="15" hidden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 ht="15" hidden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 ht="15" hidden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 ht="15" hidden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 ht="15" hidden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 ht="15" hidden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ht="15" hidden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ht="15" hidden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ht="15" hidden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ht="15" hidden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ht="15" hidden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ht="15" hidden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ht="15" hidden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ht="15" hidden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 ht="15" hidden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ht="15" hidden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ht="15" hidden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ht="15" hidden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ht="15" hidden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ht="15" hidden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ht="15" hidden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ht="15" hidden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ht="15" hidden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ht="15" hidden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 ht="15" hidden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ht="15" hidden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 ht="15" hidden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ht="15" hidden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 ht="15" hidden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 ht="15" hidden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 ht="15" hidden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ht="15" hidden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 ht="15" hidden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ht="15" hidden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 ht="15" hidden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ht="15" hidden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ht="15" hidden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ht="15" hidden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ht="15" hidden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 ht="15" hidden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ht="15" hidden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ht="15" hidden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 ht="15" hidden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ht="15" hidden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 ht="15" hidden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ht="15" hidden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ht="15" hidden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ht="15" hidden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 ht="15" hidden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ht="15" hidden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5" hidden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 ht="15" hidden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ht="15" hidden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ht="15" hidden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ht="15" hidden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 ht="15" hidden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 ht="15" hidden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ht="15" hidden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ht="15" hidden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 ht="15" hidden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ht="15" hidden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ht="15" hidden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ht="15" hidden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ht="15" hidden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 ht="15" hidden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 ht="15" hidden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ht="15" hidden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 ht="15" hidden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ht="15" hidden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ht="15" hidden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ht="15" hidden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ht="15" hidden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ht="15" hidden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ht="15" hidden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 ht="15" hidden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 ht="15" hidden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ht="15" hidden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 ht="15" hidden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 ht="15" hidden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 ht="15" hidden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 ht="15" hidden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 ht="15" hidden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ht="15" hidden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ht="15" hidden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 ht="15" hidden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ht="15" hidden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 ht="15" hidden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ht="15" hidden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ht="15" hidden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ht="15" hidden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 ht="15" hidden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ht="15" hidden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15" hidden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 ht="15" hidden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ht="15" hidden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ht="15" hidden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ht="15" hidden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ht="15" hidden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 ht="15" hidden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ht="15" hidden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 ht="15" hidden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ht="15" hidden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 ht="15" hidden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 ht="15" hidden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 ht="15" hidden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ht="15" hidden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ht="15" hidden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 ht="15" hidden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 ht="15" hidden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 ht="15" hidden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ht="15" hidden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ht="15" hidden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 ht="15" hidden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 ht="15" hidden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ht="15" hidden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 ht="15" hidden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ht="15" hidden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 ht="15" hidden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ht="15" hidden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 ht="15" hidden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ht="15" hidden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ht="15" hidden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 ht="15" hidden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 ht="15" hidden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 ht="15" hidden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 ht="15" hidden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ht="15" hidden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ht="15" hidden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 ht="15" hidden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 ht="15" hidden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 ht="15" hidden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ht="15" hidden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 ht="15" hidden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ht="15" hidden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 ht="15" hidden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 ht="15" hidden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ht="15" hidden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ht="15" hidden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 ht="15" hidden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ht="15" hidden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ht="15" hidden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ht="15" hidden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ht="15" hidden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 ht="15" hidden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 ht="15" hidden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ht="15" hidden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 ht="15" hidden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ht="15" hidden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ht="15" hidden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ht="15" hidden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ht="15" hidden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 ht="15" hidden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 ht="15" hidden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 ht="15" hidden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ht="15" hidden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 ht="15" hidden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 ht="15" hidden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 ht="15" hidden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 ht="15" hidden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ht="15" hidden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ht="15" hidden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 ht="15" hidden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 ht="15" hidden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 ht="15" hidden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 ht="15" hidden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ht="15" hidden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ht="15" hidden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ht="15" hidden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ht="15" hidden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ht="15" hidden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 ht="15" hidden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ht="15" hidden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 ht="15" hidden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ht="15" hidden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 ht="15" hidden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 ht="15" hidden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 ht="15" hidden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 ht="15" hidden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 ht="15" hidden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ht="15" hidden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ht="15" hidden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ht="15" hidden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ht="15" hidden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 ht="15" hidden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 ht="15" hidden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ht="15" hidden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 ht="15" hidden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ht="15" hidden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 ht="15" hidden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 ht="15" hidden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ht="15" hidden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 ht="15" hidden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 ht="15" hidden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 ht="15" hidden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ht="15" hidden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ht="15" hidden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ht="15" hidden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 ht="15" hidden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 ht="15" hidden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ht="15" hidden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ht="15" hidden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ht="15" hidden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ht="15" hidden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ht="15" hidden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ht="15" hidden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 ht="15" hidden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ht="15" hidden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ht="15" hidden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 ht="15" hidden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ht="15" hidden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ht="15" hidden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 ht="15" hidden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ht="15" hidden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ht="15" hidden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ht="15" hidden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ht="15" hidden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ht="15" hidden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ht="15" hidden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ht="15" hidden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ht="15" hidden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 ht="15" hidden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ht="15" hidden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 ht="15" hidden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ht="15" hidden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ht="15" hidden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ht="15" hidden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ht="15" hidden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 ht="15" hidden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ht="15" hidden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ht="15" hidden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ht="15" hidden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ht="15" hidden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 ht="15" hidden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ht="15" hidden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ht="15" hidden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ht="15" hidden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ht="15" hidden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15" hidden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ht="15" hidden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 ht="15" hidden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ht="15" hidden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 ht="15" hidden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ht="15" hidden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ht="15" hidden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 ht="15" hidden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 ht="15" hidden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 ht="15" hidden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 ht="15" hidden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 ht="15" hidden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 ht="15" hidden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ht="15" hidden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 ht="15" hidden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ht="15" hidden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 ht="15" hidden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 ht="15" hidden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ht="15" hidden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 ht="15" hidden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ht="15" hidden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ht="15" hidden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ht="15" hidden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ht="15" hidden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 ht="15" hidden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ht="15" hidden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ht="15" hidden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 ht="15" hidden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 ht="15" hidden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 ht="15" hidden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ht="15" hidden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 ht="15" hidden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 ht="15" hidden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 ht="15" hidden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 ht="15" hidden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ht="15" hidden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 ht="15" hidden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ht="15" hidden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ht="15" hidden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ht="15" hidden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ht="15" hidden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ht="15" hidden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ht="15" hidden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ht="15" hidden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ht="15" hidden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 ht="15" hidden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 ht="15" hidden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 ht="15" hidden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ht="15" hidden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 ht="15" hidden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 ht="15" hidden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ht="15" hidden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ht="15" hidden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ht="15" hidden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ht="15" hidden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ht="15" hidden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 ht="15" hidden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 ht="15" hidden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ht="15" hidden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 ht="15" hidden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 ht="15" hidden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 ht="15" hidden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 ht="15" hidden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ht="15" hidden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ht="15" hidden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ht="15" hidden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ht="15" hidden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 ht="15" hidden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 ht="15" hidden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ht="15" hidden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ht="15" hidden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ht="15" hidden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ht="15" hidden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ht="15" hidden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ht="15" hidden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ht="15" hidden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ht="15" hidden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 ht="15" hidden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ht="15" hidden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ht="15" hidden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ht="15" hidden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 ht="15" hidden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ht="15" hidden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ht="15" hidden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ht="15" hidden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ht="15" hidden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ht="15" hidden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 ht="15" hidden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 ht="15" hidden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ht="15" hidden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 ht="15" hidden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 ht="15" hidden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 ht="15" hidden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 ht="15" hidden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ht="15" hidden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ht="15" hidden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ht="15" hidden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ht="15" hidden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ht="15" hidden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ht="15" hidden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ht="15" hidden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ht="15" hidden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ht="15" hidden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 ht="15" hidden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 ht="15" hidden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 ht="15" hidden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ht="15" hidden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ht="15" hidden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 ht="15" hidden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 ht="15" hidden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ht="15" hidden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ht="15" hidden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ht="15" hidden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ht="15" hidden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ht="15" hidden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ht="15" hidden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 ht="15" hidden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ht="15" hidden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ht="15" hidden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 ht="15" hidden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ht="15" hidden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ht="15" hidden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 ht="15" hidden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ht="15" hidden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ht="15" hidden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 ht="15" hidden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ht="15" hidden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ht="15" hidden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ht="15" hidden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ht="15" hidden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 ht="15" hidden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 ht="15" hidden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 ht="15" hidden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 ht="15" hidden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 ht="15" hidden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ht="15" hidden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ht="15" hidden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 ht="15" hidden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ht="15" hidden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ht="15" hidden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 ht="15" hidden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 ht="15" hidden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ht="15" hidden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ht="15" hidden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ht="15" hidden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ht="15" hidden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 ht="15" hidden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ht="15" hidden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 ht="15" hidden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ht="15" hidden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ht="15" hidden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 ht="15" hidden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ht="15" hidden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ht="15" hidden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 ht="15" hidden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 ht="15" hidden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ht="15" hidden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ht="15" hidden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ht="15" hidden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ht="15" hidden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ht="15" hidden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ht="15" hidden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ht="15" hidden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 ht="15" hidden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ht="15" hidden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 ht="15" hidden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ht="15" hidden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 ht="15" hidden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ht="15" hidden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ht="15" hidden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ht="15" hidden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ht="15" hidden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 ht="15" hidden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 ht="15" hidden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ht="15" hidden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ht="15" hidden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 ht="15" hidden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 ht="15" hidden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 ht="15" hidden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ht="15" hidden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ht="15" hidden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ht="15" hidden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ht="15" hidden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 ht="15" hidden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ht="15" hidden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 ht="15" hidden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ht="15" hidden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 ht="15" hidden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ht="15" hidden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ht="15" hidden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 ht="15" hidden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 ht="15" hidden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ht="15" hidden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ht="15" hidden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 ht="15" hidden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ht="15" hidden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 ht="15" hidden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 ht="15" hidden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ht="15" hidden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 ht="15" hidden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ht="15" hidden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 ht="15" hidden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 ht="15" hidden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ht="15" hidden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ht="15" hidden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ht="15" hidden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ht="15" hidden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ht="15" hidden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 ht="15" hidden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ht="15" hidden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 ht="15" hidden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 ht="15" hidden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 ht="15" hidden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 ht="15" hidden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ht="15" hidden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 ht="15" hidden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 ht="15" hidden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ht="15" hidden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 ht="15" hidden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 ht="15" hidden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ht="15" hidden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ht="15" hidden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ht="15" hidden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ht="15" hidden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ht="15" hidden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ht="15" hidden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ht="15" hidden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ht="15" hidden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ht="15" hidden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ht="15" hidden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 ht="15" hidden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 ht="15" hidden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ht="15" hidden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ht="15" hidden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ht="15" hidden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ht="15" hidden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 ht="15" hidden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ht="15" hidden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 ht="15" hidden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ht="15" hidden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 ht="15" hidden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 ht="15" hidden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 ht="15" hidden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ht="15" hidden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 ht="15" hidden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ht="15" hidden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ht="15" hidden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ht="15" hidden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ht="15" hidden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ht="15" hidden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 ht="15" hidden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 ht="15" hidden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 ht="15" hidden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 ht="15" hidden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 ht="15" hidden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 ht="15" hidden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 ht="15" hidden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ht="15" hidden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ht="15" hidden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 ht="15" hidden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 ht="15" hidden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ht="15" hidden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ht="15" hidden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ht="15" hidden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ht="15" hidden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ht="15" hidden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ht="15" hidden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ht="15" hidden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ht="15" hidden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 ht="15" hidden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 ht="15" hidden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 ht="15" hidden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 ht="15" hidden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ht="15" hidden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 ht="15" hidden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ht="15" hidden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 ht="15" hidden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 ht="15" hidden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ht="15" hidden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 ht="15" hidden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 ht="15" hidden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ht="15" hidden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 ht="15" hidden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ht="15" hidden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 ht="15" hidden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ht="15" hidden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 ht="15" hidden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ht="15" hidden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 ht="15" hidden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 ht="15" hidden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ht="15" hidden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ht="15" hidden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 ht="15" hidden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 ht="15" hidden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 ht="15" hidden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 ht="15" hidden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 ht="15" hidden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ht="15" hidden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ht="15" hidden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ht="15" hidden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 ht="15" hidden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ht="15" hidden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 ht="15" hidden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spans="1:27" ht="15" hidden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spans="1:27" ht="15" hidden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ht="15" hidden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spans="1:27" ht="15" hidden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spans="1:27" ht="15" hidden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ht="15" hidden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ht="15" hidden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ht="15" hidden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spans="1:27" ht="15" hidden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spans="1:27" ht="15" hidden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 ht="15" hidden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spans="1:27" ht="15" hidden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spans="1:27" ht="15" hidden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 ht="15" hidden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spans="1:27" ht="15" hidden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spans="1:27" ht="15" hidden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spans="1:27" ht="15" hidden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 ht="15" hidden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 ht="15" hidden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spans="1:27" ht="15" hidden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spans="1:27" ht="15" hidden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 ht="15" hidden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spans="1:27" ht="15" hidden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 ht="15" hidden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spans="1:27" ht="15" hidden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 ht="15" hidden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spans="1:27" ht="15" hidden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 ht="15" hidden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spans="1:27" ht="15" hidden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spans="1:27" ht="15" hidden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 ht="15" hidden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 ht="15" hidden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 ht="15" hidden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>
      <c r="A991" s="15" t="s">
        <v>769</v>
      </c>
    </row>
    <row r="992" spans="1:27"/>
    <row r="993"/>
    <row r="994"/>
    <row r="995"/>
    <row r="996"/>
  </sheetData>
  <mergeCells count="7">
    <mergeCell ref="A1:C1"/>
    <mergeCell ref="B24:E24"/>
    <mergeCell ref="B3:E3"/>
    <mergeCell ref="B4:E4"/>
    <mergeCell ref="B5:E5"/>
    <mergeCell ref="B15:E15"/>
    <mergeCell ref="B19:E19"/>
  </mergeCells>
  <pageMargins left="0.25" right="0.25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5"/>
  <sheetViews>
    <sheetView tabSelected="1" topLeftCell="A364" zoomScale="82" zoomScaleNormal="82" workbookViewId="0">
      <selection activeCell="G347" sqref="G347:G348"/>
    </sheetView>
  </sheetViews>
  <sheetFormatPr defaultRowHeight="12.75"/>
  <cols>
    <col min="1" max="1" width="10" style="202" customWidth="1"/>
    <col min="2" max="2" width="8.42578125" style="201" customWidth="1"/>
    <col min="3" max="3" width="24.42578125" style="192" customWidth="1"/>
    <col min="4" max="4" width="10.42578125" style="208" customWidth="1"/>
    <col min="5" max="5" width="33.28515625" style="213" customWidth="1"/>
    <col min="6" max="6" width="10" style="190" customWidth="1"/>
    <col min="7" max="7" width="16.140625" style="151" customWidth="1"/>
    <col min="8" max="8" width="15.140625" style="151" bestFit="1" customWidth="1"/>
    <col min="9" max="9" width="15.140625" style="429" bestFit="1" customWidth="1"/>
    <col min="10" max="16384" width="9.140625" style="149"/>
  </cols>
  <sheetData>
    <row r="1" spans="1:9">
      <c r="A1" s="488" t="s">
        <v>214</v>
      </c>
      <c r="B1" s="488"/>
      <c r="C1" s="488"/>
      <c r="D1" s="488"/>
      <c r="E1" s="488"/>
      <c r="F1" s="488"/>
      <c r="G1" s="488"/>
      <c r="H1" s="190"/>
      <c r="I1" s="427"/>
    </row>
    <row r="2" spans="1:9">
      <c r="A2" s="228"/>
      <c r="B2" s="214"/>
      <c r="C2" s="215"/>
      <c r="D2" s="216"/>
      <c r="E2" s="217"/>
      <c r="F2" s="218"/>
      <c r="G2" s="150"/>
      <c r="H2" s="190"/>
      <c r="I2" s="427"/>
    </row>
    <row r="3" spans="1:9">
      <c r="A3" s="228"/>
      <c r="B3" s="214"/>
      <c r="C3" s="215"/>
      <c r="D3" s="216"/>
      <c r="E3" s="217"/>
      <c r="F3" s="218"/>
      <c r="G3" s="150"/>
      <c r="H3" s="190"/>
      <c r="I3" s="427"/>
    </row>
    <row r="4" spans="1:9" ht="15.75">
      <c r="A4" s="487" t="s">
        <v>732</v>
      </c>
      <c r="B4" s="487"/>
      <c r="C4" s="487"/>
      <c r="D4" s="487"/>
      <c r="E4" s="487"/>
      <c r="F4" s="487"/>
      <c r="G4" s="487"/>
      <c r="H4" s="190"/>
      <c r="I4" s="427"/>
    </row>
    <row r="5" spans="1:9" ht="16.5" thickBot="1">
      <c r="A5" s="232"/>
      <c r="B5" s="232"/>
      <c r="C5" s="232"/>
      <c r="D5" s="232"/>
      <c r="E5" s="232"/>
      <c r="F5" s="232"/>
      <c r="G5" s="232"/>
      <c r="H5" s="190"/>
      <c r="I5" s="427"/>
    </row>
    <row r="6" spans="1:9" ht="26.25" thickBot="1">
      <c r="A6" s="223" t="s">
        <v>728</v>
      </c>
      <c r="B6" s="224" t="s">
        <v>729</v>
      </c>
      <c r="C6" s="225" t="s">
        <v>215</v>
      </c>
      <c r="D6" s="224" t="s">
        <v>107</v>
      </c>
      <c r="E6" s="224" t="s">
        <v>730</v>
      </c>
      <c r="F6" s="226" t="s">
        <v>731</v>
      </c>
      <c r="G6" s="227" t="s">
        <v>733</v>
      </c>
      <c r="H6" s="433" t="s">
        <v>726</v>
      </c>
      <c r="I6" s="442" t="s">
        <v>727</v>
      </c>
    </row>
    <row r="7" spans="1:9" ht="13.5" thickBot="1">
      <c r="A7" s="233" t="s">
        <v>50</v>
      </c>
      <c r="B7" s="219">
        <v>11</v>
      </c>
      <c r="C7" s="220" t="s">
        <v>20</v>
      </c>
      <c r="D7" s="221">
        <v>3111</v>
      </c>
      <c r="E7" s="222" t="s">
        <v>51</v>
      </c>
      <c r="F7" s="453" t="s">
        <v>696</v>
      </c>
      <c r="G7" s="473">
        <v>30742592</v>
      </c>
      <c r="H7" s="150">
        <v>29084993.969999999</v>
      </c>
      <c r="I7" s="470">
        <v>31785000</v>
      </c>
    </row>
    <row r="8" spans="1:9" ht="13.5" thickBot="1">
      <c r="A8" s="234" t="s">
        <v>50</v>
      </c>
      <c r="B8" s="197">
        <v>11</v>
      </c>
      <c r="C8" s="191" t="s">
        <v>20</v>
      </c>
      <c r="D8" s="203">
        <v>3121</v>
      </c>
      <c r="E8" s="209" t="s">
        <v>52</v>
      </c>
      <c r="F8" s="443" t="s">
        <v>696</v>
      </c>
      <c r="G8" s="474">
        <v>712270</v>
      </c>
      <c r="H8" s="472">
        <v>515823.59</v>
      </c>
      <c r="I8" s="471">
        <v>965000</v>
      </c>
    </row>
    <row r="9" spans="1:9" ht="25.5">
      <c r="A9" s="234" t="s">
        <v>50</v>
      </c>
      <c r="B9" s="197">
        <v>11</v>
      </c>
      <c r="C9" s="191" t="s">
        <v>20</v>
      </c>
      <c r="D9" s="203">
        <v>3132</v>
      </c>
      <c r="E9" s="209" t="s">
        <v>53</v>
      </c>
      <c r="F9" s="443" t="s">
        <v>696</v>
      </c>
      <c r="G9" s="475">
        <v>4858230</v>
      </c>
      <c r="H9" s="431">
        <v>4785067.54</v>
      </c>
      <c r="I9" s="441">
        <v>5230569</v>
      </c>
    </row>
    <row r="10" spans="1:9" ht="25.5">
      <c r="A10" s="234" t="s">
        <v>50</v>
      </c>
      <c r="B10" s="197">
        <v>11</v>
      </c>
      <c r="C10" s="191" t="s">
        <v>20</v>
      </c>
      <c r="D10" s="203">
        <v>3212</v>
      </c>
      <c r="E10" s="209" t="s">
        <v>54</v>
      </c>
      <c r="F10" s="443" t="s">
        <v>696</v>
      </c>
      <c r="G10" s="455">
        <v>499300</v>
      </c>
      <c r="H10" s="431">
        <v>315247.82</v>
      </c>
      <c r="I10" s="434">
        <v>360000</v>
      </c>
    </row>
    <row r="11" spans="1:9">
      <c r="A11" s="234" t="s">
        <v>50</v>
      </c>
      <c r="B11" s="197">
        <v>11</v>
      </c>
      <c r="C11" s="191" t="s">
        <v>20</v>
      </c>
      <c r="D11" s="203">
        <v>3236</v>
      </c>
      <c r="E11" s="209" t="s">
        <v>55</v>
      </c>
      <c r="F11" s="443" t="s">
        <v>696</v>
      </c>
      <c r="G11" s="455">
        <v>34000</v>
      </c>
      <c r="H11" s="431">
        <v>34000</v>
      </c>
      <c r="I11" s="434">
        <v>34000</v>
      </c>
    </row>
    <row r="12" spans="1:9">
      <c r="A12" s="234" t="s">
        <v>50</v>
      </c>
      <c r="B12" s="197">
        <v>11</v>
      </c>
      <c r="C12" s="191" t="s">
        <v>20</v>
      </c>
      <c r="D12" s="203">
        <v>3295</v>
      </c>
      <c r="E12" s="209" t="s">
        <v>56</v>
      </c>
      <c r="F12" s="443" t="s">
        <v>696</v>
      </c>
      <c r="G12" s="455">
        <v>66880</v>
      </c>
      <c r="H12" s="431">
        <v>34562.5</v>
      </c>
      <c r="I12" s="434">
        <v>39437.5</v>
      </c>
    </row>
    <row r="13" spans="1:9" ht="25.5">
      <c r="A13" s="234" t="s">
        <v>50</v>
      </c>
      <c r="B13" s="197">
        <v>11</v>
      </c>
      <c r="C13" s="191" t="s">
        <v>20</v>
      </c>
      <c r="D13" s="203">
        <v>3299</v>
      </c>
      <c r="E13" s="209" t="s">
        <v>58</v>
      </c>
      <c r="F13" s="443" t="s">
        <v>696</v>
      </c>
      <c r="G13" s="455">
        <v>0</v>
      </c>
      <c r="H13" s="431">
        <v>0</v>
      </c>
      <c r="I13" s="434">
        <v>0</v>
      </c>
    </row>
    <row r="14" spans="1:9">
      <c r="A14" s="235" t="s">
        <v>50</v>
      </c>
      <c r="B14" s="198">
        <v>11</v>
      </c>
      <c r="C14" s="193" t="s">
        <v>20</v>
      </c>
      <c r="D14" s="204"/>
      <c r="E14" s="210" t="s">
        <v>171</v>
      </c>
      <c r="F14" s="444" t="s">
        <v>696</v>
      </c>
      <c r="G14" s="456">
        <f>SUM(G7:G13)</f>
        <v>36913272</v>
      </c>
      <c r="H14" s="456">
        <f>SUM(H7:H13)</f>
        <v>34769695.420000002</v>
      </c>
      <c r="I14" s="435">
        <f t="shared" ref="I14" si="0">SUM(I7:I13)</f>
        <v>38414006.5</v>
      </c>
    </row>
    <row r="15" spans="1:9">
      <c r="A15" s="234" t="s">
        <v>50</v>
      </c>
      <c r="B15" s="197">
        <v>11</v>
      </c>
      <c r="C15" s="191" t="s">
        <v>20</v>
      </c>
      <c r="D15" s="203">
        <v>3111</v>
      </c>
      <c r="E15" s="209" t="s">
        <v>51</v>
      </c>
      <c r="F15" s="443" t="s">
        <v>697</v>
      </c>
      <c r="G15" s="455">
        <v>0</v>
      </c>
      <c r="H15" s="431">
        <v>83116.600000000006</v>
      </c>
      <c r="I15" s="434">
        <v>83116.5</v>
      </c>
    </row>
    <row r="16" spans="1:9">
      <c r="A16" s="234" t="s">
        <v>50</v>
      </c>
      <c r="B16" s="197">
        <v>11</v>
      </c>
      <c r="C16" s="191" t="s">
        <v>20</v>
      </c>
      <c r="D16" s="203">
        <v>3121</v>
      </c>
      <c r="E16" s="209" t="s">
        <v>52</v>
      </c>
      <c r="F16" s="443" t="s">
        <v>697</v>
      </c>
      <c r="G16" s="455">
        <v>0</v>
      </c>
      <c r="H16" s="431">
        <v>0</v>
      </c>
      <c r="I16" s="434">
        <v>0</v>
      </c>
    </row>
    <row r="17" spans="1:9" ht="25.5">
      <c r="A17" s="234" t="s">
        <v>50</v>
      </c>
      <c r="B17" s="197">
        <v>11</v>
      </c>
      <c r="C17" s="191" t="s">
        <v>20</v>
      </c>
      <c r="D17" s="203">
        <v>3132</v>
      </c>
      <c r="E17" s="209" t="s">
        <v>53</v>
      </c>
      <c r="F17" s="443" t="s">
        <v>697</v>
      </c>
      <c r="G17" s="455">
        <v>0</v>
      </c>
      <c r="H17" s="431">
        <v>14129.35</v>
      </c>
      <c r="I17" s="434">
        <v>14129.35</v>
      </c>
    </row>
    <row r="18" spans="1:9">
      <c r="A18" s="234" t="s">
        <v>50</v>
      </c>
      <c r="B18" s="197">
        <v>11</v>
      </c>
      <c r="C18" s="191" t="s">
        <v>20</v>
      </c>
      <c r="D18" s="203">
        <v>3211</v>
      </c>
      <c r="E18" s="209" t="s">
        <v>61</v>
      </c>
      <c r="F18" s="443" t="s">
        <v>697</v>
      </c>
      <c r="G18" s="455">
        <v>360000</v>
      </c>
      <c r="H18" s="431">
        <v>42791.76</v>
      </c>
      <c r="I18" s="434">
        <v>55000</v>
      </c>
    </row>
    <row r="19" spans="1:9">
      <c r="A19" s="234" t="s">
        <v>50</v>
      </c>
      <c r="B19" s="197">
        <v>11</v>
      </c>
      <c r="C19" s="191" t="s">
        <v>20</v>
      </c>
      <c r="D19" s="203">
        <v>3213</v>
      </c>
      <c r="E19" s="209" t="s">
        <v>65</v>
      </c>
      <c r="F19" s="443" t="s">
        <v>697</v>
      </c>
      <c r="G19" s="455">
        <v>180000</v>
      </c>
      <c r="H19" s="431">
        <v>33024.86</v>
      </c>
      <c r="I19" s="434">
        <v>45000</v>
      </c>
    </row>
    <row r="20" spans="1:9" ht="25.5">
      <c r="A20" s="234" t="s">
        <v>50</v>
      </c>
      <c r="B20" s="197">
        <v>11</v>
      </c>
      <c r="C20" s="191" t="s">
        <v>20</v>
      </c>
      <c r="D20" s="203">
        <v>3214</v>
      </c>
      <c r="E20" s="209" t="s">
        <v>76</v>
      </c>
      <c r="F20" s="443" t="s">
        <v>698</v>
      </c>
      <c r="G20" s="455">
        <v>0</v>
      </c>
      <c r="H20" s="431">
        <v>0</v>
      </c>
      <c r="I20" s="434">
        <v>0</v>
      </c>
    </row>
    <row r="21" spans="1:9" ht="25.5">
      <c r="A21" s="234" t="s">
        <v>50</v>
      </c>
      <c r="B21" s="197">
        <v>11</v>
      </c>
      <c r="C21" s="191" t="s">
        <v>20</v>
      </c>
      <c r="D21" s="203">
        <v>3221</v>
      </c>
      <c r="E21" s="209" t="s">
        <v>66</v>
      </c>
      <c r="F21" s="443" t="s">
        <v>697</v>
      </c>
      <c r="G21" s="455">
        <v>180000</v>
      </c>
      <c r="H21" s="431">
        <v>192292.17</v>
      </c>
      <c r="I21" s="434">
        <v>210000</v>
      </c>
    </row>
    <row r="22" spans="1:9">
      <c r="A22" s="234" t="s">
        <v>50</v>
      </c>
      <c r="B22" s="197">
        <v>11</v>
      </c>
      <c r="C22" s="191" t="s">
        <v>20</v>
      </c>
      <c r="D22" s="203">
        <v>3222</v>
      </c>
      <c r="E22" s="209" t="s">
        <v>77</v>
      </c>
      <c r="F22" s="443" t="s">
        <v>697</v>
      </c>
      <c r="G22" s="455">
        <v>0</v>
      </c>
      <c r="H22" s="431">
        <v>0</v>
      </c>
      <c r="I22" s="434">
        <v>0</v>
      </c>
    </row>
    <row r="23" spans="1:9">
      <c r="A23" s="234" t="s">
        <v>50</v>
      </c>
      <c r="B23" s="197">
        <v>11</v>
      </c>
      <c r="C23" s="191" t="s">
        <v>20</v>
      </c>
      <c r="D23" s="203">
        <v>3223</v>
      </c>
      <c r="E23" s="209" t="s">
        <v>78</v>
      </c>
      <c r="F23" s="443" t="s">
        <v>697</v>
      </c>
      <c r="G23" s="455">
        <v>540000</v>
      </c>
      <c r="H23" s="431">
        <v>319411.43</v>
      </c>
      <c r="I23" s="434">
        <v>466500</v>
      </c>
    </row>
    <row r="24" spans="1:9" ht="25.5">
      <c r="A24" s="234" t="s">
        <v>50</v>
      </c>
      <c r="B24" s="197">
        <v>11</v>
      </c>
      <c r="C24" s="191" t="s">
        <v>20</v>
      </c>
      <c r="D24" s="203">
        <v>3224</v>
      </c>
      <c r="E24" s="209" t="s">
        <v>62</v>
      </c>
      <c r="F24" s="443" t="s">
        <v>697</v>
      </c>
      <c r="G24" s="455">
        <v>60000</v>
      </c>
      <c r="H24" s="431">
        <v>5100.5</v>
      </c>
      <c r="I24" s="434">
        <v>5100.5</v>
      </c>
    </row>
    <row r="25" spans="1:9">
      <c r="A25" s="234" t="s">
        <v>50</v>
      </c>
      <c r="B25" s="197">
        <v>11</v>
      </c>
      <c r="C25" s="191" t="s">
        <v>20</v>
      </c>
      <c r="D25" s="203">
        <v>3225</v>
      </c>
      <c r="E25" s="209" t="s">
        <v>79</v>
      </c>
      <c r="F25" s="443" t="s">
        <v>697</v>
      </c>
      <c r="G25" s="455">
        <v>70000</v>
      </c>
      <c r="H25" s="431">
        <v>44242.19</v>
      </c>
      <c r="I25" s="434">
        <v>45500</v>
      </c>
    </row>
    <row r="26" spans="1:9" ht="25.5">
      <c r="A26" s="234" t="s">
        <v>50</v>
      </c>
      <c r="B26" s="197">
        <v>11</v>
      </c>
      <c r="C26" s="191" t="s">
        <v>20</v>
      </c>
      <c r="D26" s="203">
        <v>3227</v>
      </c>
      <c r="E26" s="209" t="s">
        <v>90</v>
      </c>
      <c r="F26" s="443" t="s">
        <v>697</v>
      </c>
      <c r="G26" s="455">
        <v>0</v>
      </c>
      <c r="H26" s="431">
        <v>6986</v>
      </c>
      <c r="I26" s="434">
        <v>13976</v>
      </c>
    </row>
    <row r="27" spans="1:9">
      <c r="A27" s="234" t="s">
        <v>50</v>
      </c>
      <c r="B27" s="197">
        <v>11</v>
      </c>
      <c r="C27" s="191" t="s">
        <v>20</v>
      </c>
      <c r="D27" s="203">
        <v>3231</v>
      </c>
      <c r="E27" s="209" t="s">
        <v>80</v>
      </c>
      <c r="F27" s="443" t="s">
        <v>697</v>
      </c>
      <c r="G27" s="455">
        <v>180000</v>
      </c>
      <c r="H27" s="431">
        <v>103018.02</v>
      </c>
      <c r="I27" s="434">
        <v>124500</v>
      </c>
    </row>
    <row r="28" spans="1:9" ht="25.5">
      <c r="A28" s="234" t="s">
        <v>50</v>
      </c>
      <c r="B28" s="197">
        <v>11</v>
      </c>
      <c r="C28" s="191" t="s">
        <v>20</v>
      </c>
      <c r="D28" s="203">
        <v>3232</v>
      </c>
      <c r="E28" s="209" t="s">
        <v>81</v>
      </c>
      <c r="F28" s="443" t="s">
        <v>697</v>
      </c>
      <c r="G28" s="455">
        <v>80000</v>
      </c>
      <c r="H28" s="431">
        <v>139866.60999999999</v>
      </c>
      <c r="I28" s="434">
        <v>165000</v>
      </c>
    </row>
    <row r="29" spans="1:9">
      <c r="A29" s="234" t="s">
        <v>50</v>
      </c>
      <c r="B29" s="197">
        <v>11</v>
      </c>
      <c r="C29" s="191" t="s">
        <v>20</v>
      </c>
      <c r="D29" s="203">
        <v>3233</v>
      </c>
      <c r="E29" s="209" t="s">
        <v>82</v>
      </c>
      <c r="F29" s="443" t="s">
        <v>697</v>
      </c>
      <c r="G29" s="455">
        <v>180000</v>
      </c>
      <c r="H29" s="431">
        <v>147749.81</v>
      </c>
      <c r="I29" s="434">
        <v>175000</v>
      </c>
    </row>
    <row r="30" spans="1:9">
      <c r="A30" s="234" t="s">
        <v>50</v>
      </c>
      <c r="B30" s="197">
        <v>11</v>
      </c>
      <c r="C30" s="191" t="s">
        <v>20</v>
      </c>
      <c r="D30" s="203">
        <v>3234</v>
      </c>
      <c r="E30" s="209" t="s">
        <v>88</v>
      </c>
      <c r="F30" s="443" t="s">
        <v>697</v>
      </c>
      <c r="G30" s="455">
        <v>90000</v>
      </c>
      <c r="H30" s="431">
        <v>77046.86</v>
      </c>
      <c r="I30" s="434">
        <v>101000</v>
      </c>
    </row>
    <row r="31" spans="1:9">
      <c r="A31" s="234" t="s">
        <v>50</v>
      </c>
      <c r="B31" s="197">
        <v>11</v>
      </c>
      <c r="C31" s="191" t="s">
        <v>20</v>
      </c>
      <c r="D31" s="203">
        <v>3235</v>
      </c>
      <c r="E31" s="209" t="s">
        <v>89</v>
      </c>
      <c r="F31" s="443" t="s">
        <v>697</v>
      </c>
      <c r="G31" s="455">
        <v>140000</v>
      </c>
      <c r="H31" s="431">
        <v>53865.11</v>
      </c>
      <c r="I31" s="434">
        <v>112000</v>
      </c>
    </row>
    <row r="32" spans="1:9">
      <c r="A32" s="234" t="s">
        <v>50</v>
      </c>
      <c r="B32" s="197">
        <v>11</v>
      </c>
      <c r="C32" s="191" t="s">
        <v>20</v>
      </c>
      <c r="D32" s="203">
        <v>3236</v>
      </c>
      <c r="E32" s="209" t="s">
        <v>55</v>
      </c>
      <c r="F32" s="443" t="s">
        <v>697</v>
      </c>
      <c r="G32" s="455">
        <v>0</v>
      </c>
      <c r="H32" s="431">
        <v>925</v>
      </c>
      <c r="I32" s="434">
        <v>925</v>
      </c>
    </row>
    <row r="33" spans="1:9">
      <c r="A33" s="234" t="s">
        <v>50</v>
      </c>
      <c r="B33" s="197">
        <v>11</v>
      </c>
      <c r="C33" s="191" t="s">
        <v>20</v>
      </c>
      <c r="D33" s="203">
        <v>3237</v>
      </c>
      <c r="E33" s="209" t="s">
        <v>63</v>
      </c>
      <c r="F33" s="443" t="s">
        <v>697</v>
      </c>
      <c r="G33" s="455">
        <v>229345</v>
      </c>
      <c r="H33" s="431">
        <v>186712.22</v>
      </c>
      <c r="I33" s="434">
        <v>310000</v>
      </c>
    </row>
    <row r="34" spans="1:9">
      <c r="A34" s="234" t="s">
        <v>50</v>
      </c>
      <c r="B34" s="197">
        <v>11</v>
      </c>
      <c r="C34" s="191" t="s">
        <v>20</v>
      </c>
      <c r="D34" s="203">
        <v>3238</v>
      </c>
      <c r="E34" s="209" t="s">
        <v>83</v>
      </c>
      <c r="F34" s="443" t="s">
        <v>697</v>
      </c>
      <c r="G34" s="455">
        <v>170000</v>
      </c>
      <c r="H34" s="431">
        <v>238625.97</v>
      </c>
      <c r="I34" s="434">
        <v>300000</v>
      </c>
    </row>
    <row r="35" spans="1:9">
      <c r="A35" s="234" t="s">
        <v>50</v>
      </c>
      <c r="B35" s="197">
        <v>11</v>
      </c>
      <c r="C35" s="191" t="s">
        <v>20</v>
      </c>
      <c r="D35" s="203">
        <v>3239</v>
      </c>
      <c r="E35" s="209" t="s">
        <v>67</v>
      </c>
      <c r="F35" s="443" t="s">
        <v>697</v>
      </c>
      <c r="G35" s="455">
        <v>250000</v>
      </c>
      <c r="H35" s="431">
        <v>152017.01</v>
      </c>
      <c r="I35" s="434">
        <v>215000</v>
      </c>
    </row>
    <row r="36" spans="1:9" ht="25.5">
      <c r="A36" s="234" t="s">
        <v>50</v>
      </c>
      <c r="B36" s="197">
        <v>11</v>
      </c>
      <c r="C36" s="191" t="s">
        <v>20</v>
      </c>
      <c r="D36" s="203">
        <v>3241</v>
      </c>
      <c r="E36" s="209" t="s">
        <v>68</v>
      </c>
      <c r="F36" s="443" t="s">
        <v>697</v>
      </c>
      <c r="G36" s="455">
        <v>130000</v>
      </c>
      <c r="H36" s="431">
        <v>36395.06</v>
      </c>
      <c r="I36" s="434">
        <v>40000</v>
      </c>
    </row>
    <row r="37" spans="1:9">
      <c r="A37" s="234" t="s">
        <v>50</v>
      </c>
      <c r="B37" s="197">
        <v>11</v>
      </c>
      <c r="C37" s="191" t="s">
        <v>20</v>
      </c>
      <c r="D37" s="203">
        <v>3292</v>
      </c>
      <c r="E37" s="209" t="s">
        <v>60</v>
      </c>
      <c r="F37" s="443" t="s">
        <v>697</v>
      </c>
      <c r="G37" s="455">
        <v>0</v>
      </c>
      <c r="H37" s="431">
        <v>18102.8</v>
      </c>
      <c r="I37" s="434">
        <v>18102.8</v>
      </c>
    </row>
    <row r="38" spans="1:9">
      <c r="A38" s="234" t="s">
        <v>50</v>
      </c>
      <c r="B38" s="197">
        <v>11</v>
      </c>
      <c r="C38" s="191" t="s">
        <v>20</v>
      </c>
      <c r="D38" s="203">
        <v>3293</v>
      </c>
      <c r="E38" s="209" t="s">
        <v>69</v>
      </c>
      <c r="F38" s="443" t="s">
        <v>697</v>
      </c>
      <c r="G38" s="455">
        <v>30000</v>
      </c>
      <c r="H38" s="431">
        <v>2984.8</v>
      </c>
      <c r="I38" s="434">
        <v>4500</v>
      </c>
    </row>
    <row r="39" spans="1:9">
      <c r="A39" s="234" t="s">
        <v>50</v>
      </c>
      <c r="B39" s="197">
        <v>11</v>
      </c>
      <c r="C39" s="191" t="s">
        <v>20</v>
      </c>
      <c r="D39" s="203">
        <v>3294</v>
      </c>
      <c r="E39" s="209" t="s">
        <v>70</v>
      </c>
      <c r="F39" s="443" t="s">
        <v>697</v>
      </c>
      <c r="G39" s="455">
        <v>19000</v>
      </c>
      <c r="H39" s="431">
        <v>20228.419999999998</v>
      </c>
      <c r="I39" s="434">
        <v>27000</v>
      </c>
    </row>
    <row r="40" spans="1:9">
      <c r="A40" s="234" t="s">
        <v>50</v>
      </c>
      <c r="B40" s="197">
        <v>11</v>
      </c>
      <c r="C40" s="191" t="s">
        <v>20</v>
      </c>
      <c r="D40" s="203">
        <v>3295</v>
      </c>
      <c r="E40" s="209" t="s">
        <v>56</v>
      </c>
      <c r="F40" s="443" t="s">
        <v>697</v>
      </c>
      <c r="G40" s="455">
        <v>0</v>
      </c>
      <c r="H40" s="431">
        <v>882.5</v>
      </c>
      <c r="I40" s="434">
        <v>882.5</v>
      </c>
    </row>
    <row r="41" spans="1:9" ht="25.5">
      <c r="A41" s="234" t="s">
        <v>50</v>
      </c>
      <c r="B41" s="197">
        <v>11</v>
      </c>
      <c r="C41" s="191" t="s">
        <v>20</v>
      </c>
      <c r="D41" s="203">
        <v>3299</v>
      </c>
      <c r="E41" s="209" t="s">
        <v>58</v>
      </c>
      <c r="F41" s="443" t="s">
        <v>697</v>
      </c>
      <c r="G41" s="455">
        <v>45000</v>
      </c>
      <c r="H41" s="431">
        <v>101278.7</v>
      </c>
      <c r="I41" s="434">
        <v>120000</v>
      </c>
    </row>
    <row r="42" spans="1:9" ht="25.5">
      <c r="A42" s="234" t="s">
        <v>50</v>
      </c>
      <c r="B42" s="197">
        <v>11</v>
      </c>
      <c r="C42" s="191" t="s">
        <v>20</v>
      </c>
      <c r="D42" s="203">
        <v>3431</v>
      </c>
      <c r="E42" s="209" t="s">
        <v>71</v>
      </c>
      <c r="F42" s="443" t="s">
        <v>697</v>
      </c>
      <c r="G42" s="455">
        <v>25168</v>
      </c>
      <c r="H42" s="431">
        <v>7449.79</v>
      </c>
      <c r="I42" s="434">
        <v>11000</v>
      </c>
    </row>
    <row r="43" spans="1:9" ht="25.5">
      <c r="A43" s="234" t="s">
        <v>50</v>
      </c>
      <c r="B43" s="197">
        <v>11</v>
      </c>
      <c r="C43" s="191" t="s">
        <v>20</v>
      </c>
      <c r="D43" s="203">
        <v>3432</v>
      </c>
      <c r="E43" s="209" t="s">
        <v>72</v>
      </c>
      <c r="F43" s="443" t="s">
        <v>697</v>
      </c>
      <c r="G43" s="455">
        <v>0</v>
      </c>
      <c r="H43" s="431">
        <v>19.18</v>
      </c>
      <c r="I43" s="434">
        <v>19.18</v>
      </c>
    </row>
    <row r="44" spans="1:9">
      <c r="A44" s="234" t="s">
        <v>50</v>
      </c>
      <c r="B44" s="197">
        <v>11</v>
      </c>
      <c r="C44" s="191" t="s">
        <v>20</v>
      </c>
      <c r="D44" s="203">
        <v>3434</v>
      </c>
      <c r="E44" s="209" t="s">
        <v>98</v>
      </c>
      <c r="F44" s="443" t="s">
        <v>697</v>
      </c>
      <c r="G44" s="455">
        <v>0</v>
      </c>
      <c r="H44" s="431">
        <v>463.32</v>
      </c>
      <c r="I44" s="434">
        <v>463.32</v>
      </c>
    </row>
    <row r="45" spans="1:9" ht="25.5">
      <c r="A45" s="234" t="s">
        <v>50</v>
      </c>
      <c r="B45" s="197">
        <v>11</v>
      </c>
      <c r="C45" s="191" t="s">
        <v>20</v>
      </c>
      <c r="D45" s="203">
        <v>3721</v>
      </c>
      <c r="E45" s="209" t="s">
        <v>85</v>
      </c>
      <c r="F45" s="443" t="s">
        <v>697</v>
      </c>
      <c r="G45" s="455">
        <v>4000</v>
      </c>
      <c r="H45" s="431">
        <v>0</v>
      </c>
      <c r="I45" s="434">
        <v>0</v>
      </c>
    </row>
    <row r="46" spans="1:9">
      <c r="A46" s="234" t="s">
        <v>50</v>
      </c>
      <c r="B46" s="197">
        <v>11</v>
      </c>
      <c r="C46" s="191" t="s">
        <v>20</v>
      </c>
      <c r="D46" s="203">
        <v>4123</v>
      </c>
      <c r="E46" s="209" t="s">
        <v>93</v>
      </c>
      <c r="F46" s="443" t="s">
        <v>697</v>
      </c>
      <c r="G46" s="455">
        <v>0</v>
      </c>
      <c r="H46" s="431">
        <v>0</v>
      </c>
      <c r="I46" s="434">
        <v>0</v>
      </c>
    </row>
    <row r="47" spans="1:9">
      <c r="A47" s="234" t="s">
        <v>50</v>
      </c>
      <c r="B47" s="197">
        <v>11</v>
      </c>
      <c r="C47" s="191" t="s">
        <v>20</v>
      </c>
      <c r="D47" s="203">
        <v>4221</v>
      </c>
      <c r="E47" s="209" t="s">
        <v>64</v>
      </c>
      <c r="F47" s="443" t="s">
        <v>697</v>
      </c>
      <c r="G47" s="455">
        <v>150000</v>
      </c>
      <c r="H47" s="431">
        <v>360183.09</v>
      </c>
      <c r="I47" s="434">
        <v>413500</v>
      </c>
    </row>
    <row r="48" spans="1:9">
      <c r="A48" s="234" t="s">
        <v>50</v>
      </c>
      <c r="B48" s="197">
        <v>11</v>
      </c>
      <c r="C48" s="191" t="s">
        <v>20</v>
      </c>
      <c r="D48" s="203">
        <v>4222</v>
      </c>
      <c r="E48" s="209" t="s">
        <v>73</v>
      </c>
      <c r="F48" s="443" t="s">
        <v>697</v>
      </c>
      <c r="G48" s="455">
        <v>0</v>
      </c>
      <c r="H48" s="431">
        <v>70082.5</v>
      </c>
      <c r="I48" s="434">
        <v>70082.5</v>
      </c>
    </row>
    <row r="49" spans="1:9">
      <c r="A49" s="234" t="s">
        <v>50</v>
      </c>
      <c r="B49" s="197">
        <v>11</v>
      </c>
      <c r="C49" s="191" t="s">
        <v>20</v>
      </c>
      <c r="D49" s="203">
        <v>4223</v>
      </c>
      <c r="E49" s="209" t="s">
        <v>91</v>
      </c>
      <c r="F49" s="443" t="s">
        <v>697</v>
      </c>
      <c r="G49" s="455">
        <v>0</v>
      </c>
      <c r="H49" s="431">
        <v>16037.49</v>
      </c>
      <c r="I49" s="434">
        <v>16037.49</v>
      </c>
    </row>
    <row r="50" spans="1:9">
      <c r="A50" s="234" t="s">
        <v>50</v>
      </c>
      <c r="B50" s="197">
        <v>11</v>
      </c>
      <c r="C50" s="191" t="s">
        <v>20</v>
      </c>
      <c r="D50" s="203">
        <v>4224</v>
      </c>
      <c r="E50" s="209" t="s">
        <v>74</v>
      </c>
      <c r="F50" s="443" t="s">
        <v>697</v>
      </c>
      <c r="G50" s="455">
        <v>0</v>
      </c>
      <c r="H50" s="431">
        <v>0</v>
      </c>
      <c r="I50" s="434">
        <v>0</v>
      </c>
    </row>
    <row r="51" spans="1:9">
      <c r="A51" s="234" t="s">
        <v>50</v>
      </c>
      <c r="B51" s="197">
        <v>11</v>
      </c>
      <c r="C51" s="191" t="s">
        <v>20</v>
      </c>
      <c r="D51" s="203">
        <v>4225</v>
      </c>
      <c r="E51" s="209" t="s">
        <v>86</v>
      </c>
      <c r="F51" s="443" t="s">
        <v>697</v>
      </c>
      <c r="G51" s="455">
        <v>0</v>
      </c>
      <c r="H51" s="431">
        <v>0</v>
      </c>
      <c r="I51" s="434">
        <v>0</v>
      </c>
    </row>
    <row r="52" spans="1:9" ht="25.5">
      <c r="A52" s="234" t="s">
        <v>50</v>
      </c>
      <c r="B52" s="197">
        <v>11</v>
      </c>
      <c r="C52" s="191" t="s">
        <v>20</v>
      </c>
      <c r="D52" s="203">
        <v>4227</v>
      </c>
      <c r="E52" s="209" t="s">
        <v>94</v>
      </c>
      <c r="F52" s="443" t="s">
        <v>697</v>
      </c>
      <c r="G52" s="455">
        <v>0</v>
      </c>
      <c r="H52" s="431">
        <v>7000</v>
      </c>
      <c r="I52" s="434">
        <v>7000</v>
      </c>
    </row>
    <row r="53" spans="1:9">
      <c r="A53" s="234" t="s">
        <v>50</v>
      </c>
      <c r="B53" s="197">
        <v>11</v>
      </c>
      <c r="C53" s="191" t="s">
        <v>20</v>
      </c>
      <c r="D53" s="203">
        <v>4241</v>
      </c>
      <c r="E53" s="209" t="s">
        <v>75</v>
      </c>
      <c r="F53" s="443" t="s">
        <v>697</v>
      </c>
      <c r="G53" s="455">
        <v>45000</v>
      </c>
      <c r="H53" s="431">
        <v>51874.67</v>
      </c>
      <c r="I53" s="434">
        <v>73400</v>
      </c>
    </row>
    <row r="54" spans="1:9">
      <c r="A54" s="234" t="s">
        <v>50</v>
      </c>
      <c r="B54" s="197">
        <v>11</v>
      </c>
      <c r="C54" s="191" t="s">
        <v>20</v>
      </c>
      <c r="D54" s="203">
        <v>4262</v>
      </c>
      <c r="E54" s="209" t="s">
        <v>87</v>
      </c>
      <c r="F54" s="443" t="s">
        <v>697</v>
      </c>
      <c r="G54" s="455">
        <v>0</v>
      </c>
      <c r="H54" s="431">
        <v>0</v>
      </c>
      <c r="I54" s="434">
        <v>0</v>
      </c>
    </row>
    <row r="55" spans="1:9" ht="25.5">
      <c r="A55" s="234" t="s">
        <v>50</v>
      </c>
      <c r="B55" s="197">
        <v>11</v>
      </c>
      <c r="C55" s="191" t="s">
        <v>20</v>
      </c>
      <c r="D55" s="203">
        <v>4312</v>
      </c>
      <c r="E55" s="209" t="s">
        <v>699</v>
      </c>
      <c r="F55" s="443" t="s">
        <v>697</v>
      </c>
      <c r="G55" s="455">
        <v>0</v>
      </c>
      <c r="H55" s="431">
        <v>0</v>
      </c>
      <c r="I55" s="434">
        <v>0</v>
      </c>
    </row>
    <row r="56" spans="1:9" ht="25.5">
      <c r="A56" s="234" t="s">
        <v>50</v>
      </c>
      <c r="B56" s="197">
        <v>11</v>
      </c>
      <c r="C56" s="191" t="s">
        <v>20</v>
      </c>
      <c r="D56" s="203">
        <v>4511</v>
      </c>
      <c r="E56" s="209" t="s">
        <v>92</v>
      </c>
      <c r="F56" s="443" t="s">
        <v>697</v>
      </c>
      <c r="G56" s="455">
        <v>200000</v>
      </c>
      <c r="H56" s="431">
        <v>71155</v>
      </c>
      <c r="I56" s="434">
        <v>71155</v>
      </c>
    </row>
    <row r="57" spans="1:9">
      <c r="A57" s="235" t="s">
        <v>50</v>
      </c>
      <c r="B57" s="198">
        <v>11</v>
      </c>
      <c r="C57" s="193" t="s">
        <v>20</v>
      </c>
      <c r="D57" s="204"/>
      <c r="E57" s="210" t="s">
        <v>171</v>
      </c>
      <c r="F57" s="444" t="s">
        <v>697</v>
      </c>
      <c r="G57" s="456">
        <f>SUM(G15:G56)</f>
        <v>3357513</v>
      </c>
      <c r="H57" s="236">
        <f t="shared" ref="H57:I57" si="1">SUM(H15:H56)</f>
        <v>2605058.79</v>
      </c>
      <c r="I57" s="435">
        <f t="shared" si="1"/>
        <v>3314890.14</v>
      </c>
    </row>
    <row r="58" spans="1:9">
      <c r="A58" s="235" t="s">
        <v>50</v>
      </c>
      <c r="B58" s="198">
        <v>11</v>
      </c>
      <c r="C58" s="193" t="s">
        <v>20</v>
      </c>
      <c r="D58" s="204">
        <v>3237</v>
      </c>
      <c r="E58" s="210" t="s">
        <v>63</v>
      </c>
      <c r="F58" s="444" t="s">
        <v>700</v>
      </c>
      <c r="G58" s="456">
        <v>23900</v>
      </c>
      <c r="H58" s="236">
        <v>42049.919999999998</v>
      </c>
      <c r="I58" s="435">
        <v>45111</v>
      </c>
    </row>
    <row r="59" spans="1:9">
      <c r="A59" s="237" t="s">
        <v>50</v>
      </c>
      <c r="B59" s="200">
        <v>11</v>
      </c>
      <c r="C59" s="194" t="s">
        <v>20</v>
      </c>
      <c r="D59" s="207"/>
      <c r="E59" s="212" t="s">
        <v>701</v>
      </c>
      <c r="F59" s="445"/>
      <c r="G59" s="436">
        <f>G14+G57+G58+G393</f>
        <v>40294685</v>
      </c>
      <c r="H59" s="436">
        <f>H14+H57+H58+H393</f>
        <v>37422623.130000003</v>
      </c>
      <c r="I59" s="436">
        <f>I14+I57+I58+I393</f>
        <v>41780636.640000001</v>
      </c>
    </row>
    <row r="60" spans="1:9">
      <c r="A60" s="234" t="s">
        <v>50</v>
      </c>
      <c r="B60" s="197">
        <v>31</v>
      </c>
      <c r="C60" s="191" t="s">
        <v>23</v>
      </c>
      <c r="D60" s="203">
        <v>3111</v>
      </c>
      <c r="E60" s="209" t="s">
        <v>51</v>
      </c>
      <c r="F60" s="443" t="s">
        <v>702</v>
      </c>
      <c r="G60" s="455">
        <v>1451000</v>
      </c>
      <c r="H60" s="431">
        <v>1635498.07</v>
      </c>
      <c r="I60" s="434">
        <v>2100000</v>
      </c>
    </row>
    <row r="61" spans="1:9">
      <c r="A61" s="234" t="s">
        <v>50</v>
      </c>
      <c r="B61" s="197">
        <v>31</v>
      </c>
      <c r="C61" s="191" t="s">
        <v>23</v>
      </c>
      <c r="D61" s="203">
        <v>3112</v>
      </c>
      <c r="E61" s="209" t="s">
        <v>100</v>
      </c>
      <c r="F61" s="443" t="s">
        <v>702</v>
      </c>
      <c r="G61" s="455">
        <v>0</v>
      </c>
      <c r="H61" s="431">
        <v>0</v>
      </c>
      <c r="I61" s="434">
        <v>0</v>
      </c>
    </row>
    <row r="62" spans="1:9">
      <c r="A62" s="234" t="s">
        <v>50</v>
      </c>
      <c r="B62" s="197">
        <v>31</v>
      </c>
      <c r="C62" s="191" t="s">
        <v>23</v>
      </c>
      <c r="D62" s="203">
        <v>3121</v>
      </c>
      <c r="E62" s="209" t="s">
        <v>52</v>
      </c>
      <c r="F62" s="443" t="s">
        <v>702</v>
      </c>
      <c r="G62" s="455">
        <v>0</v>
      </c>
      <c r="H62" s="431">
        <v>82000</v>
      </c>
      <c r="I62" s="434">
        <v>84000</v>
      </c>
    </row>
    <row r="63" spans="1:9" ht="25.5">
      <c r="A63" s="234" t="s">
        <v>50</v>
      </c>
      <c r="B63" s="197">
        <v>31</v>
      </c>
      <c r="C63" s="191" t="s">
        <v>23</v>
      </c>
      <c r="D63" s="203">
        <v>3132</v>
      </c>
      <c r="E63" s="209" t="s">
        <v>53</v>
      </c>
      <c r="F63" s="443" t="s">
        <v>702</v>
      </c>
      <c r="G63" s="455">
        <v>239415</v>
      </c>
      <c r="H63" s="431">
        <v>269857.27</v>
      </c>
      <c r="I63" s="434">
        <v>346500</v>
      </c>
    </row>
    <row r="64" spans="1:9">
      <c r="A64" s="234" t="s">
        <v>50</v>
      </c>
      <c r="B64" s="197">
        <v>31</v>
      </c>
      <c r="C64" s="191" t="s">
        <v>23</v>
      </c>
      <c r="D64" s="203">
        <v>3211</v>
      </c>
      <c r="E64" s="209" t="s">
        <v>61</v>
      </c>
      <c r="F64" s="443" t="s">
        <v>702</v>
      </c>
      <c r="G64" s="455">
        <v>27000</v>
      </c>
      <c r="H64" s="431">
        <v>13076.75</v>
      </c>
      <c r="I64" s="434">
        <v>16000</v>
      </c>
    </row>
    <row r="65" spans="1:9" ht="25.5">
      <c r="A65" s="234" t="s">
        <v>50</v>
      </c>
      <c r="B65" s="197">
        <v>31</v>
      </c>
      <c r="C65" s="191" t="s">
        <v>23</v>
      </c>
      <c r="D65" s="203">
        <v>3212</v>
      </c>
      <c r="E65" s="209" t="s">
        <v>54</v>
      </c>
      <c r="F65" s="443" t="s">
        <v>702</v>
      </c>
      <c r="G65" s="455">
        <v>0</v>
      </c>
      <c r="H65" s="431">
        <v>0</v>
      </c>
      <c r="I65" s="434">
        <v>0</v>
      </c>
    </row>
    <row r="66" spans="1:9">
      <c r="A66" s="234" t="s">
        <v>50</v>
      </c>
      <c r="B66" s="197">
        <v>31</v>
      </c>
      <c r="C66" s="191" t="s">
        <v>23</v>
      </c>
      <c r="D66" s="203">
        <v>3213</v>
      </c>
      <c r="E66" s="209" t="s">
        <v>65</v>
      </c>
      <c r="F66" s="443" t="s">
        <v>702</v>
      </c>
      <c r="G66" s="455">
        <v>10000</v>
      </c>
      <c r="H66" s="431">
        <v>2215.86</v>
      </c>
      <c r="I66" s="434">
        <v>4000</v>
      </c>
    </row>
    <row r="67" spans="1:9" ht="25.5">
      <c r="A67" s="234" t="s">
        <v>50</v>
      </c>
      <c r="B67" s="197">
        <v>31</v>
      </c>
      <c r="C67" s="191" t="s">
        <v>23</v>
      </c>
      <c r="D67" s="203">
        <v>3221</v>
      </c>
      <c r="E67" s="209" t="s">
        <v>66</v>
      </c>
      <c r="F67" s="443" t="s">
        <v>702</v>
      </c>
      <c r="G67" s="455">
        <v>0</v>
      </c>
      <c r="H67" s="431">
        <v>0</v>
      </c>
      <c r="I67" s="434">
        <v>20000</v>
      </c>
    </row>
    <row r="68" spans="1:9">
      <c r="A68" s="234" t="s">
        <v>50</v>
      </c>
      <c r="B68" s="197">
        <v>31</v>
      </c>
      <c r="C68" s="191" t="s">
        <v>23</v>
      </c>
      <c r="D68" s="203">
        <v>3222</v>
      </c>
      <c r="E68" s="209" t="s">
        <v>77</v>
      </c>
      <c r="F68" s="443" t="s">
        <v>702</v>
      </c>
      <c r="G68" s="455">
        <v>0</v>
      </c>
      <c r="H68" s="431">
        <v>0</v>
      </c>
      <c r="I68" s="434">
        <v>0</v>
      </c>
    </row>
    <row r="69" spans="1:9">
      <c r="A69" s="234" t="s">
        <v>50</v>
      </c>
      <c r="B69" s="197">
        <v>31</v>
      </c>
      <c r="C69" s="191" t="s">
        <v>23</v>
      </c>
      <c r="D69" s="203">
        <v>3223</v>
      </c>
      <c r="E69" s="209" t="s">
        <v>78</v>
      </c>
      <c r="F69" s="443" t="s">
        <v>702</v>
      </c>
      <c r="G69" s="455">
        <v>0</v>
      </c>
      <c r="H69" s="431">
        <v>0</v>
      </c>
      <c r="I69" s="434">
        <v>0</v>
      </c>
    </row>
    <row r="70" spans="1:9" ht="25.5">
      <c r="A70" s="234" t="s">
        <v>50</v>
      </c>
      <c r="B70" s="197">
        <v>31</v>
      </c>
      <c r="C70" s="191" t="s">
        <v>23</v>
      </c>
      <c r="D70" s="203">
        <v>3224</v>
      </c>
      <c r="E70" s="209" t="s">
        <v>62</v>
      </c>
      <c r="F70" s="443" t="s">
        <v>702</v>
      </c>
      <c r="G70" s="455">
        <v>5000</v>
      </c>
      <c r="H70" s="431">
        <v>25279.95</v>
      </c>
      <c r="I70" s="434">
        <v>30000</v>
      </c>
    </row>
    <row r="71" spans="1:9">
      <c r="A71" s="234" t="s">
        <v>50</v>
      </c>
      <c r="B71" s="197">
        <v>31</v>
      </c>
      <c r="C71" s="191" t="s">
        <v>23</v>
      </c>
      <c r="D71" s="203">
        <v>3225</v>
      </c>
      <c r="E71" s="209" t="s">
        <v>79</v>
      </c>
      <c r="F71" s="443" t="s">
        <v>702</v>
      </c>
      <c r="G71" s="455">
        <v>0</v>
      </c>
      <c r="H71" s="431">
        <v>0</v>
      </c>
      <c r="I71" s="434">
        <v>0</v>
      </c>
    </row>
    <row r="72" spans="1:9" ht="25.5">
      <c r="A72" s="234" t="s">
        <v>50</v>
      </c>
      <c r="B72" s="197">
        <v>31</v>
      </c>
      <c r="C72" s="191" t="s">
        <v>23</v>
      </c>
      <c r="D72" s="203">
        <v>3227</v>
      </c>
      <c r="E72" s="209" t="s">
        <v>90</v>
      </c>
      <c r="F72" s="443" t="s">
        <v>702</v>
      </c>
      <c r="G72" s="455">
        <v>0</v>
      </c>
      <c r="H72" s="431">
        <v>0</v>
      </c>
      <c r="I72" s="434">
        <v>0</v>
      </c>
    </row>
    <row r="73" spans="1:9">
      <c r="A73" s="234" t="s">
        <v>50</v>
      </c>
      <c r="B73" s="197">
        <v>31</v>
      </c>
      <c r="C73" s="191" t="s">
        <v>23</v>
      </c>
      <c r="D73" s="203">
        <v>3231</v>
      </c>
      <c r="E73" s="209" t="s">
        <v>80</v>
      </c>
      <c r="F73" s="443" t="s">
        <v>702</v>
      </c>
      <c r="G73" s="455">
        <v>12285</v>
      </c>
      <c r="H73" s="431">
        <v>1352</v>
      </c>
      <c r="I73" s="434">
        <v>2000</v>
      </c>
    </row>
    <row r="74" spans="1:9" ht="25.5">
      <c r="A74" s="234" t="s">
        <v>50</v>
      </c>
      <c r="B74" s="197">
        <v>31</v>
      </c>
      <c r="C74" s="191" t="s">
        <v>23</v>
      </c>
      <c r="D74" s="203">
        <v>3232</v>
      </c>
      <c r="E74" s="209" t="s">
        <v>81</v>
      </c>
      <c r="F74" s="443" t="s">
        <v>702</v>
      </c>
      <c r="G74" s="455">
        <v>0</v>
      </c>
      <c r="H74" s="431">
        <v>358310.08</v>
      </c>
      <c r="I74" s="434">
        <v>358310.08</v>
      </c>
    </row>
    <row r="75" spans="1:9">
      <c r="A75" s="234" t="s">
        <v>50</v>
      </c>
      <c r="B75" s="197">
        <v>31</v>
      </c>
      <c r="C75" s="191" t="s">
        <v>23</v>
      </c>
      <c r="D75" s="203">
        <v>3233</v>
      </c>
      <c r="E75" s="209" t="s">
        <v>82</v>
      </c>
      <c r="F75" s="443" t="s">
        <v>702</v>
      </c>
      <c r="G75" s="455">
        <v>0</v>
      </c>
      <c r="H75" s="431">
        <v>943.38</v>
      </c>
      <c r="I75" s="434">
        <v>5000</v>
      </c>
    </row>
    <row r="76" spans="1:9">
      <c r="A76" s="234" t="s">
        <v>50</v>
      </c>
      <c r="B76" s="197">
        <v>31</v>
      </c>
      <c r="C76" s="191" t="s">
        <v>23</v>
      </c>
      <c r="D76" s="203">
        <v>3234</v>
      </c>
      <c r="E76" s="209" t="s">
        <v>88</v>
      </c>
      <c r="F76" s="443" t="s">
        <v>702</v>
      </c>
      <c r="G76" s="455">
        <v>0</v>
      </c>
      <c r="H76" s="431">
        <v>0</v>
      </c>
      <c r="I76" s="434">
        <v>0</v>
      </c>
    </row>
    <row r="77" spans="1:9">
      <c r="A77" s="234" t="s">
        <v>50</v>
      </c>
      <c r="B77" s="197">
        <v>31</v>
      </c>
      <c r="C77" s="191" t="s">
        <v>23</v>
      </c>
      <c r="D77" s="203">
        <v>3235</v>
      </c>
      <c r="E77" s="209" t="s">
        <v>89</v>
      </c>
      <c r="F77" s="443" t="s">
        <v>702</v>
      </c>
      <c r="G77" s="455">
        <v>0</v>
      </c>
      <c r="H77" s="431">
        <v>2075</v>
      </c>
      <c r="I77" s="434">
        <v>5000</v>
      </c>
    </row>
    <row r="78" spans="1:9">
      <c r="A78" s="234" t="s">
        <v>50</v>
      </c>
      <c r="B78" s="197">
        <v>31</v>
      </c>
      <c r="C78" s="191" t="s">
        <v>23</v>
      </c>
      <c r="D78" s="203">
        <v>3236</v>
      </c>
      <c r="E78" s="209" t="s">
        <v>55</v>
      </c>
      <c r="F78" s="443" t="s">
        <v>702</v>
      </c>
      <c r="G78" s="455">
        <v>50000</v>
      </c>
      <c r="H78" s="431">
        <v>0</v>
      </c>
      <c r="I78" s="434">
        <v>0</v>
      </c>
    </row>
    <row r="79" spans="1:9">
      <c r="A79" s="234" t="s">
        <v>50</v>
      </c>
      <c r="B79" s="197">
        <v>31</v>
      </c>
      <c r="C79" s="191" t="s">
        <v>23</v>
      </c>
      <c r="D79" s="203">
        <v>3237</v>
      </c>
      <c r="E79" s="209" t="s">
        <v>63</v>
      </c>
      <c r="F79" s="443" t="s">
        <v>702</v>
      </c>
      <c r="G79" s="455">
        <v>226000</v>
      </c>
      <c r="H79" s="431">
        <v>103123.47</v>
      </c>
      <c r="I79" s="434">
        <v>220000</v>
      </c>
    </row>
    <row r="80" spans="1:9">
      <c r="A80" s="234" t="s">
        <v>50</v>
      </c>
      <c r="B80" s="197">
        <v>31</v>
      </c>
      <c r="C80" s="191" t="s">
        <v>23</v>
      </c>
      <c r="D80" s="203">
        <v>3238</v>
      </c>
      <c r="E80" s="209" t="s">
        <v>83</v>
      </c>
      <c r="F80" s="443" t="s">
        <v>702</v>
      </c>
      <c r="G80" s="455">
        <v>0</v>
      </c>
      <c r="H80" s="431">
        <v>1500</v>
      </c>
      <c r="I80" s="434">
        <v>1500</v>
      </c>
    </row>
    <row r="81" spans="1:9">
      <c r="A81" s="234" t="s">
        <v>50</v>
      </c>
      <c r="B81" s="197">
        <v>31</v>
      </c>
      <c r="C81" s="191" t="s">
        <v>23</v>
      </c>
      <c r="D81" s="203">
        <v>3239</v>
      </c>
      <c r="E81" s="209" t="s">
        <v>67</v>
      </c>
      <c r="F81" s="443" t="s">
        <v>702</v>
      </c>
      <c r="G81" s="455">
        <v>0</v>
      </c>
      <c r="H81" s="431">
        <v>4000</v>
      </c>
      <c r="I81" s="434">
        <v>8000</v>
      </c>
    </row>
    <row r="82" spans="1:9" ht="25.5">
      <c r="A82" s="234" t="s">
        <v>50</v>
      </c>
      <c r="B82" s="197">
        <v>31</v>
      </c>
      <c r="C82" s="191" t="s">
        <v>23</v>
      </c>
      <c r="D82" s="203">
        <v>3241</v>
      </c>
      <c r="E82" s="209" t="s">
        <v>68</v>
      </c>
      <c r="F82" s="443" t="s">
        <v>702</v>
      </c>
      <c r="G82" s="455">
        <v>15000</v>
      </c>
      <c r="H82" s="431">
        <v>7825.08</v>
      </c>
      <c r="I82" s="434">
        <v>10000</v>
      </c>
    </row>
    <row r="83" spans="1:9">
      <c r="A83" s="234" t="s">
        <v>50</v>
      </c>
      <c r="B83" s="197">
        <v>31</v>
      </c>
      <c r="C83" s="191" t="s">
        <v>23</v>
      </c>
      <c r="D83" s="203">
        <v>3292</v>
      </c>
      <c r="E83" s="209" t="s">
        <v>60</v>
      </c>
      <c r="F83" s="443" t="s">
        <v>702</v>
      </c>
      <c r="G83" s="455">
        <v>0</v>
      </c>
      <c r="H83" s="431">
        <v>0</v>
      </c>
      <c r="I83" s="434">
        <v>0</v>
      </c>
    </row>
    <row r="84" spans="1:9">
      <c r="A84" s="234" t="s">
        <v>50</v>
      </c>
      <c r="B84" s="197">
        <v>31</v>
      </c>
      <c r="C84" s="191" t="s">
        <v>23</v>
      </c>
      <c r="D84" s="203">
        <v>3293</v>
      </c>
      <c r="E84" s="209" t="s">
        <v>69</v>
      </c>
      <c r="F84" s="443" t="s">
        <v>702</v>
      </c>
      <c r="G84" s="455">
        <v>0</v>
      </c>
      <c r="H84" s="431">
        <v>18243.79</v>
      </c>
      <c r="I84" s="434">
        <v>25000</v>
      </c>
    </row>
    <row r="85" spans="1:9">
      <c r="A85" s="234" t="s">
        <v>50</v>
      </c>
      <c r="B85" s="197">
        <v>31</v>
      </c>
      <c r="C85" s="191" t="s">
        <v>23</v>
      </c>
      <c r="D85" s="203">
        <v>3294</v>
      </c>
      <c r="E85" s="209" t="s">
        <v>70</v>
      </c>
      <c r="F85" s="443" t="s">
        <v>702</v>
      </c>
      <c r="G85" s="455">
        <v>0</v>
      </c>
      <c r="H85" s="431">
        <v>99.4</v>
      </c>
      <c r="I85" s="434">
        <v>99.4</v>
      </c>
    </row>
    <row r="86" spans="1:9">
      <c r="A86" s="234" t="s">
        <v>50</v>
      </c>
      <c r="B86" s="197">
        <v>31</v>
      </c>
      <c r="C86" s="191" t="s">
        <v>23</v>
      </c>
      <c r="D86" s="203">
        <v>3295</v>
      </c>
      <c r="E86" s="209" t="s">
        <v>56</v>
      </c>
      <c r="F86" s="443" t="s">
        <v>702</v>
      </c>
      <c r="G86" s="455">
        <v>5800</v>
      </c>
      <c r="H86" s="431">
        <v>50</v>
      </c>
      <c r="I86" s="434">
        <v>50</v>
      </c>
    </row>
    <row r="87" spans="1:9" ht="25.5">
      <c r="A87" s="234" t="s">
        <v>50</v>
      </c>
      <c r="B87" s="197">
        <v>31</v>
      </c>
      <c r="C87" s="191" t="s">
        <v>23</v>
      </c>
      <c r="D87" s="203">
        <v>3299</v>
      </c>
      <c r="E87" s="209" t="s">
        <v>58</v>
      </c>
      <c r="F87" s="443" t="s">
        <v>702</v>
      </c>
      <c r="G87" s="455">
        <v>0</v>
      </c>
      <c r="H87" s="431">
        <v>32793.56</v>
      </c>
      <c r="I87" s="434">
        <v>50000</v>
      </c>
    </row>
    <row r="88" spans="1:9" ht="25.5">
      <c r="A88" s="234" t="s">
        <v>50</v>
      </c>
      <c r="B88" s="197">
        <v>31</v>
      </c>
      <c r="C88" s="191" t="s">
        <v>23</v>
      </c>
      <c r="D88" s="203">
        <v>3431</v>
      </c>
      <c r="E88" s="209" t="s">
        <v>71</v>
      </c>
      <c r="F88" s="443" t="s">
        <v>702</v>
      </c>
      <c r="G88" s="455">
        <v>1000</v>
      </c>
      <c r="H88" s="431">
        <v>383.85</v>
      </c>
      <c r="I88" s="434">
        <v>700</v>
      </c>
    </row>
    <row r="89" spans="1:9" ht="25.5">
      <c r="A89" s="234" t="s">
        <v>50</v>
      </c>
      <c r="B89" s="197">
        <v>31</v>
      </c>
      <c r="C89" s="191" t="s">
        <v>23</v>
      </c>
      <c r="D89" s="203">
        <v>3432</v>
      </c>
      <c r="E89" s="209" t="s">
        <v>72</v>
      </c>
      <c r="F89" s="443" t="s">
        <v>702</v>
      </c>
      <c r="G89" s="455">
        <v>0</v>
      </c>
      <c r="H89" s="431">
        <v>390.05</v>
      </c>
      <c r="I89" s="434">
        <v>500</v>
      </c>
    </row>
    <row r="90" spans="1:9">
      <c r="A90" s="234" t="s">
        <v>50</v>
      </c>
      <c r="B90" s="197">
        <v>31</v>
      </c>
      <c r="C90" s="191" t="s">
        <v>23</v>
      </c>
      <c r="D90" s="203">
        <v>3433</v>
      </c>
      <c r="E90" s="209" t="s">
        <v>97</v>
      </c>
      <c r="F90" s="443" t="s">
        <v>702</v>
      </c>
      <c r="G90" s="455">
        <v>0</v>
      </c>
      <c r="H90" s="431">
        <v>0</v>
      </c>
      <c r="I90" s="434">
        <v>0</v>
      </c>
    </row>
    <row r="91" spans="1:9">
      <c r="A91" s="234" t="s">
        <v>50</v>
      </c>
      <c r="B91" s="197">
        <v>31</v>
      </c>
      <c r="C91" s="191" t="s">
        <v>23</v>
      </c>
      <c r="D91" s="203">
        <v>3434</v>
      </c>
      <c r="E91" s="209" t="s">
        <v>98</v>
      </c>
      <c r="F91" s="443" t="s">
        <v>702</v>
      </c>
      <c r="G91" s="455">
        <v>0</v>
      </c>
      <c r="H91" s="431">
        <v>553.07000000000005</v>
      </c>
      <c r="I91" s="434">
        <v>553.07000000000005</v>
      </c>
    </row>
    <row r="92" spans="1:9" ht="25.5">
      <c r="A92" s="234" t="s">
        <v>50</v>
      </c>
      <c r="B92" s="197">
        <v>31</v>
      </c>
      <c r="C92" s="191" t="s">
        <v>23</v>
      </c>
      <c r="D92" s="203">
        <v>3721</v>
      </c>
      <c r="E92" s="209" t="s">
        <v>85</v>
      </c>
      <c r="F92" s="443" t="s">
        <v>702</v>
      </c>
      <c r="G92" s="455">
        <v>0</v>
      </c>
      <c r="H92" s="431">
        <v>0</v>
      </c>
      <c r="I92" s="434">
        <v>0</v>
      </c>
    </row>
    <row r="93" spans="1:9">
      <c r="A93" s="234" t="s">
        <v>50</v>
      </c>
      <c r="B93" s="197">
        <v>31</v>
      </c>
      <c r="C93" s="191" t="s">
        <v>23</v>
      </c>
      <c r="D93" s="203">
        <v>3811</v>
      </c>
      <c r="E93" s="209" t="s">
        <v>57</v>
      </c>
      <c r="F93" s="443" t="s">
        <v>702</v>
      </c>
      <c r="G93" s="455">
        <v>10000</v>
      </c>
      <c r="H93" s="431">
        <v>3000</v>
      </c>
      <c r="I93" s="434">
        <v>13000</v>
      </c>
    </row>
    <row r="94" spans="1:9">
      <c r="A94" s="234" t="s">
        <v>50</v>
      </c>
      <c r="B94" s="197">
        <v>31</v>
      </c>
      <c r="C94" s="191" t="s">
        <v>23</v>
      </c>
      <c r="D94" s="203">
        <v>4212</v>
      </c>
      <c r="E94" s="209" t="s">
        <v>59</v>
      </c>
      <c r="F94" s="443" t="s">
        <v>702</v>
      </c>
      <c r="G94" s="455">
        <v>0</v>
      </c>
      <c r="H94" s="431">
        <v>0</v>
      </c>
      <c r="I94" s="434">
        <v>0</v>
      </c>
    </row>
    <row r="95" spans="1:9">
      <c r="A95" s="234" t="s">
        <v>50</v>
      </c>
      <c r="B95" s="197">
        <v>31</v>
      </c>
      <c r="C95" s="191" t="s">
        <v>23</v>
      </c>
      <c r="D95" s="203">
        <v>4221</v>
      </c>
      <c r="E95" s="209" t="s">
        <v>64</v>
      </c>
      <c r="F95" s="443" t="s">
        <v>702</v>
      </c>
      <c r="G95" s="455">
        <v>0</v>
      </c>
      <c r="H95" s="431">
        <v>15800</v>
      </c>
      <c r="I95" s="434">
        <v>25000</v>
      </c>
    </row>
    <row r="96" spans="1:9">
      <c r="A96" s="234" t="s">
        <v>50</v>
      </c>
      <c r="B96" s="197">
        <v>31</v>
      </c>
      <c r="C96" s="191" t="s">
        <v>23</v>
      </c>
      <c r="D96" s="203">
        <v>4222</v>
      </c>
      <c r="E96" s="209" t="s">
        <v>73</v>
      </c>
      <c r="F96" s="443" t="s">
        <v>702</v>
      </c>
      <c r="G96" s="455">
        <v>0</v>
      </c>
      <c r="H96" s="431">
        <v>0</v>
      </c>
      <c r="I96" s="434">
        <v>0</v>
      </c>
    </row>
    <row r="97" spans="1:9">
      <c r="A97" s="234" t="s">
        <v>50</v>
      </c>
      <c r="B97" s="197">
        <v>31</v>
      </c>
      <c r="C97" s="191" t="s">
        <v>23</v>
      </c>
      <c r="D97" s="203">
        <v>4224</v>
      </c>
      <c r="E97" s="209" t="s">
        <v>74</v>
      </c>
      <c r="F97" s="443" t="s">
        <v>702</v>
      </c>
      <c r="G97" s="455">
        <v>0</v>
      </c>
      <c r="H97" s="431">
        <v>0</v>
      </c>
      <c r="I97" s="434">
        <v>0</v>
      </c>
    </row>
    <row r="98" spans="1:9">
      <c r="A98" s="234" t="s">
        <v>50</v>
      </c>
      <c r="B98" s="197">
        <v>31</v>
      </c>
      <c r="C98" s="191" t="s">
        <v>23</v>
      </c>
      <c r="D98" s="203">
        <v>4225</v>
      </c>
      <c r="E98" s="209" t="s">
        <v>86</v>
      </c>
      <c r="F98" s="443" t="s">
        <v>702</v>
      </c>
      <c r="G98" s="455">
        <v>0</v>
      </c>
      <c r="H98" s="431">
        <v>0</v>
      </c>
      <c r="I98" s="434">
        <v>0</v>
      </c>
    </row>
    <row r="99" spans="1:9">
      <c r="A99" s="234" t="s">
        <v>50</v>
      </c>
      <c r="B99" s="197">
        <v>31</v>
      </c>
      <c r="C99" s="191" t="s">
        <v>23</v>
      </c>
      <c r="D99" s="203">
        <v>4226</v>
      </c>
      <c r="E99" s="209" t="s">
        <v>103</v>
      </c>
      <c r="F99" s="443" t="s">
        <v>702</v>
      </c>
      <c r="G99" s="455">
        <v>0</v>
      </c>
      <c r="H99" s="431">
        <v>0</v>
      </c>
      <c r="I99" s="434">
        <v>0</v>
      </c>
    </row>
    <row r="100" spans="1:9" ht="25.5">
      <c r="A100" s="234" t="s">
        <v>50</v>
      </c>
      <c r="B100" s="197">
        <v>31</v>
      </c>
      <c r="C100" s="191" t="s">
        <v>23</v>
      </c>
      <c r="D100" s="203">
        <v>4231</v>
      </c>
      <c r="E100" s="209" t="s">
        <v>104</v>
      </c>
      <c r="F100" s="443" t="s">
        <v>702</v>
      </c>
      <c r="G100" s="455">
        <v>0</v>
      </c>
      <c r="H100" s="431">
        <v>0</v>
      </c>
      <c r="I100" s="434">
        <v>0</v>
      </c>
    </row>
    <row r="101" spans="1:9">
      <c r="A101" s="234" t="s">
        <v>50</v>
      </c>
      <c r="B101" s="197">
        <v>31</v>
      </c>
      <c r="C101" s="191" t="s">
        <v>23</v>
      </c>
      <c r="D101" s="203">
        <v>4241</v>
      </c>
      <c r="E101" s="209" t="s">
        <v>75</v>
      </c>
      <c r="F101" s="443" t="s">
        <v>702</v>
      </c>
      <c r="G101" s="455">
        <v>0</v>
      </c>
      <c r="H101" s="431">
        <v>0</v>
      </c>
      <c r="I101" s="434">
        <v>0</v>
      </c>
    </row>
    <row r="102" spans="1:9" ht="25.5">
      <c r="A102" s="234" t="s">
        <v>50</v>
      </c>
      <c r="B102" s="197">
        <v>31</v>
      </c>
      <c r="C102" s="191" t="s">
        <v>23</v>
      </c>
      <c r="D102" s="203">
        <v>4511</v>
      </c>
      <c r="E102" s="209" t="s">
        <v>92</v>
      </c>
      <c r="F102" s="443" t="s">
        <v>702</v>
      </c>
      <c r="G102" s="455">
        <v>660200</v>
      </c>
      <c r="H102" s="431">
        <v>772347.03</v>
      </c>
      <c r="I102" s="434">
        <v>800000</v>
      </c>
    </row>
    <row r="103" spans="1:9">
      <c r="A103" s="237" t="s">
        <v>50</v>
      </c>
      <c r="B103" s="200">
        <v>31</v>
      </c>
      <c r="C103" s="194" t="s">
        <v>23</v>
      </c>
      <c r="D103" s="207"/>
      <c r="E103" s="212" t="s">
        <v>171</v>
      </c>
      <c r="F103" s="445" t="s">
        <v>702</v>
      </c>
      <c r="G103" s="238">
        <f>G60+G61+G62+G63+G64+G65+G66+G67+G68+G69+G70+G71+G72+G73+G74+G75+G76+G78+G79+G80+G81+G82+G83+G84+G85+G86+G87+G88+G90+G89+G91+G92+G93+G94+G95+G96+G97+G99+G98+G100+G101+G102+G394+G77</f>
        <v>2712700</v>
      </c>
      <c r="H103" s="238">
        <f>H60+H61+H62+H63+H64+H65+H66+H67+H68+H69+H70+H71+H72+H73+H74+H75+H76+H78+H79+H80+H81+H82+H83+H84+H85+H86+H87+H88+H90+H89+H91+H92+H93+H94+H95+H96+H97+H99+H98+H100+H101+H102+H394+H77</f>
        <v>3367523.3400000003</v>
      </c>
      <c r="I103" s="238">
        <f>I60+I61+I62+I63+I64+I65+I66+I67+I68+I69+I70+I71+I72+I73+I74+I75+I76+I78+I79+I80+I81+I82+I83+I84+I85+I86+I87+I88+I90+I89+I91+I92+I93+I94+I95+I96+I97+I99+I98+I100+I101+I102+I394+I77</f>
        <v>4150212.55</v>
      </c>
    </row>
    <row r="104" spans="1:9" ht="25.5">
      <c r="A104" s="234" t="s">
        <v>50</v>
      </c>
      <c r="B104" s="197">
        <v>43</v>
      </c>
      <c r="C104" s="191" t="s">
        <v>28</v>
      </c>
      <c r="D104" s="203">
        <v>3111</v>
      </c>
      <c r="E104" s="209" t="s">
        <v>51</v>
      </c>
      <c r="F104" s="443" t="s">
        <v>703</v>
      </c>
      <c r="G104" s="455">
        <v>0</v>
      </c>
      <c r="H104" s="431">
        <v>0</v>
      </c>
      <c r="I104" s="431">
        <v>0</v>
      </c>
    </row>
    <row r="105" spans="1:9" ht="25.5">
      <c r="A105" s="234" t="s">
        <v>50</v>
      </c>
      <c r="B105" s="197">
        <v>43</v>
      </c>
      <c r="C105" s="191" t="s">
        <v>28</v>
      </c>
      <c r="D105" s="203">
        <v>3132</v>
      </c>
      <c r="E105" s="209" t="s">
        <v>53</v>
      </c>
      <c r="F105" s="443" t="s">
        <v>703</v>
      </c>
      <c r="G105" s="455">
        <v>0</v>
      </c>
      <c r="H105" s="431">
        <v>0</v>
      </c>
      <c r="I105" s="431">
        <v>0</v>
      </c>
    </row>
    <row r="106" spans="1:9" ht="25.5">
      <c r="A106" s="234" t="s">
        <v>50</v>
      </c>
      <c r="B106" s="197">
        <v>43</v>
      </c>
      <c r="C106" s="191" t="s">
        <v>28</v>
      </c>
      <c r="D106" s="203">
        <v>3211</v>
      </c>
      <c r="E106" s="209" t="s">
        <v>61</v>
      </c>
      <c r="F106" s="443" t="s">
        <v>703</v>
      </c>
      <c r="G106" s="455">
        <v>0</v>
      </c>
      <c r="H106" s="431">
        <v>0</v>
      </c>
      <c r="I106" s="431">
        <v>0</v>
      </c>
    </row>
    <row r="107" spans="1:9" ht="25.5">
      <c r="A107" s="234" t="s">
        <v>50</v>
      </c>
      <c r="B107" s="197">
        <v>43</v>
      </c>
      <c r="C107" s="191" t="s">
        <v>28</v>
      </c>
      <c r="D107" s="203">
        <v>3212</v>
      </c>
      <c r="E107" s="209" t="s">
        <v>54</v>
      </c>
      <c r="F107" s="443" t="s">
        <v>703</v>
      </c>
      <c r="G107" s="455">
        <v>0</v>
      </c>
      <c r="H107" s="431">
        <v>0</v>
      </c>
      <c r="I107" s="431">
        <v>0</v>
      </c>
    </row>
    <row r="108" spans="1:9" ht="25.5">
      <c r="A108" s="234" t="s">
        <v>50</v>
      </c>
      <c r="B108" s="197">
        <v>43</v>
      </c>
      <c r="C108" s="191" t="s">
        <v>28</v>
      </c>
      <c r="D108" s="203">
        <v>3233</v>
      </c>
      <c r="E108" s="209" t="s">
        <v>82</v>
      </c>
      <c r="F108" s="443" t="s">
        <v>703</v>
      </c>
      <c r="G108" s="455">
        <v>0</v>
      </c>
      <c r="H108" s="431">
        <v>0</v>
      </c>
      <c r="I108" s="431">
        <v>0</v>
      </c>
    </row>
    <row r="109" spans="1:9" ht="25.5">
      <c r="A109" s="234" t="s">
        <v>50</v>
      </c>
      <c r="B109" s="197">
        <v>43</v>
      </c>
      <c r="C109" s="191" t="s">
        <v>28</v>
      </c>
      <c r="D109" s="203">
        <v>3235</v>
      </c>
      <c r="E109" s="209" t="s">
        <v>89</v>
      </c>
      <c r="F109" s="443" t="s">
        <v>703</v>
      </c>
      <c r="G109" s="455">
        <v>0</v>
      </c>
      <c r="H109" s="431">
        <v>0</v>
      </c>
      <c r="I109" s="431">
        <v>0</v>
      </c>
    </row>
    <row r="110" spans="1:9" ht="25.5">
      <c r="A110" s="234" t="s">
        <v>50</v>
      </c>
      <c r="B110" s="197">
        <v>43</v>
      </c>
      <c r="C110" s="191" t="s">
        <v>28</v>
      </c>
      <c r="D110" s="203">
        <v>3239</v>
      </c>
      <c r="E110" s="209" t="s">
        <v>67</v>
      </c>
      <c r="F110" s="443" t="s">
        <v>703</v>
      </c>
      <c r="G110" s="455">
        <v>0</v>
      </c>
      <c r="H110" s="431">
        <v>0</v>
      </c>
      <c r="I110" s="431">
        <v>0</v>
      </c>
    </row>
    <row r="111" spans="1:9" ht="25.5">
      <c r="A111" s="234" t="s">
        <v>50</v>
      </c>
      <c r="B111" s="197">
        <v>43</v>
      </c>
      <c r="C111" s="191" t="s">
        <v>28</v>
      </c>
      <c r="D111" s="203">
        <v>3241</v>
      </c>
      <c r="E111" s="209" t="s">
        <v>68</v>
      </c>
      <c r="F111" s="443" t="s">
        <v>703</v>
      </c>
      <c r="G111" s="455">
        <v>0</v>
      </c>
      <c r="H111" s="431">
        <v>0</v>
      </c>
      <c r="I111" s="431">
        <v>0</v>
      </c>
    </row>
    <row r="112" spans="1:9" ht="25.5">
      <c r="A112" s="234" t="s">
        <v>50</v>
      </c>
      <c r="B112" s="197">
        <v>43</v>
      </c>
      <c r="C112" s="191" t="s">
        <v>28</v>
      </c>
      <c r="D112" s="203">
        <v>3293</v>
      </c>
      <c r="E112" s="209" t="s">
        <v>69</v>
      </c>
      <c r="F112" s="443" t="s">
        <v>703</v>
      </c>
      <c r="G112" s="455">
        <v>0</v>
      </c>
      <c r="H112" s="431">
        <v>0</v>
      </c>
      <c r="I112" s="431">
        <v>0</v>
      </c>
    </row>
    <row r="113" spans="1:9" ht="25.5">
      <c r="A113" s="234" t="s">
        <v>50</v>
      </c>
      <c r="B113" s="197">
        <v>43</v>
      </c>
      <c r="C113" s="191" t="s">
        <v>28</v>
      </c>
      <c r="D113" s="203">
        <v>4221</v>
      </c>
      <c r="E113" s="209" t="s">
        <v>64</v>
      </c>
      <c r="F113" s="443" t="s">
        <v>703</v>
      </c>
      <c r="G113" s="455">
        <v>0</v>
      </c>
      <c r="H113" s="431">
        <v>0</v>
      </c>
      <c r="I113" s="431">
        <v>0</v>
      </c>
    </row>
    <row r="114" spans="1:9" ht="25.5">
      <c r="A114" s="234" t="s">
        <v>50</v>
      </c>
      <c r="B114" s="197">
        <v>43</v>
      </c>
      <c r="C114" s="191" t="s">
        <v>28</v>
      </c>
      <c r="D114" s="203">
        <v>3237</v>
      </c>
      <c r="E114" s="209" t="s">
        <v>63</v>
      </c>
      <c r="F114" s="443" t="s">
        <v>703</v>
      </c>
      <c r="G114" s="455">
        <v>0</v>
      </c>
      <c r="H114" s="431">
        <v>0</v>
      </c>
      <c r="I114" s="431">
        <v>0</v>
      </c>
    </row>
    <row r="115" spans="1:9" ht="25.5">
      <c r="A115" s="235" t="s">
        <v>50</v>
      </c>
      <c r="B115" s="198">
        <v>43</v>
      </c>
      <c r="C115" s="193" t="s">
        <v>28</v>
      </c>
      <c r="D115" s="204"/>
      <c r="E115" s="210" t="s">
        <v>171</v>
      </c>
      <c r="F115" s="444" t="s">
        <v>703</v>
      </c>
      <c r="G115" s="456">
        <f>SUM(G104:G114)</f>
        <v>0</v>
      </c>
      <c r="H115" s="236">
        <f t="shared" ref="H115:I115" si="2">SUM(H104:H114)</f>
        <v>0</v>
      </c>
      <c r="I115" s="435">
        <f t="shared" si="2"/>
        <v>0</v>
      </c>
    </row>
    <row r="116" spans="1:9" ht="25.5">
      <c r="A116" s="234" t="s">
        <v>50</v>
      </c>
      <c r="B116" s="197">
        <v>43</v>
      </c>
      <c r="C116" s="191" t="s">
        <v>28</v>
      </c>
      <c r="D116" s="203">
        <v>3111</v>
      </c>
      <c r="E116" s="209" t="s">
        <v>51</v>
      </c>
      <c r="F116" s="443" t="s">
        <v>702</v>
      </c>
      <c r="G116" s="455">
        <v>132500</v>
      </c>
      <c r="H116" s="431">
        <v>750294.26</v>
      </c>
      <c r="I116" s="434">
        <v>900000</v>
      </c>
    </row>
    <row r="117" spans="1:9" ht="25.5">
      <c r="A117" s="234" t="s">
        <v>50</v>
      </c>
      <c r="B117" s="197">
        <v>43</v>
      </c>
      <c r="C117" s="191" t="s">
        <v>28</v>
      </c>
      <c r="D117" s="203">
        <v>3121</v>
      </c>
      <c r="E117" s="209" t="s">
        <v>52</v>
      </c>
      <c r="F117" s="443" t="s">
        <v>702</v>
      </c>
      <c r="G117" s="455">
        <v>0</v>
      </c>
      <c r="H117" s="431">
        <v>1500</v>
      </c>
      <c r="I117" s="434">
        <v>21000</v>
      </c>
    </row>
    <row r="118" spans="1:9" ht="25.5">
      <c r="A118" s="234" t="s">
        <v>50</v>
      </c>
      <c r="B118" s="197">
        <v>43</v>
      </c>
      <c r="C118" s="191" t="s">
        <v>28</v>
      </c>
      <c r="D118" s="203">
        <v>3132</v>
      </c>
      <c r="E118" s="209" t="s">
        <v>53</v>
      </c>
      <c r="F118" s="443" t="s">
        <v>702</v>
      </c>
      <c r="G118" s="455">
        <v>9065</v>
      </c>
      <c r="H118" s="431">
        <v>107884.15</v>
      </c>
      <c r="I118" s="434">
        <v>132600</v>
      </c>
    </row>
    <row r="119" spans="1:9" ht="25.5">
      <c r="A119" s="234" t="s">
        <v>50</v>
      </c>
      <c r="B119" s="197">
        <v>43</v>
      </c>
      <c r="C119" s="191" t="s">
        <v>28</v>
      </c>
      <c r="D119" s="203">
        <v>3211</v>
      </c>
      <c r="E119" s="209" t="s">
        <v>61</v>
      </c>
      <c r="F119" s="443" t="s">
        <v>702</v>
      </c>
      <c r="G119" s="455">
        <v>152000</v>
      </c>
      <c r="H119" s="431">
        <v>19718.150000000001</v>
      </c>
      <c r="I119" s="434">
        <v>30000</v>
      </c>
    </row>
    <row r="120" spans="1:9" ht="25.5">
      <c r="A120" s="234" t="s">
        <v>50</v>
      </c>
      <c r="B120" s="197">
        <v>43</v>
      </c>
      <c r="C120" s="191" t="s">
        <v>28</v>
      </c>
      <c r="D120" s="203">
        <v>3212</v>
      </c>
      <c r="E120" s="209" t="s">
        <v>54</v>
      </c>
      <c r="F120" s="443" t="s">
        <v>702</v>
      </c>
      <c r="G120" s="455">
        <v>0</v>
      </c>
      <c r="H120" s="431">
        <v>1562.86</v>
      </c>
      <c r="I120" s="434">
        <v>3500</v>
      </c>
    </row>
    <row r="121" spans="1:9" ht="25.5">
      <c r="A121" s="234" t="s">
        <v>50</v>
      </c>
      <c r="B121" s="197">
        <v>43</v>
      </c>
      <c r="C121" s="191" t="s">
        <v>28</v>
      </c>
      <c r="D121" s="203">
        <v>3213</v>
      </c>
      <c r="E121" s="209" t="s">
        <v>65</v>
      </c>
      <c r="F121" s="443" t="s">
        <v>702</v>
      </c>
      <c r="G121" s="455">
        <v>39000</v>
      </c>
      <c r="H121" s="431">
        <v>12850.59</v>
      </c>
      <c r="I121" s="434">
        <v>16000</v>
      </c>
    </row>
    <row r="122" spans="1:9" ht="25.5">
      <c r="A122" s="234" t="s">
        <v>50</v>
      </c>
      <c r="B122" s="197">
        <v>43</v>
      </c>
      <c r="C122" s="191" t="s">
        <v>28</v>
      </c>
      <c r="D122" s="203">
        <v>3214</v>
      </c>
      <c r="E122" s="209" t="s">
        <v>76</v>
      </c>
      <c r="F122" s="443" t="s">
        <v>702</v>
      </c>
      <c r="G122" s="455">
        <v>0</v>
      </c>
      <c r="H122" s="431">
        <v>0</v>
      </c>
      <c r="I122" s="434">
        <v>300</v>
      </c>
    </row>
    <row r="123" spans="1:9" ht="25.5">
      <c r="A123" s="234" t="s">
        <v>50</v>
      </c>
      <c r="B123" s="197">
        <v>43</v>
      </c>
      <c r="C123" s="191" t="s">
        <v>28</v>
      </c>
      <c r="D123" s="203">
        <v>3221</v>
      </c>
      <c r="E123" s="209" t="s">
        <v>66</v>
      </c>
      <c r="F123" s="443" t="s">
        <v>702</v>
      </c>
      <c r="G123" s="455">
        <v>15000</v>
      </c>
      <c r="H123" s="431">
        <v>56961.68</v>
      </c>
      <c r="I123" s="434">
        <v>80000</v>
      </c>
    </row>
    <row r="124" spans="1:9" ht="25.5">
      <c r="A124" s="234" t="s">
        <v>50</v>
      </c>
      <c r="B124" s="197">
        <v>43</v>
      </c>
      <c r="C124" s="191" t="s">
        <v>28</v>
      </c>
      <c r="D124" s="203">
        <v>3222</v>
      </c>
      <c r="E124" s="209" t="s">
        <v>77</v>
      </c>
      <c r="F124" s="443" t="s">
        <v>702</v>
      </c>
      <c r="G124" s="455">
        <v>0</v>
      </c>
      <c r="H124" s="431">
        <v>0</v>
      </c>
      <c r="I124" s="434">
        <v>0</v>
      </c>
    </row>
    <row r="125" spans="1:9" ht="25.5">
      <c r="A125" s="234" t="s">
        <v>50</v>
      </c>
      <c r="B125" s="197">
        <v>43</v>
      </c>
      <c r="C125" s="191" t="s">
        <v>28</v>
      </c>
      <c r="D125" s="203">
        <v>3223</v>
      </c>
      <c r="E125" s="209" t="s">
        <v>78</v>
      </c>
      <c r="F125" s="443" t="s">
        <v>702</v>
      </c>
      <c r="G125" s="455">
        <v>0</v>
      </c>
      <c r="H125" s="431">
        <v>0</v>
      </c>
      <c r="I125" s="434">
        <v>0</v>
      </c>
    </row>
    <row r="126" spans="1:9" ht="25.5">
      <c r="A126" s="234" t="s">
        <v>50</v>
      </c>
      <c r="B126" s="197">
        <v>43</v>
      </c>
      <c r="C126" s="191" t="s">
        <v>28</v>
      </c>
      <c r="D126" s="203">
        <v>3224</v>
      </c>
      <c r="E126" s="209" t="s">
        <v>62</v>
      </c>
      <c r="F126" s="443" t="s">
        <v>702</v>
      </c>
      <c r="G126" s="455">
        <v>20000</v>
      </c>
      <c r="H126" s="431">
        <v>16121.72</v>
      </c>
      <c r="I126" s="434">
        <v>25000</v>
      </c>
    </row>
    <row r="127" spans="1:9" ht="25.5">
      <c r="A127" s="234" t="s">
        <v>50</v>
      </c>
      <c r="B127" s="197">
        <v>43</v>
      </c>
      <c r="C127" s="191" t="s">
        <v>28</v>
      </c>
      <c r="D127" s="203">
        <v>3225</v>
      </c>
      <c r="E127" s="209" t="s">
        <v>79</v>
      </c>
      <c r="F127" s="443" t="s">
        <v>702</v>
      </c>
      <c r="G127" s="455">
        <v>35000</v>
      </c>
      <c r="H127" s="431">
        <v>109216.59</v>
      </c>
      <c r="I127" s="434">
        <v>125000</v>
      </c>
    </row>
    <row r="128" spans="1:9" ht="25.5">
      <c r="A128" s="234" t="s">
        <v>50</v>
      </c>
      <c r="B128" s="197">
        <v>43</v>
      </c>
      <c r="C128" s="191" t="s">
        <v>28</v>
      </c>
      <c r="D128" s="203">
        <v>3227</v>
      </c>
      <c r="E128" s="209" t="s">
        <v>90</v>
      </c>
      <c r="F128" s="443" t="s">
        <v>702</v>
      </c>
      <c r="G128" s="455">
        <v>17000</v>
      </c>
      <c r="H128" s="431">
        <v>0</v>
      </c>
      <c r="I128" s="434">
        <v>0</v>
      </c>
    </row>
    <row r="129" spans="1:9" ht="25.5">
      <c r="A129" s="234" t="s">
        <v>50</v>
      </c>
      <c r="B129" s="197">
        <v>43</v>
      </c>
      <c r="C129" s="191" t="s">
        <v>28</v>
      </c>
      <c r="D129" s="203">
        <v>3231</v>
      </c>
      <c r="E129" s="209" t="s">
        <v>80</v>
      </c>
      <c r="F129" s="443" t="s">
        <v>702</v>
      </c>
      <c r="G129" s="455">
        <v>17000</v>
      </c>
      <c r="H129" s="431">
        <v>0</v>
      </c>
      <c r="I129" s="434">
        <v>0</v>
      </c>
    </row>
    <row r="130" spans="1:9" ht="25.5">
      <c r="A130" s="234" t="s">
        <v>50</v>
      </c>
      <c r="B130" s="197">
        <v>43</v>
      </c>
      <c r="C130" s="191" t="s">
        <v>28</v>
      </c>
      <c r="D130" s="203">
        <v>3232</v>
      </c>
      <c r="E130" s="209" t="s">
        <v>81</v>
      </c>
      <c r="F130" s="443" t="s">
        <v>702</v>
      </c>
      <c r="G130" s="455">
        <v>68000</v>
      </c>
      <c r="H130" s="431">
        <v>150191.67999999999</v>
      </c>
      <c r="I130" s="434">
        <v>180000</v>
      </c>
    </row>
    <row r="131" spans="1:9" ht="25.5">
      <c r="A131" s="234" t="s">
        <v>50</v>
      </c>
      <c r="B131" s="197">
        <v>43</v>
      </c>
      <c r="C131" s="191" t="s">
        <v>28</v>
      </c>
      <c r="D131" s="203">
        <v>3233</v>
      </c>
      <c r="E131" s="209" t="s">
        <v>82</v>
      </c>
      <c r="F131" s="443" t="s">
        <v>702</v>
      </c>
      <c r="G131" s="455">
        <v>0</v>
      </c>
      <c r="H131" s="431">
        <v>28340.78</v>
      </c>
      <c r="I131" s="434">
        <v>45000</v>
      </c>
    </row>
    <row r="132" spans="1:9" ht="25.5">
      <c r="A132" s="234" t="s">
        <v>50</v>
      </c>
      <c r="B132" s="197">
        <v>43</v>
      </c>
      <c r="C132" s="191" t="s">
        <v>28</v>
      </c>
      <c r="D132" s="203">
        <v>3234</v>
      </c>
      <c r="E132" s="209" t="s">
        <v>88</v>
      </c>
      <c r="F132" s="443" t="s">
        <v>702</v>
      </c>
      <c r="G132" s="455">
        <v>0</v>
      </c>
      <c r="H132" s="431">
        <v>0</v>
      </c>
      <c r="I132" s="434">
        <v>0</v>
      </c>
    </row>
    <row r="133" spans="1:9" ht="25.5">
      <c r="A133" s="234" t="s">
        <v>50</v>
      </c>
      <c r="B133" s="197">
        <v>43</v>
      </c>
      <c r="C133" s="191" t="s">
        <v>28</v>
      </c>
      <c r="D133" s="203">
        <v>3235</v>
      </c>
      <c r="E133" s="209" t="s">
        <v>89</v>
      </c>
      <c r="F133" s="443" t="s">
        <v>702</v>
      </c>
      <c r="G133" s="455">
        <v>19000</v>
      </c>
      <c r="H133" s="431">
        <v>0</v>
      </c>
      <c r="I133" s="434">
        <v>0</v>
      </c>
    </row>
    <row r="134" spans="1:9" ht="25.5">
      <c r="A134" s="234" t="s">
        <v>50</v>
      </c>
      <c r="B134" s="197">
        <v>43</v>
      </c>
      <c r="C134" s="191" t="s">
        <v>28</v>
      </c>
      <c r="D134" s="203">
        <v>3236</v>
      </c>
      <c r="E134" s="209" t="s">
        <v>55</v>
      </c>
      <c r="F134" s="443" t="s">
        <v>702</v>
      </c>
      <c r="G134" s="455">
        <v>0</v>
      </c>
      <c r="H134" s="431">
        <v>26500</v>
      </c>
      <c r="I134" s="434">
        <v>30000</v>
      </c>
    </row>
    <row r="135" spans="1:9" ht="25.5">
      <c r="A135" s="234" t="s">
        <v>50</v>
      </c>
      <c r="B135" s="197">
        <v>43</v>
      </c>
      <c r="C135" s="191" t="s">
        <v>28</v>
      </c>
      <c r="D135" s="203">
        <v>3237</v>
      </c>
      <c r="E135" s="209" t="s">
        <v>63</v>
      </c>
      <c r="F135" s="443" t="s">
        <v>702</v>
      </c>
      <c r="G135" s="455">
        <v>154400</v>
      </c>
      <c r="H135" s="431">
        <v>153232.25</v>
      </c>
      <c r="I135" s="434">
        <v>180000</v>
      </c>
    </row>
    <row r="136" spans="1:9" ht="25.5">
      <c r="A136" s="234" t="s">
        <v>50</v>
      </c>
      <c r="B136" s="197">
        <v>43</v>
      </c>
      <c r="C136" s="191" t="s">
        <v>28</v>
      </c>
      <c r="D136" s="203">
        <v>3238</v>
      </c>
      <c r="E136" s="209" t="s">
        <v>83</v>
      </c>
      <c r="F136" s="443" t="s">
        <v>702</v>
      </c>
      <c r="G136" s="455">
        <v>0</v>
      </c>
      <c r="H136" s="431">
        <v>911.43</v>
      </c>
      <c r="I136" s="434">
        <v>3000</v>
      </c>
    </row>
    <row r="137" spans="1:9" ht="25.5">
      <c r="A137" s="234" t="s">
        <v>50</v>
      </c>
      <c r="B137" s="197">
        <v>43</v>
      </c>
      <c r="C137" s="191" t="s">
        <v>28</v>
      </c>
      <c r="D137" s="203">
        <v>3239</v>
      </c>
      <c r="E137" s="209" t="s">
        <v>67</v>
      </c>
      <c r="F137" s="443" t="s">
        <v>702</v>
      </c>
      <c r="G137" s="455">
        <v>10000</v>
      </c>
      <c r="H137" s="431">
        <v>43832.5</v>
      </c>
      <c r="I137" s="434">
        <v>100000</v>
      </c>
    </row>
    <row r="138" spans="1:9" ht="25.5">
      <c r="A138" s="234" t="s">
        <v>50</v>
      </c>
      <c r="B138" s="197">
        <v>43</v>
      </c>
      <c r="C138" s="191" t="s">
        <v>28</v>
      </c>
      <c r="D138" s="203">
        <v>3241</v>
      </c>
      <c r="E138" s="209" t="s">
        <v>68</v>
      </c>
      <c r="F138" s="443" t="s">
        <v>702</v>
      </c>
      <c r="G138" s="455">
        <v>85500</v>
      </c>
      <c r="H138" s="431">
        <v>23743.62</v>
      </c>
      <c r="I138" s="434">
        <v>30000</v>
      </c>
    </row>
    <row r="139" spans="1:9" ht="25.5">
      <c r="A139" s="234" t="s">
        <v>50</v>
      </c>
      <c r="B139" s="197">
        <v>43</v>
      </c>
      <c r="C139" s="191" t="s">
        <v>28</v>
      </c>
      <c r="D139" s="203">
        <v>3291</v>
      </c>
      <c r="E139" s="209" t="s">
        <v>96</v>
      </c>
      <c r="F139" s="443" t="s">
        <v>702</v>
      </c>
      <c r="G139" s="455">
        <v>0</v>
      </c>
      <c r="H139" s="431">
        <v>0</v>
      </c>
      <c r="I139" s="434">
        <v>0</v>
      </c>
    </row>
    <row r="140" spans="1:9" ht="25.5">
      <c r="A140" s="234" t="s">
        <v>50</v>
      </c>
      <c r="B140" s="197">
        <v>43</v>
      </c>
      <c r="C140" s="191" t="s">
        <v>28</v>
      </c>
      <c r="D140" s="203">
        <v>3292</v>
      </c>
      <c r="E140" s="209" t="s">
        <v>60</v>
      </c>
      <c r="F140" s="443" t="s">
        <v>702</v>
      </c>
      <c r="G140" s="455">
        <v>50000</v>
      </c>
      <c r="H140" s="431">
        <v>0</v>
      </c>
      <c r="I140" s="434">
        <v>0</v>
      </c>
    </row>
    <row r="141" spans="1:9" ht="25.5">
      <c r="A141" s="234" t="s">
        <v>50</v>
      </c>
      <c r="B141" s="197">
        <v>43</v>
      </c>
      <c r="C141" s="191" t="s">
        <v>28</v>
      </c>
      <c r="D141" s="205">
        <v>3293</v>
      </c>
      <c r="E141" s="209" t="s">
        <v>69</v>
      </c>
      <c r="F141" s="443" t="s">
        <v>702</v>
      </c>
      <c r="G141" s="455">
        <v>118000</v>
      </c>
      <c r="H141" s="431">
        <v>26723.73</v>
      </c>
      <c r="I141" s="434">
        <v>45000</v>
      </c>
    </row>
    <row r="142" spans="1:9" ht="25.5">
      <c r="A142" s="234" t="s">
        <v>50</v>
      </c>
      <c r="B142" s="197">
        <v>43</v>
      </c>
      <c r="C142" s="191" t="s">
        <v>28</v>
      </c>
      <c r="D142" s="203">
        <v>3294</v>
      </c>
      <c r="E142" s="209" t="s">
        <v>70</v>
      </c>
      <c r="F142" s="443" t="s">
        <v>702</v>
      </c>
      <c r="G142" s="455">
        <v>20000</v>
      </c>
      <c r="H142" s="431">
        <v>560</v>
      </c>
      <c r="I142" s="434">
        <v>2000</v>
      </c>
    </row>
    <row r="143" spans="1:9" ht="25.5">
      <c r="A143" s="234" t="s">
        <v>50</v>
      </c>
      <c r="B143" s="197">
        <v>43</v>
      </c>
      <c r="C143" s="191" t="s">
        <v>28</v>
      </c>
      <c r="D143" s="203">
        <v>3295</v>
      </c>
      <c r="E143" s="209" t="s">
        <v>56</v>
      </c>
      <c r="F143" s="443" t="s">
        <v>702</v>
      </c>
      <c r="G143" s="455">
        <v>500</v>
      </c>
      <c r="H143" s="431">
        <v>0</v>
      </c>
      <c r="I143" s="434">
        <v>0</v>
      </c>
    </row>
    <row r="144" spans="1:9" ht="25.5">
      <c r="A144" s="234" t="s">
        <v>50</v>
      </c>
      <c r="B144" s="197">
        <v>43</v>
      </c>
      <c r="C144" s="191" t="s">
        <v>28</v>
      </c>
      <c r="D144" s="203">
        <v>3296</v>
      </c>
      <c r="E144" s="209" t="s">
        <v>101</v>
      </c>
      <c r="F144" s="443" t="s">
        <v>702</v>
      </c>
      <c r="G144" s="455">
        <v>0</v>
      </c>
      <c r="H144" s="431">
        <v>0</v>
      </c>
      <c r="I144" s="434">
        <v>0</v>
      </c>
    </row>
    <row r="145" spans="1:9" ht="25.5">
      <c r="A145" s="234" t="s">
        <v>50</v>
      </c>
      <c r="B145" s="197">
        <v>43</v>
      </c>
      <c r="C145" s="191" t="s">
        <v>28</v>
      </c>
      <c r="D145" s="203">
        <v>3299</v>
      </c>
      <c r="E145" s="209" t="s">
        <v>58</v>
      </c>
      <c r="F145" s="443" t="s">
        <v>702</v>
      </c>
      <c r="G145" s="455">
        <v>75000</v>
      </c>
      <c r="H145" s="431">
        <v>139161.32999999999</v>
      </c>
      <c r="I145" s="434">
        <v>200000</v>
      </c>
    </row>
    <row r="146" spans="1:9" ht="25.5">
      <c r="A146" s="234" t="s">
        <v>50</v>
      </c>
      <c r="B146" s="197">
        <v>43</v>
      </c>
      <c r="C146" s="191" t="s">
        <v>28</v>
      </c>
      <c r="D146" s="203">
        <v>3431</v>
      </c>
      <c r="E146" s="209" t="s">
        <v>71</v>
      </c>
      <c r="F146" s="443" t="s">
        <v>702</v>
      </c>
      <c r="G146" s="455">
        <v>1000</v>
      </c>
      <c r="H146" s="431">
        <v>1763.12</v>
      </c>
      <c r="I146" s="434">
        <v>5000</v>
      </c>
    </row>
    <row r="147" spans="1:9" ht="25.5">
      <c r="A147" s="234" t="s">
        <v>50</v>
      </c>
      <c r="B147" s="197">
        <v>43</v>
      </c>
      <c r="C147" s="191" t="s">
        <v>28</v>
      </c>
      <c r="D147" s="203">
        <v>3432</v>
      </c>
      <c r="E147" s="209" t="s">
        <v>72</v>
      </c>
      <c r="F147" s="443" t="s">
        <v>702</v>
      </c>
      <c r="G147" s="455">
        <v>0</v>
      </c>
      <c r="H147" s="431">
        <v>45.11</v>
      </c>
      <c r="I147" s="434">
        <v>100</v>
      </c>
    </row>
    <row r="148" spans="1:9" ht="25.5">
      <c r="A148" s="234" t="s">
        <v>50</v>
      </c>
      <c r="B148" s="197">
        <v>43</v>
      </c>
      <c r="C148" s="191" t="s">
        <v>28</v>
      </c>
      <c r="D148" s="203">
        <v>3433</v>
      </c>
      <c r="E148" s="209" t="s">
        <v>97</v>
      </c>
      <c r="F148" s="443" t="s">
        <v>702</v>
      </c>
      <c r="G148" s="455">
        <v>0</v>
      </c>
      <c r="H148" s="431">
        <v>0</v>
      </c>
      <c r="I148" s="434">
        <v>0</v>
      </c>
    </row>
    <row r="149" spans="1:9" ht="25.5">
      <c r="A149" s="234" t="s">
        <v>50</v>
      </c>
      <c r="B149" s="197">
        <v>43</v>
      </c>
      <c r="C149" s="191" t="s">
        <v>28</v>
      </c>
      <c r="D149" s="203">
        <v>3434</v>
      </c>
      <c r="E149" s="209" t="s">
        <v>98</v>
      </c>
      <c r="F149" s="443" t="s">
        <v>702</v>
      </c>
      <c r="G149" s="455">
        <v>0</v>
      </c>
      <c r="H149" s="431">
        <v>344.59</v>
      </c>
      <c r="I149" s="434">
        <v>500</v>
      </c>
    </row>
    <row r="150" spans="1:9" ht="25.5">
      <c r="A150" s="234" t="s">
        <v>50</v>
      </c>
      <c r="B150" s="197">
        <v>43</v>
      </c>
      <c r="C150" s="191" t="s">
        <v>28</v>
      </c>
      <c r="D150" s="203">
        <v>3721</v>
      </c>
      <c r="E150" s="209" t="s">
        <v>85</v>
      </c>
      <c r="F150" s="443" t="s">
        <v>702</v>
      </c>
      <c r="G150" s="455">
        <v>149000</v>
      </c>
      <c r="H150" s="431">
        <v>51200</v>
      </c>
      <c r="I150" s="434">
        <v>120000</v>
      </c>
    </row>
    <row r="151" spans="1:9" ht="25.5">
      <c r="A151" s="234" t="s">
        <v>50</v>
      </c>
      <c r="B151" s="197">
        <v>43</v>
      </c>
      <c r="C151" s="191" t="s">
        <v>28</v>
      </c>
      <c r="D151" s="203">
        <v>3811</v>
      </c>
      <c r="E151" s="209" t="s">
        <v>57</v>
      </c>
      <c r="F151" s="443" t="s">
        <v>702</v>
      </c>
      <c r="G151" s="455">
        <v>0</v>
      </c>
      <c r="H151" s="431">
        <v>0</v>
      </c>
      <c r="I151" s="434">
        <v>0</v>
      </c>
    </row>
    <row r="152" spans="1:9" ht="25.5">
      <c r="A152" s="234" t="s">
        <v>50</v>
      </c>
      <c r="B152" s="197">
        <v>43</v>
      </c>
      <c r="C152" s="191" t="s">
        <v>28</v>
      </c>
      <c r="D152" s="203">
        <v>3812</v>
      </c>
      <c r="E152" s="209" t="s">
        <v>102</v>
      </c>
      <c r="F152" s="443" t="s">
        <v>702</v>
      </c>
      <c r="G152" s="455">
        <v>0</v>
      </c>
      <c r="H152" s="431">
        <v>0</v>
      </c>
      <c r="I152" s="434">
        <v>0</v>
      </c>
    </row>
    <row r="153" spans="1:9" ht="25.5">
      <c r="A153" s="234" t="s">
        <v>50</v>
      </c>
      <c r="B153" s="197">
        <v>43</v>
      </c>
      <c r="C153" s="191" t="s">
        <v>28</v>
      </c>
      <c r="D153" s="203">
        <v>4123</v>
      </c>
      <c r="E153" s="209" t="s">
        <v>93</v>
      </c>
      <c r="F153" s="443" t="s">
        <v>702</v>
      </c>
      <c r="G153" s="455">
        <v>0</v>
      </c>
      <c r="H153" s="431">
        <v>0</v>
      </c>
      <c r="I153" s="434">
        <v>0</v>
      </c>
    </row>
    <row r="154" spans="1:9" ht="25.5">
      <c r="A154" s="234" t="s">
        <v>50</v>
      </c>
      <c r="B154" s="197">
        <v>43</v>
      </c>
      <c r="C154" s="191" t="s">
        <v>28</v>
      </c>
      <c r="D154" s="203">
        <v>4124</v>
      </c>
      <c r="E154" s="209" t="s">
        <v>95</v>
      </c>
      <c r="F154" s="443" t="s">
        <v>702</v>
      </c>
      <c r="G154" s="455">
        <v>0</v>
      </c>
      <c r="H154" s="431">
        <v>0</v>
      </c>
      <c r="I154" s="434">
        <v>0</v>
      </c>
    </row>
    <row r="155" spans="1:9" ht="25.5">
      <c r="A155" s="234" t="s">
        <v>50</v>
      </c>
      <c r="B155" s="197">
        <v>43</v>
      </c>
      <c r="C155" s="191" t="s">
        <v>28</v>
      </c>
      <c r="D155" s="203">
        <v>4212</v>
      </c>
      <c r="E155" s="209" t="s">
        <v>59</v>
      </c>
      <c r="F155" s="443" t="s">
        <v>702</v>
      </c>
      <c r="G155" s="455">
        <v>0</v>
      </c>
      <c r="H155" s="431">
        <v>0</v>
      </c>
      <c r="I155" s="434">
        <v>0</v>
      </c>
    </row>
    <row r="156" spans="1:9" ht="25.5">
      <c r="A156" s="234" t="s">
        <v>50</v>
      </c>
      <c r="B156" s="197">
        <v>43</v>
      </c>
      <c r="C156" s="191" t="s">
        <v>28</v>
      </c>
      <c r="D156" s="203">
        <v>4221</v>
      </c>
      <c r="E156" s="209" t="s">
        <v>64</v>
      </c>
      <c r="F156" s="443" t="s">
        <v>702</v>
      </c>
      <c r="G156" s="455">
        <v>160000</v>
      </c>
      <c r="H156" s="431">
        <v>51061</v>
      </c>
      <c r="I156" s="434">
        <v>65000</v>
      </c>
    </row>
    <row r="157" spans="1:9" ht="25.5">
      <c r="A157" s="234" t="s">
        <v>50</v>
      </c>
      <c r="B157" s="197">
        <v>43</v>
      </c>
      <c r="C157" s="191" t="s">
        <v>28</v>
      </c>
      <c r="D157" s="203">
        <v>4222</v>
      </c>
      <c r="E157" s="209" t="s">
        <v>73</v>
      </c>
      <c r="F157" s="443" t="s">
        <v>702</v>
      </c>
      <c r="G157" s="455">
        <v>10000</v>
      </c>
      <c r="H157" s="431">
        <v>0</v>
      </c>
      <c r="I157" s="434">
        <v>0</v>
      </c>
    </row>
    <row r="158" spans="1:9" ht="25.5">
      <c r="A158" s="234" t="s">
        <v>50</v>
      </c>
      <c r="B158" s="197">
        <v>43</v>
      </c>
      <c r="C158" s="191" t="s">
        <v>28</v>
      </c>
      <c r="D158" s="203">
        <v>4223</v>
      </c>
      <c r="E158" s="209" t="s">
        <v>91</v>
      </c>
      <c r="F158" s="443" t="s">
        <v>702</v>
      </c>
      <c r="G158" s="455">
        <v>45000</v>
      </c>
      <c r="H158" s="431">
        <v>66042.13</v>
      </c>
      <c r="I158" s="434">
        <v>85000</v>
      </c>
    </row>
    <row r="159" spans="1:9" ht="25.5">
      <c r="A159" s="234" t="s">
        <v>50</v>
      </c>
      <c r="B159" s="197">
        <v>43</v>
      </c>
      <c r="C159" s="191" t="s">
        <v>28</v>
      </c>
      <c r="D159" s="203">
        <v>4224</v>
      </c>
      <c r="E159" s="209" t="s">
        <v>74</v>
      </c>
      <c r="F159" s="443" t="s">
        <v>702</v>
      </c>
      <c r="G159" s="455">
        <v>0</v>
      </c>
      <c r="H159" s="431">
        <v>0</v>
      </c>
      <c r="I159" s="434">
        <v>0</v>
      </c>
    </row>
    <row r="160" spans="1:9" ht="25.5">
      <c r="A160" s="234" t="s">
        <v>50</v>
      </c>
      <c r="B160" s="197">
        <v>43</v>
      </c>
      <c r="C160" s="191" t="s">
        <v>28</v>
      </c>
      <c r="D160" s="203">
        <v>4225</v>
      </c>
      <c r="E160" s="209" t="s">
        <v>86</v>
      </c>
      <c r="F160" s="443" t="s">
        <v>702</v>
      </c>
      <c r="G160" s="455">
        <v>0</v>
      </c>
      <c r="H160" s="431">
        <v>0</v>
      </c>
      <c r="I160" s="434">
        <v>0</v>
      </c>
    </row>
    <row r="161" spans="1:9" ht="25.5">
      <c r="A161" s="234" t="s">
        <v>50</v>
      </c>
      <c r="B161" s="197">
        <v>43</v>
      </c>
      <c r="C161" s="191" t="s">
        <v>28</v>
      </c>
      <c r="D161" s="203">
        <v>4226</v>
      </c>
      <c r="E161" s="209" t="s">
        <v>103</v>
      </c>
      <c r="F161" s="443" t="s">
        <v>702</v>
      </c>
      <c r="G161" s="455">
        <v>0</v>
      </c>
      <c r="H161" s="431">
        <v>0</v>
      </c>
      <c r="I161" s="434">
        <v>0</v>
      </c>
    </row>
    <row r="162" spans="1:9" ht="25.5">
      <c r="A162" s="234" t="s">
        <v>50</v>
      </c>
      <c r="B162" s="197">
        <v>43</v>
      </c>
      <c r="C162" s="191" t="s">
        <v>28</v>
      </c>
      <c r="D162" s="203">
        <v>4227</v>
      </c>
      <c r="E162" s="209" t="s">
        <v>94</v>
      </c>
      <c r="F162" s="443" t="s">
        <v>702</v>
      </c>
      <c r="G162" s="455">
        <v>5000</v>
      </c>
      <c r="H162" s="431">
        <v>0</v>
      </c>
      <c r="I162" s="434">
        <v>0</v>
      </c>
    </row>
    <row r="163" spans="1:9" ht="25.5">
      <c r="A163" s="234" t="s">
        <v>50</v>
      </c>
      <c r="B163" s="197">
        <v>43</v>
      </c>
      <c r="C163" s="191" t="s">
        <v>28</v>
      </c>
      <c r="D163" s="203">
        <v>4231</v>
      </c>
      <c r="E163" s="209" t="s">
        <v>104</v>
      </c>
      <c r="F163" s="443" t="s">
        <v>702</v>
      </c>
      <c r="G163" s="455">
        <v>0</v>
      </c>
      <c r="H163" s="431">
        <v>0</v>
      </c>
      <c r="I163" s="434">
        <v>0</v>
      </c>
    </row>
    <row r="164" spans="1:9" ht="25.5">
      <c r="A164" s="234" t="s">
        <v>50</v>
      </c>
      <c r="B164" s="197">
        <v>43</v>
      </c>
      <c r="C164" s="191" t="s">
        <v>28</v>
      </c>
      <c r="D164" s="203">
        <v>4241</v>
      </c>
      <c r="E164" s="209" t="s">
        <v>75</v>
      </c>
      <c r="F164" s="443" t="s">
        <v>702</v>
      </c>
      <c r="G164" s="455">
        <v>0</v>
      </c>
      <c r="H164" s="431">
        <v>4516.24</v>
      </c>
      <c r="I164" s="434">
        <v>7000</v>
      </c>
    </row>
    <row r="165" spans="1:9" ht="25.5">
      <c r="A165" s="234" t="s">
        <v>50</v>
      </c>
      <c r="B165" s="197">
        <v>43</v>
      </c>
      <c r="C165" s="191" t="s">
        <v>28</v>
      </c>
      <c r="D165" s="203">
        <v>4262</v>
      </c>
      <c r="E165" s="209" t="s">
        <v>87</v>
      </c>
      <c r="F165" s="443" t="s">
        <v>702</v>
      </c>
      <c r="G165" s="455">
        <v>0</v>
      </c>
      <c r="H165" s="431">
        <v>0</v>
      </c>
      <c r="I165" s="434">
        <v>0</v>
      </c>
    </row>
    <row r="166" spans="1:9" ht="25.5">
      <c r="A166" s="234" t="s">
        <v>50</v>
      </c>
      <c r="B166" s="197">
        <v>43</v>
      </c>
      <c r="C166" s="191" t="s">
        <v>28</v>
      </c>
      <c r="D166" s="203">
        <v>4511</v>
      </c>
      <c r="E166" s="209" t="s">
        <v>92</v>
      </c>
      <c r="F166" s="443" t="s">
        <v>702</v>
      </c>
      <c r="G166" s="455">
        <v>935435</v>
      </c>
      <c r="H166" s="431">
        <v>522059.35</v>
      </c>
      <c r="I166" s="434">
        <v>522059.35</v>
      </c>
    </row>
    <row r="167" spans="1:9" ht="25.5">
      <c r="A167" s="235" t="s">
        <v>50</v>
      </c>
      <c r="B167" s="198">
        <v>43</v>
      </c>
      <c r="C167" s="193" t="s">
        <v>28</v>
      </c>
      <c r="D167" s="204"/>
      <c r="E167" s="210" t="s">
        <v>171</v>
      </c>
      <c r="F167" s="444" t="s">
        <v>702</v>
      </c>
      <c r="G167" s="456">
        <f>SUM(G116:G166)</f>
        <v>2342400</v>
      </c>
      <c r="H167" s="236">
        <f t="shared" ref="H167:I167" si="3">SUM(H116:H166)</f>
        <v>2366338.8600000003</v>
      </c>
      <c r="I167" s="435">
        <f t="shared" si="3"/>
        <v>2953059.35</v>
      </c>
    </row>
    <row r="168" spans="1:9" ht="25.5">
      <c r="A168" s="237" t="s">
        <v>50</v>
      </c>
      <c r="B168" s="200">
        <v>43</v>
      </c>
      <c r="C168" s="194" t="s">
        <v>28</v>
      </c>
      <c r="D168" s="207"/>
      <c r="E168" s="212" t="s">
        <v>704</v>
      </c>
      <c r="F168" s="445"/>
      <c r="G168" s="457">
        <f>G115+G167</f>
        <v>2342400</v>
      </c>
      <c r="H168" s="238">
        <f t="shared" ref="H168:I168" si="4">H115+H167</f>
        <v>2366338.8600000003</v>
      </c>
      <c r="I168" s="436">
        <f t="shared" si="4"/>
        <v>2953059.35</v>
      </c>
    </row>
    <row r="169" spans="1:9">
      <c r="A169" s="234" t="s">
        <v>50</v>
      </c>
      <c r="B169" s="197">
        <v>51</v>
      </c>
      <c r="C169" s="191" t="s">
        <v>31</v>
      </c>
      <c r="D169" s="203">
        <v>3211</v>
      </c>
      <c r="E169" s="209" t="s">
        <v>61</v>
      </c>
      <c r="F169" s="443" t="s">
        <v>702</v>
      </c>
      <c r="G169" s="455">
        <v>0</v>
      </c>
      <c r="H169" s="431">
        <v>0</v>
      </c>
      <c r="I169" s="431">
        <v>0</v>
      </c>
    </row>
    <row r="170" spans="1:9">
      <c r="A170" s="234" t="s">
        <v>50</v>
      </c>
      <c r="B170" s="197">
        <v>51</v>
      </c>
      <c r="C170" s="191" t="s">
        <v>31</v>
      </c>
      <c r="D170" s="203">
        <v>3237</v>
      </c>
      <c r="E170" s="209" t="s">
        <v>63</v>
      </c>
      <c r="F170" s="443" t="s">
        <v>702</v>
      </c>
      <c r="G170" s="455">
        <v>0</v>
      </c>
      <c r="H170" s="431">
        <v>0</v>
      </c>
      <c r="I170" s="431">
        <v>0</v>
      </c>
    </row>
    <row r="171" spans="1:9">
      <c r="A171" s="235" t="s">
        <v>50</v>
      </c>
      <c r="B171" s="198">
        <v>51</v>
      </c>
      <c r="C171" s="193" t="s">
        <v>31</v>
      </c>
      <c r="D171" s="204"/>
      <c r="E171" s="210" t="s">
        <v>171</v>
      </c>
      <c r="F171" s="444" t="s">
        <v>702</v>
      </c>
      <c r="G171" s="456">
        <f>SUM(G169:G170)</f>
        <v>0</v>
      </c>
      <c r="H171" s="236">
        <f t="shared" ref="H171:I171" si="5">SUM(H169:H170)</f>
        <v>0</v>
      </c>
      <c r="I171" s="435">
        <f t="shared" si="5"/>
        <v>0</v>
      </c>
    </row>
    <row r="172" spans="1:9">
      <c r="A172" s="234" t="s">
        <v>50</v>
      </c>
      <c r="B172" s="197">
        <v>51</v>
      </c>
      <c r="C172" s="191" t="s">
        <v>31</v>
      </c>
      <c r="D172" s="203">
        <v>3111</v>
      </c>
      <c r="E172" s="209" t="s">
        <v>51</v>
      </c>
      <c r="F172" s="443" t="s">
        <v>703</v>
      </c>
      <c r="G172" s="455">
        <v>0</v>
      </c>
      <c r="H172" s="431">
        <v>16500</v>
      </c>
      <c r="I172" s="434">
        <v>35000</v>
      </c>
    </row>
    <row r="173" spans="1:9" ht="25.5">
      <c r="A173" s="234" t="s">
        <v>50</v>
      </c>
      <c r="B173" s="197">
        <v>51</v>
      </c>
      <c r="C173" s="191" t="s">
        <v>31</v>
      </c>
      <c r="D173" s="203">
        <v>3132</v>
      </c>
      <c r="E173" s="209" t="s">
        <v>53</v>
      </c>
      <c r="F173" s="443" t="s">
        <v>703</v>
      </c>
      <c r="G173" s="455">
        <v>0</v>
      </c>
      <c r="H173" s="431">
        <v>2722.5</v>
      </c>
      <c r="I173" s="434">
        <v>5775</v>
      </c>
    </row>
    <row r="174" spans="1:9">
      <c r="A174" s="234" t="s">
        <v>50</v>
      </c>
      <c r="B174" s="197">
        <v>51</v>
      </c>
      <c r="C174" s="191" t="s">
        <v>31</v>
      </c>
      <c r="D174" s="203">
        <v>3211</v>
      </c>
      <c r="E174" s="209" t="s">
        <v>61</v>
      </c>
      <c r="F174" s="443" t="s">
        <v>703</v>
      </c>
      <c r="G174" s="455">
        <v>0</v>
      </c>
      <c r="H174" s="431">
        <v>4004</v>
      </c>
      <c r="I174" s="434">
        <v>8000</v>
      </c>
    </row>
    <row r="175" spans="1:9">
      <c r="A175" s="234" t="s">
        <v>50</v>
      </c>
      <c r="B175" s="197">
        <v>51</v>
      </c>
      <c r="C175" s="191" t="s">
        <v>31</v>
      </c>
      <c r="D175" s="203">
        <v>3213</v>
      </c>
      <c r="E175" s="209" t="s">
        <v>65</v>
      </c>
      <c r="F175" s="443" t="s">
        <v>703</v>
      </c>
      <c r="G175" s="455">
        <v>0</v>
      </c>
      <c r="H175" s="431">
        <v>720</v>
      </c>
      <c r="I175" s="434">
        <v>4000</v>
      </c>
    </row>
    <row r="176" spans="1:9" ht="25.5">
      <c r="A176" s="234" t="s">
        <v>50</v>
      </c>
      <c r="B176" s="197">
        <v>51</v>
      </c>
      <c r="C176" s="191" t="s">
        <v>31</v>
      </c>
      <c r="D176" s="203">
        <v>3221</v>
      </c>
      <c r="E176" s="209" t="s">
        <v>66</v>
      </c>
      <c r="F176" s="443" t="s">
        <v>703</v>
      </c>
      <c r="G176" s="455">
        <v>0</v>
      </c>
      <c r="H176" s="431">
        <v>6811.21</v>
      </c>
      <c r="I176" s="434">
        <v>9000</v>
      </c>
    </row>
    <row r="177" spans="1:9">
      <c r="A177" s="234" t="s">
        <v>50</v>
      </c>
      <c r="B177" s="197">
        <v>51</v>
      </c>
      <c r="C177" s="191" t="s">
        <v>31</v>
      </c>
      <c r="D177" s="203">
        <v>3233</v>
      </c>
      <c r="E177" s="209" t="s">
        <v>82</v>
      </c>
      <c r="F177" s="443" t="s">
        <v>703</v>
      </c>
      <c r="G177" s="455">
        <v>0</v>
      </c>
      <c r="H177" s="431">
        <v>0</v>
      </c>
      <c r="I177" s="434">
        <v>0</v>
      </c>
    </row>
    <row r="178" spans="1:9">
      <c r="A178" s="234" t="s">
        <v>50</v>
      </c>
      <c r="B178" s="197">
        <v>51</v>
      </c>
      <c r="C178" s="191" t="s">
        <v>31</v>
      </c>
      <c r="D178" s="203">
        <v>3235</v>
      </c>
      <c r="E178" s="209" t="s">
        <v>89</v>
      </c>
      <c r="F178" s="443" t="s">
        <v>703</v>
      </c>
      <c r="G178" s="455">
        <v>0</v>
      </c>
      <c r="H178" s="431">
        <v>651.13</v>
      </c>
      <c r="I178" s="434">
        <v>651.13</v>
      </c>
    </row>
    <row r="179" spans="1:9">
      <c r="A179" s="234" t="s">
        <v>50</v>
      </c>
      <c r="B179" s="197">
        <v>51</v>
      </c>
      <c r="C179" s="191" t="s">
        <v>31</v>
      </c>
      <c r="D179" s="203">
        <v>3237</v>
      </c>
      <c r="E179" s="209" t="s">
        <v>63</v>
      </c>
      <c r="F179" s="443" t="s">
        <v>703</v>
      </c>
      <c r="G179" s="455">
        <v>0</v>
      </c>
      <c r="H179" s="431">
        <v>1404.22</v>
      </c>
      <c r="I179" s="434">
        <v>5000</v>
      </c>
    </row>
    <row r="180" spans="1:9">
      <c r="A180" s="234" t="s">
        <v>50</v>
      </c>
      <c r="B180" s="197">
        <v>51</v>
      </c>
      <c r="C180" s="191" t="s">
        <v>31</v>
      </c>
      <c r="D180" s="203">
        <v>3239</v>
      </c>
      <c r="E180" s="209" t="s">
        <v>67</v>
      </c>
      <c r="F180" s="443" t="s">
        <v>703</v>
      </c>
      <c r="G180" s="455">
        <v>0</v>
      </c>
      <c r="H180" s="431">
        <v>0</v>
      </c>
      <c r="I180" s="434">
        <v>0</v>
      </c>
    </row>
    <row r="181" spans="1:9" ht="25.5">
      <c r="A181" s="234" t="s">
        <v>50</v>
      </c>
      <c r="B181" s="197">
        <v>51</v>
      </c>
      <c r="C181" s="191" t="s">
        <v>31</v>
      </c>
      <c r="D181" s="203">
        <v>3241</v>
      </c>
      <c r="E181" s="209" t="s">
        <v>68</v>
      </c>
      <c r="F181" s="443" t="s">
        <v>703</v>
      </c>
      <c r="G181" s="455">
        <v>0</v>
      </c>
      <c r="H181" s="431">
        <v>0</v>
      </c>
      <c r="I181" s="434">
        <v>0</v>
      </c>
    </row>
    <row r="182" spans="1:9">
      <c r="A182" s="234" t="s">
        <v>50</v>
      </c>
      <c r="B182" s="197">
        <v>51</v>
      </c>
      <c r="C182" s="191" t="s">
        <v>31</v>
      </c>
      <c r="D182" s="203">
        <v>3293</v>
      </c>
      <c r="E182" s="209" t="s">
        <v>69</v>
      </c>
      <c r="F182" s="443" t="s">
        <v>703</v>
      </c>
      <c r="G182" s="455">
        <v>0</v>
      </c>
      <c r="H182" s="431">
        <v>2550</v>
      </c>
      <c r="I182" s="434">
        <v>4000</v>
      </c>
    </row>
    <row r="183" spans="1:9" ht="25.5">
      <c r="A183" s="234" t="s">
        <v>50</v>
      </c>
      <c r="B183" s="197">
        <v>51</v>
      </c>
      <c r="C183" s="191" t="s">
        <v>31</v>
      </c>
      <c r="D183" s="203">
        <v>3693</v>
      </c>
      <c r="E183" s="209" t="s">
        <v>84</v>
      </c>
      <c r="F183" s="443" t="s">
        <v>703</v>
      </c>
      <c r="G183" s="455">
        <v>0</v>
      </c>
      <c r="H183" s="431">
        <v>0</v>
      </c>
      <c r="I183" s="434">
        <v>0</v>
      </c>
    </row>
    <row r="184" spans="1:9">
      <c r="A184" s="234" t="s">
        <v>50</v>
      </c>
      <c r="B184" s="197">
        <v>51</v>
      </c>
      <c r="C184" s="191" t="s">
        <v>31</v>
      </c>
      <c r="D184" s="203">
        <v>4212</v>
      </c>
      <c r="E184" s="209" t="s">
        <v>59</v>
      </c>
      <c r="F184" s="443" t="s">
        <v>703</v>
      </c>
      <c r="G184" s="455">
        <v>0</v>
      </c>
      <c r="H184" s="431">
        <v>0</v>
      </c>
      <c r="I184" s="434">
        <v>0</v>
      </c>
    </row>
    <row r="185" spans="1:9">
      <c r="A185" s="234" t="s">
        <v>50</v>
      </c>
      <c r="B185" s="197">
        <v>51</v>
      </c>
      <c r="C185" s="191" t="s">
        <v>31</v>
      </c>
      <c r="D185" s="203">
        <v>4221</v>
      </c>
      <c r="E185" s="209" t="s">
        <v>64</v>
      </c>
      <c r="F185" s="443" t="s">
        <v>703</v>
      </c>
      <c r="G185" s="455">
        <v>0</v>
      </c>
      <c r="H185" s="431">
        <v>13157.55</v>
      </c>
      <c r="I185" s="434">
        <v>16000</v>
      </c>
    </row>
    <row r="186" spans="1:9">
      <c r="A186" s="234" t="s">
        <v>50</v>
      </c>
      <c r="B186" s="197">
        <v>51</v>
      </c>
      <c r="C186" s="191" t="s">
        <v>31</v>
      </c>
      <c r="D186" s="203">
        <v>4222</v>
      </c>
      <c r="E186" s="209" t="s">
        <v>73</v>
      </c>
      <c r="F186" s="443" t="s">
        <v>703</v>
      </c>
      <c r="G186" s="455">
        <v>0</v>
      </c>
      <c r="H186" s="431">
        <v>10544.05</v>
      </c>
      <c r="I186" s="434">
        <v>15000</v>
      </c>
    </row>
    <row r="187" spans="1:9">
      <c r="A187" s="234" t="s">
        <v>50</v>
      </c>
      <c r="B187" s="197">
        <v>51</v>
      </c>
      <c r="C187" s="191" t="s">
        <v>31</v>
      </c>
      <c r="D187" s="203">
        <v>4224</v>
      </c>
      <c r="E187" s="209" t="s">
        <v>74</v>
      </c>
      <c r="F187" s="443" t="s">
        <v>703</v>
      </c>
      <c r="G187" s="455">
        <v>0</v>
      </c>
      <c r="H187" s="431">
        <v>0</v>
      </c>
      <c r="I187" s="434">
        <v>0</v>
      </c>
    </row>
    <row r="188" spans="1:9">
      <c r="A188" s="234" t="s">
        <v>50</v>
      </c>
      <c r="B188" s="197">
        <v>51</v>
      </c>
      <c r="C188" s="191" t="s">
        <v>31</v>
      </c>
      <c r="D188" s="203">
        <v>4225</v>
      </c>
      <c r="E188" s="209" t="s">
        <v>86</v>
      </c>
      <c r="F188" s="443" t="s">
        <v>703</v>
      </c>
      <c r="G188" s="455">
        <v>0</v>
      </c>
      <c r="H188" s="431">
        <v>0</v>
      </c>
      <c r="I188" s="434">
        <v>0</v>
      </c>
    </row>
    <row r="189" spans="1:9" ht="25.5">
      <c r="A189" s="234" t="s">
        <v>50</v>
      </c>
      <c r="B189" s="197">
        <v>51</v>
      </c>
      <c r="C189" s="191" t="s">
        <v>31</v>
      </c>
      <c r="D189" s="203">
        <v>4227</v>
      </c>
      <c r="E189" s="209" t="s">
        <v>94</v>
      </c>
      <c r="F189" s="443" t="s">
        <v>703</v>
      </c>
      <c r="G189" s="455">
        <v>0</v>
      </c>
      <c r="H189" s="431">
        <v>0</v>
      </c>
      <c r="I189" s="434">
        <v>0</v>
      </c>
    </row>
    <row r="190" spans="1:9">
      <c r="A190" s="235" t="s">
        <v>50</v>
      </c>
      <c r="B190" s="198">
        <v>51</v>
      </c>
      <c r="C190" s="193" t="s">
        <v>31</v>
      </c>
      <c r="D190" s="204"/>
      <c r="E190" s="210" t="s">
        <v>171</v>
      </c>
      <c r="F190" s="444" t="s">
        <v>703</v>
      </c>
      <c r="G190" s="456">
        <f>SUM(G172:G189)</f>
        <v>0</v>
      </c>
      <c r="H190" s="236">
        <f t="shared" ref="H190:I190" si="6">SUM(H172:H189)</f>
        <v>59064.66</v>
      </c>
      <c r="I190" s="435">
        <f t="shared" si="6"/>
        <v>102426.13</v>
      </c>
    </row>
    <row r="191" spans="1:9">
      <c r="A191" s="237" t="s">
        <v>50</v>
      </c>
      <c r="B191" s="200">
        <v>51</v>
      </c>
      <c r="C191" s="194" t="s">
        <v>31</v>
      </c>
      <c r="D191" s="207"/>
      <c r="E191" s="212" t="s">
        <v>705</v>
      </c>
      <c r="F191" s="445"/>
      <c r="G191" s="457">
        <f>G171+G190</f>
        <v>0</v>
      </c>
      <c r="H191" s="238">
        <f t="shared" ref="H191:I191" si="7">H171+H190</f>
        <v>59064.66</v>
      </c>
      <c r="I191" s="436">
        <f t="shared" si="7"/>
        <v>102426.13</v>
      </c>
    </row>
    <row r="192" spans="1:9">
      <c r="A192" s="234" t="s">
        <v>50</v>
      </c>
      <c r="B192" s="197">
        <v>52</v>
      </c>
      <c r="C192" s="191" t="s">
        <v>33</v>
      </c>
      <c r="D192" s="203">
        <v>3111</v>
      </c>
      <c r="E192" s="209" t="s">
        <v>51</v>
      </c>
      <c r="F192" s="443" t="s">
        <v>703</v>
      </c>
      <c r="G192" s="455">
        <v>0</v>
      </c>
      <c r="H192" s="431">
        <v>0</v>
      </c>
      <c r="I192" s="434">
        <v>0</v>
      </c>
    </row>
    <row r="193" spans="1:9" ht="25.5">
      <c r="A193" s="234" t="s">
        <v>50</v>
      </c>
      <c r="B193" s="197">
        <v>52</v>
      </c>
      <c r="C193" s="191" t="s">
        <v>33</v>
      </c>
      <c r="D193" s="203">
        <v>3132</v>
      </c>
      <c r="E193" s="209" t="s">
        <v>53</v>
      </c>
      <c r="F193" s="443" t="s">
        <v>703</v>
      </c>
      <c r="G193" s="455">
        <v>0</v>
      </c>
      <c r="H193" s="431">
        <v>0</v>
      </c>
      <c r="I193" s="434">
        <v>0</v>
      </c>
    </row>
    <row r="194" spans="1:9">
      <c r="A194" s="234" t="s">
        <v>50</v>
      </c>
      <c r="B194" s="197">
        <v>52</v>
      </c>
      <c r="C194" s="191" t="s">
        <v>33</v>
      </c>
      <c r="D194" s="203">
        <v>3211</v>
      </c>
      <c r="E194" s="209" t="s">
        <v>61</v>
      </c>
      <c r="F194" s="443" t="s">
        <v>703</v>
      </c>
      <c r="G194" s="455">
        <v>250000</v>
      </c>
      <c r="H194" s="431">
        <v>54102.49</v>
      </c>
      <c r="I194" s="434">
        <v>66100</v>
      </c>
    </row>
    <row r="195" spans="1:9">
      <c r="A195" s="234" t="s">
        <v>50</v>
      </c>
      <c r="B195" s="197">
        <v>52</v>
      </c>
      <c r="C195" s="191" t="s">
        <v>33</v>
      </c>
      <c r="D195" s="203">
        <v>3213</v>
      </c>
      <c r="E195" s="209" t="s">
        <v>65</v>
      </c>
      <c r="F195" s="443" t="s">
        <v>703</v>
      </c>
      <c r="G195" s="455">
        <v>0</v>
      </c>
      <c r="H195" s="431">
        <v>0</v>
      </c>
      <c r="I195" s="434">
        <v>0</v>
      </c>
    </row>
    <row r="196" spans="1:9" ht="25.5">
      <c r="A196" s="234" t="s">
        <v>50</v>
      </c>
      <c r="B196" s="197">
        <v>52</v>
      </c>
      <c r="C196" s="191" t="s">
        <v>33</v>
      </c>
      <c r="D196" s="203">
        <v>3221</v>
      </c>
      <c r="E196" s="209" t="s">
        <v>66</v>
      </c>
      <c r="F196" s="443" t="s">
        <v>703</v>
      </c>
      <c r="G196" s="455">
        <v>0</v>
      </c>
      <c r="H196" s="431">
        <v>0</v>
      </c>
      <c r="I196" s="434">
        <v>1149</v>
      </c>
    </row>
    <row r="197" spans="1:9">
      <c r="A197" s="234" t="s">
        <v>50</v>
      </c>
      <c r="B197" s="197">
        <v>52</v>
      </c>
      <c r="C197" s="191" t="s">
        <v>33</v>
      </c>
      <c r="D197" s="203">
        <v>3222</v>
      </c>
      <c r="E197" s="209" t="s">
        <v>77</v>
      </c>
      <c r="F197" s="443" t="s">
        <v>703</v>
      </c>
      <c r="G197" s="455">
        <v>0</v>
      </c>
      <c r="H197" s="431">
        <v>0</v>
      </c>
      <c r="I197" s="434">
        <v>0</v>
      </c>
    </row>
    <row r="198" spans="1:9">
      <c r="A198" s="234" t="s">
        <v>50</v>
      </c>
      <c r="B198" s="197">
        <v>52</v>
      </c>
      <c r="C198" s="191" t="s">
        <v>33</v>
      </c>
      <c r="D198" s="203">
        <v>3223</v>
      </c>
      <c r="E198" s="209" t="s">
        <v>78</v>
      </c>
      <c r="F198" s="443" t="s">
        <v>703</v>
      </c>
      <c r="G198" s="455">
        <v>0</v>
      </c>
      <c r="H198" s="431">
        <v>0</v>
      </c>
      <c r="I198" s="434"/>
    </row>
    <row r="199" spans="1:9">
      <c r="A199" s="234" t="s">
        <v>50</v>
      </c>
      <c r="B199" s="197">
        <v>52</v>
      </c>
      <c r="C199" s="191" t="s">
        <v>33</v>
      </c>
      <c r="D199" s="203">
        <v>3233</v>
      </c>
      <c r="E199" s="209" t="s">
        <v>82</v>
      </c>
      <c r="F199" s="443" t="s">
        <v>703</v>
      </c>
      <c r="G199" s="455">
        <v>0</v>
      </c>
      <c r="H199" s="431">
        <v>0</v>
      </c>
      <c r="I199" s="434">
        <v>0</v>
      </c>
    </row>
    <row r="200" spans="1:9">
      <c r="A200" s="234" t="s">
        <v>50</v>
      </c>
      <c r="B200" s="197">
        <v>52</v>
      </c>
      <c r="C200" s="191" t="s">
        <v>33</v>
      </c>
      <c r="D200" s="203">
        <v>3237</v>
      </c>
      <c r="E200" s="209" t="s">
        <v>63</v>
      </c>
      <c r="F200" s="443" t="s">
        <v>703</v>
      </c>
      <c r="G200" s="455">
        <v>0</v>
      </c>
      <c r="H200" s="431">
        <v>0</v>
      </c>
      <c r="I200" s="434">
        <v>0</v>
      </c>
    </row>
    <row r="201" spans="1:9">
      <c r="A201" s="234" t="s">
        <v>50</v>
      </c>
      <c r="B201" s="197">
        <v>52</v>
      </c>
      <c r="C201" s="191" t="s">
        <v>33</v>
      </c>
      <c r="D201" s="203">
        <v>3238</v>
      </c>
      <c r="E201" s="209" t="s">
        <v>83</v>
      </c>
      <c r="F201" s="443" t="s">
        <v>703</v>
      </c>
      <c r="G201" s="455">
        <v>0</v>
      </c>
      <c r="H201" s="431">
        <v>0</v>
      </c>
      <c r="I201" s="434">
        <v>0</v>
      </c>
    </row>
    <row r="202" spans="1:9">
      <c r="A202" s="234" t="s">
        <v>50</v>
      </c>
      <c r="B202" s="197">
        <v>52</v>
      </c>
      <c r="C202" s="191" t="s">
        <v>33</v>
      </c>
      <c r="D202" s="203">
        <v>3239</v>
      </c>
      <c r="E202" s="209" t="s">
        <v>67</v>
      </c>
      <c r="F202" s="443" t="s">
        <v>703</v>
      </c>
      <c r="G202" s="455">
        <v>0</v>
      </c>
      <c r="H202" s="431">
        <v>0</v>
      </c>
      <c r="I202" s="434">
        <v>0</v>
      </c>
    </row>
    <row r="203" spans="1:9" ht="25.5">
      <c r="A203" s="234" t="s">
        <v>50</v>
      </c>
      <c r="B203" s="197">
        <v>52</v>
      </c>
      <c r="C203" s="191" t="s">
        <v>33</v>
      </c>
      <c r="D203" s="203">
        <v>3241</v>
      </c>
      <c r="E203" s="209" t="s">
        <v>68</v>
      </c>
      <c r="F203" s="443" t="s">
        <v>703</v>
      </c>
      <c r="G203" s="455">
        <v>0</v>
      </c>
      <c r="H203" s="431">
        <v>0</v>
      </c>
      <c r="I203" s="434">
        <v>0</v>
      </c>
    </row>
    <row r="204" spans="1:9">
      <c r="A204" s="234" t="s">
        <v>50</v>
      </c>
      <c r="B204" s="197">
        <v>52</v>
      </c>
      <c r="C204" s="191" t="s">
        <v>33</v>
      </c>
      <c r="D204" s="203">
        <v>3293</v>
      </c>
      <c r="E204" s="209" t="s">
        <v>69</v>
      </c>
      <c r="F204" s="443" t="s">
        <v>703</v>
      </c>
      <c r="G204" s="455">
        <v>0</v>
      </c>
      <c r="H204" s="431">
        <v>0</v>
      </c>
      <c r="I204" s="434">
        <v>0</v>
      </c>
    </row>
    <row r="205" spans="1:9" ht="25.5">
      <c r="A205" s="234" t="s">
        <v>50</v>
      </c>
      <c r="B205" s="197">
        <v>52</v>
      </c>
      <c r="C205" s="191" t="s">
        <v>33</v>
      </c>
      <c r="D205" s="203">
        <v>3299</v>
      </c>
      <c r="E205" s="209" t="s">
        <v>58</v>
      </c>
      <c r="F205" s="443" t="s">
        <v>703</v>
      </c>
      <c r="G205" s="455">
        <v>0</v>
      </c>
      <c r="H205" s="431">
        <v>0</v>
      </c>
      <c r="I205" s="434">
        <v>0</v>
      </c>
    </row>
    <row r="206" spans="1:9" ht="25.5">
      <c r="A206" s="234" t="s">
        <v>50</v>
      </c>
      <c r="B206" s="197">
        <v>52</v>
      </c>
      <c r="C206" s="191" t="s">
        <v>33</v>
      </c>
      <c r="D206" s="203">
        <v>3693</v>
      </c>
      <c r="E206" s="209" t="s">
        <v>84</v>
      </c>
      <c r="F206" s="443" t="s">
        <v>703</v>
      </c>
      <c r="G206" s="455">
        <v>0</v>
      </c>
      <c r="H206" s="431">
        <v>0</v>
      </c>
      <c r="I206" s="434">
        <v>0</v>
      </c>
    </row>
    <row r="207" spans="1:9" ht="25.5">
      <c r="A207" s="234" t="s">
        <v>50</v>
      </c>
      <c r="B207" s="197">
        <v>52</v>
      </c>
      <c r="C207" s="191" t="s">
        <v>33</v>
      </c>
      <c r="D207" s="203">
        <v>3723</v>
      </c>
      <c r="E207" s="209" t="s">
        <v>706</v>
      </c>
      <c r="F207" s="443" t="s">
        <v>703</v>
      </c>
      <c r="G207" s="455">
        <v>0</v>
      </c>
      <c r="H207" s="431">
        <v>0</v>
      </c>
      <c r="I207" s="434">
        <v>0</v>
      </c>
    </row>
    <row r="208" spans="1:9">
      <c r="A208" s="234" t="s">
        <v>50</v>
      </c>
      <c r="B208" s="197">
        <v>52</v>
      </c>
      <c r="C208" s="191" t="s">
        <v>33</v>
      </c>
      <c r="D208" s="203">
        <v>4224</v>
      </c>
      <c r="E208" s="209" t="s">
        <v>74</v>
      </c>
      <c r="F208" s="443" t="s">
        <v>703</v>
      </c>
      <c r="G208" s="455">
        <v>0</v>
      </c>
      <c r="H208" s="431">
        <v>0</v>
      </c>
      <c r="I208" s="434">
        <v>0</v>
      </c>
    </row>
    <row r="209" spans="1:9">
      <c r="A209" s="234" t="s">
        <v>50</v>
      </c>
      <c r="B209" s="197">
        <v>52</v>
      </c>
      <c r="C209" s="191" t="s">
        <v>33</v>
      </c>
      <c r="D209" s="203">
        <v>4225</v>
      </c>
      <c r="E209" s="209" t="s">
        <v>86</v>
      </c>
      <c r="F209" s="443" t="s">
        <v>703</v>
      </c>
      <c r="G209" s="455">
        <v>0</v>
      </c>
      <c r="H209" s="431">
        <v>0</v>
      </c>
      <c r="I209" s="434">
        <v>0</v>
      </c>
    </row>
    <row r="210" spans="1:9">
      <c r="A210" s="235" t="s">
        <v>50</v>
      </c>
      <c r="B210" s="198">
        <v>52</v>
      </c>
      <c r="C210" s="193" t="s">
        <v>33</v>
      </c>
      <c r="D210" s="204"/>
      <c r="E210" s="210" t="s">
        <v>171</v>
      </c>
      <c r="F210" s="444" t="s">
        <v>703</v>
      </c>
      <c r="G210" s="456">
        <f>SUM(G192:G209)</f>
        <v>250000</v>
      </c>
      <c r="H210" s="236">
        <f t="shared" ref="H210:I210" si="8">SUM(H192:H209)</f>
        <v>54102.49</v>
      </c>
      <c r="I210" s="435">
        <f t="shared" si="8"/>
        <v>67249</v>
      </c>
    </row>
    <row r="211" spans="1:9">
      <c r="A211" s="234" t="s">
        <v>50</v>
      </c>
      <c r="B211" s="197">
        <v>52</v>
      </c>
      <c r="C211" s="191" t="s">
        <v>33</v>
      </c>
      <c r="D211" s="203">
        <v>3111</v>
      </c>
      <c r="E211" s="209" t="s">
        <v>51</v>
      </c>
      <c r="F211" s="443" t="s">
        <v>702</v>
      </c>
      <c r="G211" s="455">
        <v>0</v>
      </c>
      <c r="H211" s="431">
        <v>138692.82999999999</v>
      </c>
      <c r="I211" s="434">
        <v>306500</v>
      </c>
    </row>
    <row r="212" spans="1:9">
      <c r="A212" s="234" t="s">
        <v>50</v>
      </c>
      <c r="B212" s="197">
        <v>52</v>
      </c>
      <c r="C212" s="191" t="s">
        <v>33</v>
      </c>
      <c r="D212" s="203">
        <v>3121</v>
      </c>
      <c r="E212" s="209" t="s">
        <v>52</v>
      </c>
      <c r="F212" s="443" t="s">
        <v>702</v>
      </c>
      <c r="G212" s="455">
        <v>0</v>
      </c>
      <c r="H212" s="431">
        <v>0</v>
      </c>
      <c r="I212" s="434">
        <v>0</v>
      </c>
    </row>
    <row r="213" spans="1:9" ht="25.5">
      <c r="A213" s="234" t="s">
        <v>50</v>
      </c>
      <c r="B213" s="197">
        <v>52</v>
      </c>
      <c r="C213" s="191" t="s">
        <v>33</v>
      </c>
      <c r="D213" s="203">
        <v>3132</v>
      </c>
      <c r="E213" s="209" t="s">
        <v>53</v>
      </c>
      <c r="F213" s="443" t="s">
        <v>702</v>
      </c>
      <c r="G213" s="455">
        <v>0</v>
      </c>
      <c r="H213" s="431">
        <v>14197.46</v>
      </c>
      <c r="I213" s="434">
        <v>31300</v>
      </c>
    </row>
    <row r="214" spans="1:9">
      <c r="A214" s="234" t="s">
        <v>50</v>
      </c>
      <c r="B214" s="197">
        <v>52</v>
      </c>
      <c r="C214" s="191" t="s">
        <v>33</v>
      </c>
      <c r="D214" s="203">
        <v>3211</v>
      </c>
      <c r="E214" s="209" t="s">
        <v>61</v>
      </c>
      <c r="F214" s="443" t="s">
        <v>702</v>
      </c>
      <c r="G214" s="455">
        <v>0</v>
      </c>
      <c r="H214" s="431">
        <v>440</v>
      </c>
      <c r="I214" s="434">
        <v>2500</v>
      </c>
    </row>
    <row r="215" spans="1:9" ht="25.5">
      <c r="A215" s="234" t="s">
        <v>50</v>
      </c>
      <c r="B215" s="197">
        <v>52</v>
      </c>
      <c r="C215" s="191" t="s">
        <v>33</v>
      </c>
      <c r="D215" s="203">
        <v>3212</v>
      </c>
      <c r="E215" s="209" t="s">
        <v>54</v>
      </c>
      <c r="F215" s="443" t="s">
        <v>702</v>
      </c>
      <c r="G215" s="455">
        <v>0</v>
      </c>
      <c r="H215" s="431">
        <v>0</v>
      </c>
      <c r="I215" s="434">
        <v>0</v>
      </c>
    </row>
    <row r="216" spans="1:9">
      <c r="A216" s="234" t="s">
        <v>50</v>
      </c>
      <c r="B216" s="197">
        <v>52</v>
      </c>
      <c r="C216" s="191" t="s">
        <v>33</v>
      </c>
      <c r="D216" s="203">
        <v>3213</v>
      </c>
      <c r="E216" s="209" t="s">
        <v>65</v>
      </c>
      <c r="F216" s="443" t="s">
        <v>702</v>
      </c>
      <c r="G216" s="455">
        <v>0</v>
      </c>
      <c r="H216" s="431">
        <v>0</v>
      </c>
      <c r="I216" s="434">
        <v>0</v>
      </c>
    </row>
    <row r="217" spans="1:9" ht="25.5">
      <c r="A217" s="234" t="s">
        <v>50</v>
      </c>
      <c r="B217" s="197">
        <v>52</v>
      </c>
      <c r="C217" s="191" t="s">
        <v>33</v>
      </c>
      <c r="D217" s="203">
        <v>3221</v>
      </c>
      <c r="E217" s="209" t="s">
        <v>66</v>
      </c>
      <c r="F217" s="443" t="s">
        <v>702</v>
      </c>
      <c r="G217" s="455">
        <v>0</v>
      </c>
      <c r="H217" s="431">
        <v>0</v>
      </c>
      <c r="I217" s="434">
        <v>0</v>
      </c>
    </row>
    <row r="218" spans="1:9">
      <c r="A218" s="234" t="s">
        <v>50</v>
      </c>
      <c r="B218" s="197">
        <v>52</v>
      </c>
      <c r="C218" s="191" t="s">
        <v>33</v>
      </c>
      <c r="D218" s="203">
        <v>3223</v>
      </c>
      <c r="E218" s="209" t="s">
        <v>78</v>
      </c>
      <c r="F218" s="443" t="s">
        <v>702</v>
      </c>
      <c r="G218" s="455">
        <v>0</v>
      </c>
      <c r="H218" s="431">
        <v>0</v>
      </c>
      <c r="I218" s="434">
        <v>0</v>
      </c>
    </row>
    <row r="219" spans="1:9" ht="25.5">
      <c r="A219" s="234" t="s">
        <v>50</v>
      </c>
      <c r="B219" s="197">
        <v>52</v>
      </c>
      <c r="C219" s="191" t="s">
        <v>33</v>
      </c>
      <c r="D219" s="203">
        <v>3224</v>
      </c>
      <c r="E219" s="209" t="s">
        <v>62</v>
      </c>
      <c r="F219" s="443" t="s">
        <v>702</v>
      </c>
      <c r="G219" s="455">
        <v>0</v>
      </c>
      <c r="H219" s="431">
        <v>0</v>
      </c>
      <c r="I219" s="434">
        <v>0</v>
      </c>
    </row>
    <row r="220" spans="1:9">
      <c r="A220" s="234" t="s">
        <v>50</v>
      </c>
      <c r="B220" s="197">
        <v>52</v>
      </c>
      <c r="C220" s="191" t="s">
        <v>33</v>
      </c>
      <c r="D220" s="203">
        <v>3231</v>
      </c>
      <c r="E220" s="209" t="s">
        <v>80</v>
      </c>
      <c r="F220" s="443" t="s">
        <v>702</v>
      </c>
      <c r="G220" s="455">
        <v>0</v>
      </c>
      <c r="H220" s="431">
        <v>0</v>
      </c>
      <c r="I220" s="434">
        <v>0</v>
      </c>
    </row>
    <row r="221" spans="1:9" ht="25.5">
      <c r="A221" s="234" t="s">
        <v>50</v>
      </c>
      <c r="B221" s="197">
        <v>52</v>
      </c>
      <c r="C221" s="191" t="s">
        <v>33</v>
      </c>
      <c r="D221" s="203">
        <v>3232</v>
      </c>
      <c r="E221" s="209" t="s">
        <v>81</v>
      </c>
      <c r="F221" s="443" t="s">
        <v>702</v>
      </c>
      <c r="G221" s="455">
        <v>0</v>
      </c>
      <c r="H221" s="431">
        <v>0</v>
      </c>
      <c r="I221" s="434">
        <v>0</v>
      </c>
    </row>
    <row r="222" spans="1:9">
      <c r="A222" s="234" t="s">
        <v>50</v>
      </c>
      <c r="B222" s="197">
        <v>52</v>
      </c>
      <c r="C222" s="191" t="s">
        <v>33</v>
      </c>
      <c r="D222" s="203">
        <v>3233</v>
      </c>
      <c r="E222" s="209" t="s">
        <v>82</v>
      </c>
      <c r="F222" s="443" t="s">
        <v>702</v>
      </c>
      <c r="G222" s="455">
        <v>0</v>
      </c>
      <c r="H222" s="431">
        <v>3000</v>
      </c>
      <c r="I222" s="434">
        <v>3000</v>
      </c>
    </row>
    <row r="223" spans="1:9">
      <c r="A223" s="234" t="s">
        <v>50</v>
      </c>
      <c r="B223" s="197">
        <v>52</v>
      </c>
      <c r="C223" s="191" t="s">
        <v>33</v>
      </c>
      <c r="D223" s="203">
        <v>3234</v>
      </c>
      <c r="E223" s="209" t="s">
        <v>88</v>
      </c>
      <c r="F223" s="443" t="s">
        <v>702</v>
      </c>
      <c r="G223" s="455">
        <v>0</v>
      </c>
      <c r="H223" s="431">
        <v>0</v>
      </c>
      <c r="I223" s="434">
        <v>0</v>
      </c>
    </row>
    <row r="224" spans="1:9">
      <c r="A224" s="234" t="s">
        <v>50</v>
      </c>
      <c r="B224" s="197">
        <v>52</v>
      </c>
      <c r="C224" s="191" t="s">
        <v>33</v>
      </c>
      <c r="D224" s="203">
        <v>3235</v>
      </c>
      <c r="E224" s="209" t="s">
        <v>89</v>
      </c>
      <c r="F224" s="443" t="s">
        <v>702</v>
      </c>
      <c r="G224" s="455">
        <v>0</v>
      </c>
      <c r="H224" s="431">
        <v>2440</v>
      </c>
      <c r="I224" s="434">
        <v>4420</v>
      </c>
    </row>
    <row r="225" spans="1:9">
      <c r="A225" s="234" t="s">
        <v>50</v>
      </c>
      <c r="B225" s="197">
        <v>52</v>
      </c>
      <c r="C225" s="191" t="s">
        <v>33</v>
      </c>
      <c r="D225" s="203">
        <v>3237</v>
      </c>
      <c r="E225" s="209" t="s">
        <v>63</v>
      </c>
      <c r="F225" s="443" t="s">
        <v>702</v>
      </c>
      <c r="G225" s="455">
        <v>0</v>
      </c>
      <c r="H225" s="431">
        <v>15005.53</v>
      </c>
      <c r="I225" s="434">
        <v>40000</v>
      </c>
    </row>
    <row r="226" spans="1:9">
      <c r="A226" s="234" t="s">
        <v>50</v>
      </c>
      <c r="B226" s="197">
        <v>52</v>
      </c>
      <c r="C226" s="191" t="s">
        <v>33</v>
      </c>
      <c r="D226" s="203">
        <v>3238</v>
      </c>
      <c r="E226" s="209" t="s">
        <v>83</v>
      </c>
      <c r="F226" s="443" t="s">
        <v>702</v>
      </c>
      <c r="G226" s="455">
        <v>0</v>
      </c>
      <c r="H226" s="431">
        <v>0</v>
      </c>
      <c r="I226" s="434">
        <v>0</v>
      </c>
    </row>
    <row r="227" spans="1:9">
      <c r="A227" s="234" t="s">
        <v>50</v>
      </c>
      <c r="B227" s="197">
        <v>52</v>
      </c>
      <c r="C227" s="191" t="s">
        <v>33</v>
      </c>
      <c r="D227" s="203">
        <v>3239</v>
      </c>
      <c r="E227" s="209" t="s">
        <v>67</v>
      </c>
      <c r="F227" s="443" t="s">
        <v>702</v>
      </c>
      <c r="G227" s="455">
        <v>0</v>
      </c>
      <c r="H227" s="431">
        <v>56428.84</v>
      </c>
      <c r="I227" s="434">
        <v>0</v>
      </c>
    </row>
    <row r="228" spans="1:9" ht="25.5">
      <c r="A228" s="234" t="s">
        <v>50</v>
      </c>
      <c r="B228" s="197">
        <v>52</v>
      </c>
      <c r="C228" s="191" t="s">
        <v>33</v>
      </c>
      <c r="D228" s="203">
        <v>3241</v>
      </c>
      <c r="E228" s="209" t="s">
        <v>68</v>
      </c>
      <c r="F228" s="443" t="s">
        <v>702</v>
      </c>
      <c r="G228" s="455">
        <v>0</v>
      </c>
      <c r="H228" s="431">
        <v>10912.59</v>
      </c>
      <c r="I228" s="434">
        <v>13900</v>
      </c>
    </row>
    <row r="229" spans="1:9">
      <c r="A229" s="234" t="s">
        <v>50</v>
      </c>
      <c r="B229" s="197">
        <v>52</v>
      </c>
      <c r="C229" s="191" t="s">
        <v>33</v>
      </c>
      <c r="D229" s="203">
        <v>3292</v>
      </c>
      <c r="E229" s="209" t="s">
        <v>60</v>
      </c>
      <c r="F229" s="443" t="s">
        <v>702</v>
      </c>
      <c r="G229" s="455">
        <v>0</v>
      </c>
      <c r="H229" s="431">
        <v>0</v>
      </c>
      <c r="I229" s="434">
        <v>0</v>
      </c>
    </row>
    <row r="230" spans="1:9">
      <c r="A230" s="234" t="s">
        <v>50</v>
      </c>
      <c r="B230" s="197">
        <v>52</v>
      </c>
      <c r="C230" s="191" t="s">
        <v>33</v>
      </c>
      <c r="D230" s="203">
        <v>3293</v>
      </c>
      <c r="E230" s="209" t="s">
        <v>69</v>
      </c>
      <c r="F230" s="443" t="s">
        <v>702</v>
      </c>
      <c r="G230" s="455">
        <v>0</v>
      </c>
      <c r="H230" s="431">
        <v>0</v>
      </c>
      <c r="I230" s="434">
        <v>0</v>
      </c>
    </row>
    <row r="231" spans="1:9">
      <c r="A231" s="234" t="s">
        <v>50</v>
      </c>
      <c r="B231" s="197">
        <v>52</v>
      </c>
      <c r="C231" s="191" t="s">
        <v>33</v>
      </c>
      <c r="D231" s="203">
        <v>3295</v>
      </c>
      <c r="E231" s="209" t="s">
        <v>56</v>
      </c>
      <c r="F231" s="443" t="s">
        <v>702</v>
      </c>
      <c r="G231" s="455">
        <v>0</v>
      </c>
      <c r="H231" s="431">
        <v>0</v>
      </c>
      <c r="I231" s="434">
        <v>0</v>
      </c>
    </row>
    <row r="232" spans="1:9" ht="25.5">
      <c r="A232" s="234" t="s">
        <v>50</v>
      </c>
      <c r="B232" s="197">
        <v>52</v>
      </c>
      <c r="C232" s="191" t="s">
        <v>33</v>
      </c>
      <c r="D232" s="203">
        <v>3299</v>
      </c>
      <c r="E232" s="209" t="s">
        <v>58</v>
      </c>
      <c r="F232" s="443" t="s">
        <v>702</v>
      </c>
      <c r="G232" s="455">
        <v>0</v>
      </c>
      <c r="H232" s="431">
        <v>0</v>
      </c>
      <c r="I232" s="434">
        <v>0</v>
      </c>
    </row>
    <row r="233" spans="1:9" ht="25.5">
      <c r="A233" s="234" t="s">
        <v>50</v>
      </c>
      <c r="B233" s="197">
        <v>52</v>
      </c>
      <c r="C233" s="191" t="s">
        <v>33</v>
      </c>
      <c r="D233" s="203">
        <v>3691</v>
      </c>
      <c r="E233" s="209" t="s">
        <v>84</v>
      </c>
      <c r="F233" s="443" t="s">
        <v>702</v>
      </c>
      <c r="G233" s="455">
        <v>0</v>
      </c>
      <c r="H233" s="431">
        <v>0</v>
      </c>
      <c r="I233" s="434">
        <v>0</v>
      </c>
    </row>
    <row r="234" spans="1:9" ht="25.5">
      <c r="A234" s="234" t="s">
        <v>50</v>
      </c>
      <c r="B234" s="197">
        <v>52</v>
      </c>
      <c r="C234" s="191" t="s">
        <v>33</v>
      </c>
      <c r="D234" s="203">
        <v>3721</v>
      </c>
      <c r="E234" s="209" t="s">
        <v>85</v>
      </c>
      <c r="F234" s="443" t="s">
        <v>702</v>
      </c>
      <c r="G234" s="455">
        <v>0</v>
      </c>
      <c r="H234" s="431">
        <v>0</v>
      </c>
      <c r="I234" s="434">
        <v>0</v>
      </c>
    </row>
    <row r="235" spans="1:9" ht="25.5">
      <c r="A235" s="234" t="s">
        <v>50</v>
      </c>
      <c r="B235" s="197">
        <v>52</v>
      </c>
      <c r="C235" s="191" t="s">
        <v>33</v>
      </c>
      <c r="D235" s="203">
        <v>3722</v>
      </c>
      <c r="E235" s="209" t="s">
        <v>707</v>
      </c>
      <c r="F235" s="443" t="s">
        <v>702</v>
      </c>
      <c r="G235" s="455">
        <v>0</v>
      </c>
      <c r="H235" s="431">
        <v>0</v>
      </c>
      <c r="I235" s="434">
        <v>0</v>
      </c>
    </row>
    <row r="236" spans="1:9">
      <c r="A236" s="234" t="s">
        <v>50</v>
      </c>
      <c r="B236" s="197">
        <v>52</v>
      </c>
      <c r="C236" s="191" t="s">
        <v>33</v>
      </c>
      <c r="D236" s="203">
        <v>4221</v>
      </c>
      <c r="E236" s="209" t="s">
        <v>64</v>
      </c>
      <c r="F236" s="443" t="s">
        <v>702</v>
      </c>
      <c r="G236" s="455">
        <v>0</v>
      </c>
      <c r="H236" s="431">
        <v>0</v>
      </c>
      <c r="I236" s="434">
        <v>0</v>
      </c>
    </row>
    <row r="237" spans="1:9">
      <c r="A237" s="234" t="s">
        <v>50</v>
      </c>
      <c r="B237" s="197">
        <v>52</v>
      </c>
      <c r="C237" s="191" t="s">
        <v>33</v>
      </c>
      <c r="D237" s="203">
        <v>4224</v>
      </c>
      <c r="E237" s="209" t="s">
        <v>74</v>
      </c>
      <c r="F237" s="443" t="s">
        <v>702</v>
      </c>
      <c r="G237" s="455">
        <v>0</v>
      </c>
      <c r="H237" s="431">
        <v>0</v>
      </c>
      <c r="I237" s="434">
        <v>0</v>
      </c>
    </row>
    <row r="238" spans="1:9">
      <c r="A238" s="234" t="s">
        <v>50</v>
      </c>
      <c r="B238" s="197">
        <v>52</v>
      </c>
      <c r="C238" s="191" t="s">
        <v>33</v>
      </c>
      <c r="D238" s="203">
        <v>4241</v>
      </c>
      <c r="E238" s="209" t="s">
        <v>75</v>
      </c>
      <c r="F238" s="443" t="s">
        <v>702</v>
      </c>
      <c r="G238" s="455">
        <v>0</v>
      </c>
      <c r="H238" s="431">
        <v>0</v>
      </c>
      <c r="I238" s="434">
        <v>0</v>
      </c>
    </row>
    <row r="239" spans="1:9">
      <c r="A239" s="234" t="s">
        <v>50</v>
      </c>
      <c r="B239" s="197">
        <v>52</v>
      </c>
      <c r="C239" s="191" t="s">
        <v>33</v>
      </c>
      <c r="D239" s="203">
        <v>4262</v>
      </c>
      <c r="E239" s="209" t="s">
        <v>87</v>
      </c>
      <c r="F239" s="443" t="s">
        <v>702</v>
      </c>
      <c r="G239" s="455">
        <v>0</v>
      </c>
      <c r="H239" s="431">
        <v>0</v>
      </c>
      <c r="I239" s="434">
        <v>0</v>
      </c>
    </row>
    <row r="240" spans="1:9" ht="25.5">
      <c r="A240" s="234" t="s">
        <v>50</v>
      </c>
      <c r="B240" s="197">
        <v>52</v>
      </c>
      <c r="C240" s="191" t="s">
        <v>33</v>
      </c>
      <c r="D240" s="203">
        <v>4511</v>
      </c>
      <c r="E240" s="209" t="s">
        <v>92</v>
      </c>
      <c r="F240" s="443" t="s">
        <v>702</v>
      </c>
      <c r="G240" s="455">
        <v>200000</v>
      </c>
      <c r="H240" s="431">
        <v>0</v>
      </c>
      <c r="I240" s="434">
        <v>0</v>
      </c>
    </row>
    <row r="241" spans="1:9">
      <c r="A241" s="235" t="s">
        <v>50</v>
      </c>
      <c r="B241" s="198">
        <v>52</v>
      </c>
      <c r="C241" s="193" t="s">
        <v>33</v>
      </c>
      <c r="D241" s="204"/>
      <c r="E241" s="210" t="s">
        <v>171</v>
      </c>
      <c r="F241" s="444" t="s">
        <v>702</v>
      </c>
      <c r="G241" s="456">
        <f>SUM(G211:G240)</f>
        <v>200000</v>
      </c>
      <c r="H241" s="236">
        <f t="shared" ref="H241:I241" si="9">SUM(H211:H240)</f>
        <v>241117.24999999997</v>
      </c>
      <c r="I241" s="435">
        <f t="shared" si="9"/>
        <v>401620</v>
      </c>
    </row>
    <row r="242" spans="1:9">
      <c r="A242" s="237" t="s">
        <v>50</v>
      </c>
      <c r="B242" s="200">
        <v>52</v>
      </c>
      <c r="C242" s="194" t="s">
        <v>33</v>
      </c>
      <c r="D242" s="207"/>
      <c r="E242" s="212" t="s">
        <v>708</v>
      </c>
      <c r="F242" s="445"/>
      <c r="G242" s="457">
        <f>G210+G241</f>
        <v>450000</v>
      </c>
      <c r="H242" s="238">
        <f t="shared" ref="H242:I242" si="10">H210+H241</f>
        <v>295219.74</v>
      </c>
      <c r="I242" s="436">
        <f t="shared" si="10"/>
        <v>468869</v>
      </c>
    </row>
    <row r="243" spans="1:9">
      <c r="A243" s="234" t="s">
        <v>50</v>
      </c>
      <c r="B243" s="197">
        <v>61</v>
      </c>
      <c r="C243" s="191" t="s">
        <v>41</v>
      </c>
      <c r="D243" s="203">
        <v>3111</v>
      </c>
      <c r="E243" s="209" t="s">
        <v>51</v>
      </c>
      <c r="F243" s="443" t="s">
        <v>703</v>
      </c>
      <c r="G243" s="455">
        <v>0</v>
      </c>
      <c r="H243" s="431">
        <v>0</v>
      </c>
      <c r="I243" s="434">
        <v>0</v>
      </c>
    </row>
    <row r="244" spans="1:9" ht="25.5">
      <c r="A244" s="234" t="s">
        <v>50</v>
      </c>
      <c r="B244" s="197">
        <v>61</v>
      </c>
      <c r="C244" s="191" t="s">
        <v>41</v>
      </c>
      <c r="D244" s="203">
        <v>3132</v>
      </c>
      <c r="E244" s="209" t="s">
        <v>53</v>
      </c>
      <c r="F244" s="443" t="s">
        <v>703</v>
      </c>
      <c r="G244" s="455">
        <v>0</v>
      </c>
      <c r="H244" s="431">
        <v>0</v>
      </c>
      <c r="I244" s="434">
        <v>0</v>
      </c>
    </row>
    <row r="245" spans="1:9">
      <c r="A245" s="235" t="s">
        <v>50</v>
      </c>
      <c r="B245" s="198">
        <v>61</v>
      </c>
      <c r="C245" s="193" t="s">
        <v>41</v>
      </c>
      <c r="D245" s="204"/>
      <c r="E245" s="210" t="s">
        <v>171</v>
      </c>
      <c r="F245" s="444" t="s">
        <v>703</v>
      </c>
      <c r="G245" s="456">
        <f>SUM(G243:G244)</f>
        <v>0</v>
      </c>
      <c r="H245" s="236">
        <f t="shared" ref="H245:I245" si="11">SUM(H243:H244)</f>
        <v>0</v>
      </c>
      <c r="I245" s="435">
        <f t="shared" si="11"/>
        <v>0</v>
      </c>
    </row>
    <row r="246" spans="1:9">
      <c r="A246" s="234" t="s">
        <v>50</v>
      </c>
      <c r="B246" s="197">
        <v>61</v>
      </c>
      <c r="C246" s="191" t="s">
        <v>41</v>
      </c>
      <c r="D246" s="203">
        <v>3111</v>
      </c>
      <c r="E246" s="209" t="s">
        <v>51</v>
      </c>
      <c r="F246" s="443" t="s">
        <v>702</v>
      </c>
      <c r="G246" s="455">
        <v>0</v>
      </c>
      <c r="H246" s="431">
        <v>21888.41</v>
      </c>
      <c r="I246" s="434">
        <v>22388.41</v>
      </c>
    </row>
    <row r="247" spans="1:9">
      <c r="A247" s="234" t="s">
        <v>50</v>
      </c>
      <c r="B247" s="197">
        <v>61</v>
      </c>
      <c r="C247" s="191" t="s">
        <v>41</v>
      </c>
      <c r="D247" s="203">
        <v>3121</v>
      </c>
      <c r="E247" s="209" t="s">
        <v>52</v>
      </c>
      <c r="F247" s="443" t="s">
        <v>702</v>
      </c>
      <c r="G247" s="455">
        <v>0</v>
      </c>
      <c r="H247" s="431">
        <v>0</v>
      </c>
      <c r="I247" s="434">
        <v>0</v>
      </c>
    </row>
    <row r="248" spans="1:9" ht="25.5">
      <c r="A248" s="234" t="s">
        <v>50</v>
      </c>
      <c r="B248" s="197">
        <v>61</v>
      </c>
      <c r="C248" s="191" t="s">
        <v>41</v>
      </c>
      <c r="D248" s="203">
        <v>3132</v>
      </c>
      <c r="E248" s="209" t="s">
        <v>53</v>
      </c>
      <c r="F248" s="443" t="s">
        <v>702</v>
      </c>
      <c r="G248" s="455">
        <v>0</v>
      </c>
      <c r="H248" s="431">
        <v>3611.59</v>
      </c>
      <c r="I248" s="434">
        <v>3611.59</v>
      </c>
    </row>
    <row r="249" spans="1:9">
      <c r="A249" s="234" t="s">
        <v>50</v>
      </c>
      <c r="B249" s="197">
        <v>61</v>
      </c>
      <c r="C249" s="191" t="s">
        <v>41</v>
      </c>
      <c r="D249" s="203">
        <v>3211</v>
      </c>
      <c r="E249" s="209" t="s">
        <v>61</v>
      </c>
      <c r="F249" s="443" t="s">
        <v>702</v>
      </c>
      <c r="G249" s="455">
        <v>0</v>
      </c>
      <c r="H249" s="431">
        <v>0</v>
      </c>
      <c r="I249" s="434">
        <v>0</v>
      </c>
    </row>
    <row r="250" spans="1:9" ht="25.5">
      <c r="A250" s="234" t="s">
        <v>50</v>
      </c>
      <c r="B250" s="197">
        <v>61</v>
      </c>
      <c r="C250" s="191" t="s">
        <v>41</v>
      </c>
      <c r="D250" s="203">
        <v>3212</v>
      </c>
      <c r="E250" s="209" t="s">
        <v>54</v>
      </c>
      <c r="F250" s="443" t="s">
        <v>702</v>
      </c>
      <c r="G250" s="455">
        <v>0</v>
      </c>
      <c r="H250" s="431">
        <v>0</v>
      </c>
      <c r="I250" s="434">
        <v>0</v>
      </c>
    </row>
    <row r="251" spans="1:9">
      <c r="A251" s="234" t="s">
        <v>50</v>
      </c>
      <c r="B251" s="197">
        <v>61</v>
      </c>
      <c r="C251" s="191" t="s">
        <v>41</v>
      </c>
      <c r="D251" s="203">
        <v>3213</v>
      </c>
      <c r="E251" s="209" t="s">
        <v>65</v>
      </c>
      <c r="F251" s="443" t="s">
        <v>702</v>
      </c>
      <c r="G251" s="455">
        <v>0</v>
      </c>
      <c r="H251" s="431">
        <v>0</v>
      </c>
      <c r="I251" s="434">
        <v>0</v>
      </c>
    </row>
    <row r="252" spans="1:9" ht="25.5">
      <c r="A252" s="234" t="s">
        <v>50</v>
      </c>
      <c r="B252" s="197">
        <v>61</v>
      </c>
      <c r="C252" s="191" t="s">
        <v>41</v>
      </c>
      <c r="D252" s="203">
        <v>3221</v>
      </c>
      <c r="E252" s="209" t="s">
        <v>66</v>
      </c>
      <c r="F252" s="443" t="s">
        <v>702</v>
      </c>
      <c r="G252" s="455">
        <v>0</v>
      </c>
      <c r="H252" s="431">
        <v>0</v>
      </c>
      <c r="I252" s="434">
        <v>0</v>
      </c>
    </row>
    <row r="253" spans="1:9">
      <c r="A253" s="234" t="s">
        <v>50</v>
      </c>
      <c r="B253" s="197">
        <v>61</v>
      </c>
      <c r="C253" s="191" t="s">
        <v>41</v>
      </c>
      <c r="D253" s="203">
        <v>3222</v>
      </c>
      <c r="E253" s="209" t="s">
        <v>77</v>
      </c>
      <c r="F253" s="443" t="s">
        <v>702</v>
      </c>
      <c r="G253" s="455">
        <v>0</v>
      </c>
      <c r="H253" s="431">
        <v>0</v>
      </c>
      <c r="I253" s="434">
        <v>0</v>
      </c>
    </row>
    <row r="254" spans="1:9">
      <c r="A254" s="234" t="s">
        <v>50</v>
      </c>
      <c r="B254" s="197">
        <v>61</v>
      </c>
      <c r="C254" s="191" t="s">
        <v>41</v>
      </c>
      <c r="D254" s="203">
        <v>3225</v>
      </c>
      <c r="E254" s="209" t="s">
        <v>79</v>
      </c>
      <c r="F254" s="443" t="s">
        <v>702</v>
      </c>
      <c r="G254" s="455">
        <v>0</v>
      </c>
      <c r="H254" s="431">
        <v>0</v>
      </c>
      <c r="I254" s="434">
        <v>1921</v>
      </c>
    </row>
    <row r="255" spans="1:9">
      <c r="A255" s="234" t="s">
        <v>50</v>
      </c>
      <c r="B255" s="197">
        <v>61</v>
      </c>
      <c r="C255" s="191" t="s">
        <v>41</v>
      </c>
      <c r="D255" s="203">
        <v>3231</v>
      </c>
      <c r="E255" s="209" t="s">
        <v>80</v>
      </c>
      <c r="F255" s="443" t="s">
        <v>702</v>
      </c>
      <c r="G255" s="455">
        <v>0</v>
      </c>
      <c r="H255" s="431">
        <v>40</v>
      </c>
      <c r="I255" s="434">
        <v>40</v>
      </c>
    </row>
    <row r="256" spans="1:9" ht="25.5">
      <c r="A256" s="234" t="s">
        <v>50</v>
      </c>
      <c r="B256" s="197">
        <v>61</v>
      </c>
      <c r="C256" s="191" t="s">
        <v>41</v>
      </c>
      <c r="D256" s="203">
        <v>3232</v>
      </c>
      <c r="E256" s="209" t="s">
        <v>81</v>
      </c>
      <c r="F256" s="443" t="s">
        <v>702</v>
      </c>
      <c r="G256" s="455">
        <v>0</v>
      </c>
      <c r="H256" s="431">
        <v>0</v>
      </c>
      <c r="I256" s="434">
        <v>0</v>
      </c>
    </row>
    <row r="257" spans="1:9">
      <c r="A257" s="234" t="s">
        <v>50</v>
      </c>
      <c r="B257" s="197">
        <v>61</v>
      </c>
      <c r="C257" s="191" t="s">
        <v>41</v>
      </c>
      <c r="D257" s="203">
        <v>3233</v>
      </c>
      <c r="E257" s="209" t="s">
        <v>82</v>
      </c>
      <c r="F257" s="443" t="s">
        <v>702</v>
      </c>
      <c r="G257" s="455">
        <v>0</v>
      </c>
      <c r="H257" s="431">
        <v>0</v>
      </c>
      <c r="I257" s="434">
        <v>0</v>
      </c>
    </row>
    <row r="258" spans="1:9">
      <c r="A258" s="234" t="s">
        <v>50</v>
      </c>
      <c r="B258" s="197">
        <v>61</v>
      </c>
      <c r="C258" s="191" t="s">
        <v>41</v>
      </c>
      <c r="D258" s="203">
        <v>3237</v>
      </c>
      <c r="E258" s="209" t="s">
        <v>63</v>
      </c>
      <c r="F258" s="443" t="s">
        <v>702</v>
      </c>
      <c r="G258" s="455">
        <v>0</v>
      </c>
      <c r="H258" s="431">
        <f>3033.5+1145.12</f>
        <v>4178.62</v>
      </c>
      <c r="I258" s="434">
        <v>7734.67</v>
      </c>
    </row>
    <row r="259" spans="1:9">
      <c r="A259" s="234" t="s">
        <v>50</v>
      </c>
      <c r="B259" s="197">
        <v>61</v>
      </c>
      <c r="C259" s="191" t="s">
        <v>41</v>
      </c>
      <c r="D259" s="203">
        <v>3238</v>
      </c>
      <c r="E259" s="209" t="s">
        <v>83</v>
      </c>
      <c r="F259" s="443" t="s">
        <v>702</v>
      </c>
      <c r="G259" s="455">
        <v>0</v>
      </c>
      <c r="H259" s="431">
        <v>0</v>
      </c>
      <c r="I259" s="434">
        <v>0</v>
      </c>
    </row>
    <row r="260" spans="1:9">
      <c r="A260" s="234" t="s">
        <v>50</v>
      </c>
      <c r="B260" s="197">
        <v>61</v>
      </c>
      <c r="C260" s="191" t="s">
        <v>41</v>
      </c>
      <c r="D260" s="203">
        <v>3239</v>
      </c>
      <c r="E260" s="209" t="s">
        <v>67</v>
      </c>
      <c r="F260" s="443" t="s">
        <v>702</v>
      </c>
      <c r="G260" s="455">
        <v>0</v>
      </c>
      <c r="H260" s="431">
        <v>0</v>
      </c>
      <c r="I260" s="434">
        <v>0</v>
      </c>
    </row>
    <row r="261" spans="1:9" ht="25.5">
      <c r="A261" s="234" t="s">
        <v>50</v>
      </c>
      <c r="B261" s="197">
        <v>61</v>
      </c>
      <c r="C261" s="191" t="s">
        <v>41</v>
      </c>
      <c r="D261" s="203">
        <v>3241</v>
      </c>
      <c r="E261" s="209" t="s">
        <v>68</v>
      </c>
      <c r="F261" s="443" t="s">
        <v>702</v>
      </c>
      <c r="G261" s="455">
        <v>0</v>
      </c>
      <c r="H261" s="431">
        <v>0</v>
      </c>
      <c r="I261" s="434">
        <v>0</v>
      </c>
    </row>
    <row r="262" spans="1:9">
      <c r="A262" s="234" t="s">
        <v>50</v>
      </c>
      <c r="B262" s="197">
        <v>61</v>
      </c>
      <c r="C262" s="191" t="s">
        <v>41</v>
      </c>
      <c r="D262" s="203">
        <v>3293</v>
      </c>
      <c r="E262" s="209" t="s">
        <v>69</v>
      </c>
      <c r="F262" s="443" t="s">
        <v>702</v>
      </c>
      <c r="G262" s="455">
        <v>0</v>
      </c>
      <c r="H262" s="431">
        <v>0</v>
      </c>
      <c r="I262" s="434">
        <v>0</v>
      </c>
    </row>
    <row r="263" spans="1:9" ht="25.5">
      <c r="A263" s="234" t="s">
        <v>50</v>
      </c>
      <c r="B263" s="197">
        <v>61</v>
      </c>
      <c r="C263" s="191" t="s">
        <v>41</v>
      </c>
      <c r="D263" s="203">
        <v>3299</v>
      </c>
      <c r="E263" s="209" t="s">
        <v>58</v>
      </c>
      <c r="F263" s="443" t="s">
        <v>702</v>
      </c>
      <c r="G263" s="455">
        <v>0</v>
      </c>
      <c r="H263" s="431">
        <v>11115</v>
      </c>
      <c r="I263" s="434">
        <v>11849</v>
      </c>
    </row>
    <row r="264" spans="1:9" ht="25.5">
      <c r="A264" s="234" t="s">
        <v>50</v>
      </c>
      <c r="B264" s="197">
        <v>61</v>
      </c>
      <c r="C264" s="191" t="s">
        <v>41</v>
      </c>
      <c r="D264" s="203">
        <v>3431</v>
      </c>
      <c r="E264" s="209" t="s">
        <v>71</v>
      </c>
      <c r="F264" s="443" t="s">
        <v>702</v>
      </c>
      <c r="G264" s="455">
        <v>0</v>
      </c>
      <c r="H264" s="431">
        <v>0</v>
      </c>
      <c r="I264" s="434">
        <v>0</v>
      </c>
    </row>
    <row r="265" spans="1:9" ht="25.5">
      <c r="A265" s="234" t="s">
        <v>50</v>
      </c>
      <c r="B265" s="197">
        <v>61</v>
      </c>
      <c r="C265" s="191" t="s">
        <v>41</v>
      </c>
      <c r="D265" s="203">
        <v>3432</v>
      </c>
      <c r="E265" s="209" t="s">
        <v>72</v>
      </c>
      <c r="F265" s="443" t="s">
        <v>702</v>
      </c>
      <c r="G265" s="455">
        <v>0</v>
      </c>
      <c r="H265" s="431">
        <v>0</v>
      </c>
      <c r="I265" s="434">
        <v>0</v>
      </c>
    </row>
    <row r="266" spans="1:9" ht="25.5">
      <c r="A266" s="234" t="s">
        <v>50</v>
      </c>
      <c r="B266" s="197">
        <v>61</v>
      </c>
      <c r="C266" s="191" t="s">
        <v>41</v>
      </c>
      <c r="D266" s="203">
        <v>3721</v>
      </c>
      <c r="E266" s="209" t="s">
        <v>85</v>
      </c>
      <c r="F266" s="443" t="s">
        <v>702</v>
      </c>
      <c r="G266" s="455">
        <v>0</v>
      </c>
      <c r="H266" s="431">
        <v>0</v>
      </c>
      <c r="I266" s="434">
        <v>0</v>
      </c>
    </row>
    <row r="267" spans="1:9">
      <c r="A267" s="234" t="s">
        <v>50</v>
      </c>
      <c r="B267" s="197">
        <v>61</v>
      </c>
      <c r="C267" s="191" t="s">
        <v>41</v>
      </c>
      <c r="D267" s="203">
        <v>4221</v>
      </c>
      <c r="E267" s="209" t="s">
        <v>64</v>
      </c>
      <c r="F267" s="443" t="s">
        <v>702</v>
      </c>
      <c r="G267" s="455">
        <v>0</v>
      </c>
      <c r="H267" s="431">
        <v>12663.41</v>
      </c>
      <c r="I267" s="434">
        <v>12663.41</v>
      </c>
    </row>
    <row r="268" spans="1:9">
      <c r="A268" s="234" t="s">
        <v>50</v>
      </c>
      <c r="B268" s="197">
        <v>61</v>
      </c>
      <c r="C268" s="191" t="s">
        <v>41</v>
      </c>
      <c r="D268" s="203">
        <v>4224</v>
      </c>
      <c r="E268" s="209" t="s">
        <v>74</v>
      </c>
      <c r="F268" s="443" t="s">
        <v>702</v>
      </c>
      <c r="G268" s="455">
        <v>0</v>
      </c>
      <c r="H268" s="431">
        <v>0</v>
      </c>
      <c r="I268" s="434">
        <v>0</v>
      </c>
    </row>
    <row r="269" spans="1:9">
      <c r="A269" s="234" t="s">
        <v>50</v>
      </c>
      <c r="B269" s="197">
        <v>61</v>
      </c>
      <c r="C269" s="191" t="s">
        <v>41</v>
      </c>
      <c r="D269" s="203">
        <v>4225</v>
      </c>
      <c r="E269" s="209" t="s">
        <v>86</v>
      </c>
      <c r="F269" s="443" t="s">
        <v>702</v>
      </c>
      <c r="G269" s="455">
        <v>0</v>
      </c>
      <c r="H269" s="431">
        <v>0</v>
      </c>
      <c r="I269" s="434">
        <v>0</v>
      </c>
    </row>
    <row r="270" spans="1:9">
      <c r="A270" s="234" t="s">
        <v>50</v>
      </c>
      <c r="B270" s="197">
        <v>61</v>
      </c>
      <c r="C270" s="191" t="s">
        <v>41</v>
      </c>
      <c r="D270" s="203">
        <v>4241</v>
      </c>
      <c r="E270" s="209" t="s">
        <v>75</v>
      </c>
      <c r="F270" s="443" t="s">
        <v>702</v>
      </c>
      <c r="G270" s="455">
        <v>0</v>
      </c>
      <c r="H270" s="431">
        <v>0</v>
      </c>
      <c r="I270" s="434">
        <v>0</v>
      </c>
    </row>
    <row r="271" spans="1:9">
      <c r="A271" s="234" t="s">
        <v>50</v>
      </c>
      <c r="B271" s="197">
        <v>61</v>
      </c>
      <c r="C271" s="191" t="s">
        <v>41</v>
      </c>
      <c r="D271" s="203">
        <v>4262</v>
      </c>
      <c r="E271" s="209" t="s">
        <v>87</v>
      </c>
      <c r="F271" s="443" t="s">
        <v>702</v>
      </c>
      <c r="G271" s="455">
        <v>0</v>
      </c>
      <c r="H271" s="431">
        <v>0</v>
      </c>
      <c r="I271" s="434">
        <v>0</v>
      </c>
    </row>
    <row r="272" spans="1:9">
      <c r="A272" s="239" t="s">
        <v>50</v>
      </c>
      <c r="B272" s="199">
        <v>61</v>
      </c>
      <c r="C272" s="195" t="s">
        <v>41</v>
      </c>
      <c r="D272" s="206"/>
      <c r="E272" s="211" t="s">
        <v>171</v>
      </c>
      <c r="F272" s="446" t="s">
        <v>702</v>
      </c>
      <c r="G272" s="458">
        <f>SUM(G246:G271)</f>
        <v>0</v>
      </c>
      <c r="H272" s="459">
        <f t="shared" ref="H272:I272" si="12">SUM(H246:H271)</f>
        <v>53497.03</v>
      </c>
      <c r="I272" s="437">
        <f t="shared" si="12"/>
        <v>60208.08</v>
      </c>
    </row>
    <row r="273" spans="1:9">
      <c r="A273" s="240" t="s">
        <v>50</v>
      </c>
      <c r="B273" s="229">
        <v>61</v>
      </c>
      <c r="C273" s="196" t="s">
        <v>41</v>
      </c>
      <c r="D273" s="230"/>
      <c r="E273" s="231" t="s">
        <v>709</v>
      </c>
      <c r="F273" s="447"/>
      <c r="G273" s="460">
        <f>G245+G272</f>
        <v>0</v>
      </c>
      <c r="H273" s="461">
        <f t="shared" ref="H273:I273" si="13">H245+H272</f>
        <v>53497.03</v>
      </c>
      <c r="I273" s="438">
        <f t="shared" si="13"/>
        <v>60208.08</v>
      </c>
    </row>
    <row r="274" spans="1:9" ht="38.25">
      <c r="A274" s="234" t="s">
        <v>50</v>
      </c>
      <c r="B274" s="197">
        <v>71</v>
      </c>
      <c r="C274" s="191" t="s">
        <v>48</v>
      </c>
      <c r="D274" s="203">
        <v>3223</v>
      </c>
      <c r="E274" s="209" t="s">
        <v>78</v>
      </c>
      <c r="F274" s="443" t="s">
        <v>702</v>
      </c>
      <c r="G274" s="455">
        <v>0</v>
      </c>
      <c r="H274" s="431">
        <v>0</v>
      </c>
      <c r="I274" s="434">
        <v>0</v>
      </c>
    </row>
    <row r="275" spans="1:9" ht="38.25">
      <c r="A275" s="234" t="s">
        <v>50</v>
      </c>
      <c r="B275" s="197">
        <v>71</v>
      </c>
      <c r="C275" s="191" t="s">
        <v>48</v>
      </c>
      <c r="D275" s="203">
        <v>4221</v>
      </c>
      <c r="E275" s="209" t="s">
        <v>64</v>
      </c>
      <c r="F275" s="443" t="s">
        <v>702</v>
      </c>
      <c r="G275" s="455">
        <v>8000</v>
      </c>
      <c r="H275" s="431">
        <v>0</v>
      </c>
      <c r="I275" s="434">
        <v>0</v>
      </c>
    </row>
    <row r="276" spans="1:9" ht="38.25">
      <c r="A276" s="234" t="s">
        <v>50</v>
      </c>
      <c r="B276" s="197">
        <v>71</v>
      </c>
      <c r="C276" s="191" t="s">
        <v>48</v>
      </c>
      <c r="D276" s="203">
        <v>4241</v>
      </c>
      <c r="E276" s="209" t="s">
        <v>75</v>
      </c>
      <c r="F276" s="443" t="s">
        <v>702</v>
      </c>
      <c r="G276" s="455">
        <v>0</v>
      </c>
      <c r="H276" s="431">
        <v>0</v>
      </c>
      <c r="I276" s="434">
        <v>0</v>
      </c>
    </row>
    <row r="277" spans="1:9" ht="38.25">
      <c r="A277" s="234" t="s">
        <v>50</v>
      </c>
      <c r="B277" s="197">
        <v>71</v>
      </c>
      <c r="C277" s="191" t="s">
        <v>48</v>
      </c>
      <c r="D277" s="203">
        <v>4511</v>
      </c>
      <c r="E277" s="209" t="s">
        <v>92</v>
      </c>
      <c r="F277" s="443" t="s">
        <v>702</v>
      </c>
      <c r="G277" s="455">
        <v>0</v>
      </c>
      <c r="H277" s="431">
        <v>0</v>
      </c>
      <c r="I277" s="434">
        <v>7500</v>
      </c>
    </row>
    <row r="278" spans="1:9" ht="38.25">
      <c r="A278" s="237" t="s">
        <v>50</v>
      </c>
      <c r="B278" s="200">
        <v>71</v>
      </c>
      <c r="C278" s="194" t="s">
        <v>48</v>
      </c>
      <c r="D278" s="207"/>
      <c r="E278" s="212" t="s">
        <v>171</v>
      </c>
      <c r="F278" s="445" t="s">
        <v>702</v>
      </c>
      <c r="G278" s="457">
        <f>SUM(G274:G277)</f>
        <v>8000</v>
      </c>
      <c r="H278" s="238">
        <f t="shared" ref="H278:I278" si="14">SUM(H274:H277)</f>
        <v>0</v>
      </c>
      <c r="I278" s="436">
        <f t="shared" si="14"/>
        <v>7500</v>
      </c>
    </row>
    <row r="279" spans="1:9">
      <c r="A279" s="234" t="s">
        <v>50</v>
      </c>
      <c r="B279" s="197">
        <v>12</v>
      </c>
      <c r="C279" s="191" t="s">
        <v>22</v>
      </c>
      <c r="D279" s="203">
        <v>3111</v>
      </c>
      <c r="E279" s="209" t="s">
        <v>51</v>
      </c>
      <c r="F279" s="443" t="s">
        <v>711</v>
      </c>
      <c r="G279" s="455">
        <v>0</v>
      </c>
      <c r="H279" s="431">
        <v>0</v>
      </c>
      <c r="I279" s="434">
        <v>0</v>
      </c>
    </row>
    <row r="280" spans="1:9">
      <c r="A280" s="234" t="s">
        <v>50</v>
      </c>
      <c r="B280" s="197">
        <v>12</v>
      </c>
      <c r="C280" s="191" t="s">
        <v>22</v>
      </c>
      <c r="D280" s="203">
        <v>3211</v>
      </c>
      <c r="E280" s="209" t="s">
        <v>61</v>
      </c>
      <c r="F280" s="443" t="s">
        <v>711</v>
      </c>
      <c r="G280" s="455">
        <v>0</v>
      </c>
      <c r="H280" s="431">
        <v>0</v>
      </c>
      <c r="I280" s="434">
        <v>0</v>
      </c>
    </row>
    <row r="281" spans="1:9" ht="25.5">
      <c r="A281" s="234" t="s">
        <v>50</v>
      </c>
      <c r="B281" s="197">
        <v>12</v>
      </c>
      <c r="C281" s="191" t="s">
        <v>22</v>
      </c>
      <c r="D281" s="203">
        <v>3132</v>
      </c>
      <c r="E281" s="209" t="s">
        <v>53</v>
      </c>
      <c r="F281" s="443" t="s">
        <v>711</v>
      </c>
      <c r="G281" s="455">
        <v>0</v>
      </c>
      <c r="H281" s="431">
        <v>0</v>
      </c>
      <c r="I281" s="434">
        <v>0</v>
      </c>
    </row>
    <row r="282" spans="1:9">
      <c r="A282" s="234" t="s">
        <v>50</v>
      </c>
      <c r="B282" s="197">
        <v>12</v>
      </c>
      <c r="C282" s="191" t="s">
        <v>22</v>
      </c>
      <c r="D282" s="203">
        <v>3213</v>
      </c>
      <c r="E282" s="209" t="s">
        <v>65</v>
      </c>
      <c r="F282" s="443" t="s">
        <v>711</v>
      </c>
      <c r="G282" s="455">
        <v>0</v>
      </c>
      <c r="H282" s="431">
        <v>0</v>
      </c>
      <c r="I282" s="434">
        <v>0</v>
      </c>
    </row>
    <row r="283" spans="1:9" ht="25.5">
      <c r="A283" s="234" t="s">
        <v>50</v>
      </c>
      <c r="B283" s="197">
        <v>12</v>
      </c>
      <c r="C283" s="191" t="s">
        <v>22</v>
      </c>
      <c r="D283" s="203">
        <v>3221</v>
      </c>
      <c r="E283" s="209" t="s">
        <v>66</v>
      </c>
      <c r="F283" s="443" t="s">
        <v>711</v>
      </c>
      <c r="G283" s="455">
        <v>0</v>
      </c>
      <c r="H283" s="431">
        <v>0</v>
      </c>
      <c r="I283" s="434">
        <v>0</v>
      </c>
    </row>
    <row r="284" spans="1:9">
      <c r="A284" s="234" t="s">
        <v>50</v>
      </c>
      <c r="B284" s="197">
        <v>12</v>
      </c>
      <c r="C284" s="191" t="s">
        <v>22</v>
      </c>
      <c r="D284" s="203">
        <v>3223</v>
      </c>
      <c r="E284" s="209" t="s">
        <v>78</v>
      </c>
      <c r="F284" s="443" t="s">
        <v>711</v>
      </c>
      <c r="G284" s="455">
        <v>0</v>
      </c>
      <c r="H284" s="431">
        <v>0</v>
      </c>
      <c r="I284" s="434">
        <v>0</v>
      </c>
    </row>
    <row r="285" spans="1:9">
      <c r="A285" s="234" t="s">
        <v>50</v>
      </c>
      <c r="B285" s="197">
        <v>12</v>
      </c>
      <c r="C285" s="191" t="s">
        <v>22</v>
      </c>
      <c r="D285" s="203">
        <v>3233</v>
      </c>
      <c r="E285" s="209" t="s">
        <v>82</v>
      </c>
      <c r="F285" s="443" t="s">
        <v>711</v>
      </c>
      <c r="G285" s="455">
        <v>0</v>
      </c>
      <c r="H285" s="431">
        <v>0</v>
      </c>
      <c r="I285" s="434">
        <v>0</v>
      </c>
    </row>
    <row r="286" spans="1:9">
      <c r="A286" s="234" t="s">
        <v>50</v>
      </c>
      <c r="B286" s="197">
        <v>12</v>
      </c>
      <c r="C286" s="191" t="s">
        <v>22</v>
      </c>
      <c r="D286" s="203">
        <v>3237</v>
      </c>
      <c r="E286" s="209" t="s">
        <v>63</v>
      </c>
      <c r="F286" s="443" t="s">
        <v>711</v>
      </c>
      <c r="G286" s="455">
        <v>0</v>
      </c>
      <c r="H286" s="431">
        <v>0</v>
      </c>
      <c r="I286" s="434">
        <v>0</v>
      </c>
    </row>
    <row r="287" spans="1:9">
      <c r="A287" s="234" t="s">
        <v>50</v>
      </c>
      <c r="B287" s="197">
        <v>12</v>
      </c>
      <c r="C287" s="191" t="s">
        <v>22</v>
      </c>
      <c r="D287" s="203">
        <v>3238</v>
      </c>
      <c r="E287" s="209" t="s">
        <v>83</v>
      </c>
      <c r="F287" s="443" t="s">
        <v>711</v>
      </c>
      <c r="G287" s="455">
        <v>0</v>
      </c>
      <c r="H287" s="431">
        <v>0</v>
      </c>
      <c r="I287" s="434">
        <v>0</v>
      </c>
    </row>
    <row r="288" spans="1:9">
      <c r="A288" s="234" t="s">
        <v>50</v>
      </c>
      <c r="B288" s="197">
        <v>12</v>
      </c>
      <c r="C288" s="191" t="s">
        <v>22</v>
      </c>
      <c r="D288" s="203">
        <v>3293</v>
      </c>
      <c r="E288" s="209" t="s">
        <v>69</v>
      </c>
      <c r="F288" s="443" t="s">
        <v>711</v>
      </c>
      <c r="G288" s="455">
        <v>0</v>
      </c>
      <c r="H288" s="431">
        <v>0</v>
      </c>
      <c r="I288" s="434">
        <v>0</v>
      </c>
    </row>
    <row r="289" spans="1:9" ht="25.5">
      <c r="A289" s="234" t="s">
        <v>50</v>
      </c>
      <c r="B289" s="197">
        <v>12</v>
      </c>
      <c r="C289" s="191" t="s">
        <v>22</v>
      </c>
      <c r="D289" s="203">
        <v>3693</v>
      </c>
      <c r="E289" s="209" t="s">
        <v>84</v>
      </c>
      <c r="F289" s="443" t="s">
        <v>711</v>
      </c>
      <c r="G289" s="455">
        <v>0</v>
      </c>
      <c r="H289" s="431">
        <v>0</v>
      </c>
      <c r="I289" s="434">
        <v>0</v>
      </c>
    </row>
    <row r="290" spans="1:9">
      <c r="A290" s="234" t="s">
        <v>50</v>
      </c>
      <c r="B290" s="197">
        <v>12</v>
      </c>
      <c r="C290" s="191" t="s">
        <v>22</v>
      </c>
      <c r="D290" s="203">
        <v>4224</v>
      </c>
      <c r="E290" s="209" t="s">
        <v>74</v>
      </c>
      <c r="F290" s="443" t="s">
        <v>711</v>
      </c>
      <c r="G290" s="455">
        <v>0</v>
      </c>
      <c r="H290" s="431">
        <v>0</v>
      </c>
      <c r="I290" s="434">
        <v>0</v>
      </c>
    </row>
    <row r="291" spans="1:9">
      <c r="A291" s="234" t="s">
        <v>50</v>
      </c>
      <c r="B291" s="197">
        <v>12</v>
      </c>
      <c r="C291" s="191" t="s">
        <v>22</v>
      </c>
      <c r="D291" s="203">
        <v>4212</v>
      </c>
      <c r="E291" s="209" t="s">
        <v>59</v>
      </c>
      <c r="F291" s="443" t="s">
        <v>711</v>
      </c>
      <c r="G291" s="455">
        <v>0</v>
      </c>
      <c r="H291" s="431">
        <v>0</v>
      </c>
      <c r="I291" s="434">
        <v>0</v>
      </c>
    </row>
    <row r="292" spans="1:9">
      <c r="A292" s="234" t="s">
        <v>50</v>
      </c>
      <c r="B292" s="197">
        <v>12</v>
      </c>
      <c r="C292" s="191" t="s">
        <v>22</v>
      </c>
      <c r="D292" s="203">
        <v>4221</v>
      </c>
      <c r="E292" s="209" t="s">
        <v>64</v>
      </c>
      <c r="F292" s="443" t="s">
        <v>711</v>
      </c>
      <c r="G292" s="455">
        <v>0</v>
      </c>
      <c r="H292" s="431">
        <v>0</v>
      </c>
      <c r="I292" s="434">
        <v>0</v>
      </c>
    </row>
    <row r="293" spans="1:9" ht="25.5">
      <c r="A293" s="235" t="s">
        <v>50</v>
      </c>
      <c r="B293" s="198">
        <v>12</v>
      </c>
      <c r="C293" s="193" t="s">
        <v>22</v>
      </c>
      <c r="D293" s="204"/>
      <c r="E293" s="210" t="s">
        <v>171</v>
      </c>
      <c r="F293" s="444" t="s">
        <v>711</v>
      </c>
      <c r="G293" s="456">
        <f>SUM(G279:G292)</f>
        <v>0</v>
      </c>
      <c r="H293" s="236">
        <f t="shared" ref="H293:I293" si="15">SUM(H279:H292)</f>
        <v>0</v>
      </c>
      <c r="I293" s="435">
        <f t="shared" si="15"/>
        <v>0</v>
      </c>
    </row>
    <row r="294" spans="1:9">
      <c r="A294" s="234" t="s">
        <v>50</v>
      </c>
      <c r="B294" s="197">
        <v>12</v>
      </c>
      <c r="C294" s="191" t="s">
        <v>22</v>
      </c>
      <c r="D294" s="203">
        <v>3111</v>
      </c>
      <c r="E294" s="209" t="s">
        <v>51</v>
      </c>
      <c r="F294" s="443" t="s">
        <v>712</v>
      </c>
      <c r="G294" s="455">
        <v>0</v>
      </c>
      <c r="H294" s="431">
        <v>0</v>
      </c>
      <c r="I294" s="434">
        <v>0</v>
      </c>
    </row>
    <row r="295" spans="1:9">
      <c r="A295" s="234" t="s">
        <v>50</v>
      </c>
      <c r="B295" s="197">
        <v>12</v>
      </c>
      <c r="C295" s="191" t="s">
        <v>22</v>
      </c>
      <c r="D295" s="203">
        <v>3211</v>
      </c>
      <c r="E295" s="209" t="s">
        <v>61</v>
      </c>
      <c r="F295" s="443" t="s">
        <v>712</v>
      </c>
      <c r="G295" s="455">
        <v>0</v>
      </c>
      <c r="H295" s="431">
        <v>0</v>
      </c>
      <c r="I295" s="434">
        <v>0</v>
      </c>
    </row>
    <row r="296" spans="1:9">
      <c r="A296" s="234" t="s">
        <v>50</v>
      </c>
      <c r="B296" s="197">
        <v>12</v>
      </c>
      <c r="C296" s="191" t="s">
        <v>22</v>
      </c>
      <c r="D296" s="203">
        <v>3213</v>
      </c>
      <c r="E296" s="209" t="s">
        <v>65</v>
      </c>
      <c r="F296" s="443" t="s">
        <v>712</v>
      </c>
      <c r="G296" s="455">
        <v>0</v>
      </c>
      <c r="H296" s="431">
        <v>0</v>
      </c>
      <c r="I296" s="434">
        <v>0</v>
      </c>
    </row>
    <row r="297" spans="1:9" ht="25.5">
      <c r="A297" s="234" t="s">
        <v>50</v>
      </c>
      <c r="B297" s="197">
        <v>12</v>
      </c>
      <c r="C297" s="191" t="s">
        <v>22</v>
      </c>
      <c r="D297" s="203">
        <v>3221</v>
      </c>
      <c r="E297" s="209" t="s">
        <v>66</v>
      </c>
      <c r="F297" s="443" t="s">
        <v>712</v>
      </c>
      <c r="G297" s="455">
        <v>0</v>
      </c>
      <c r="H297" s="431">
        <v>0</v>
      </c>
      <c r="I297" s="434">
        <v>0</v>
      </c>
    </row>
    <row r="298" spans="1:9">
      <c r="A298" s="234" t="s">
        <v>50</v>
      </c>
      <c r="B298" s="197">
        <v>12</v>
      </c>
      <c r="C298" s="191" t="s">
        <v>22</v>
      </c>
      <c r="D298" s="203">
        <v>3223</v>
      </c>
      <c r="E298" s="209" t="s">
        <v>78</v>
      </c>
      <c r="F298" s="443" t="s">
        <v>712</v>
      </c>
      <c r="G298" s="455">
        <v>0</v>
      </c>
      <c r="H298" s="431">
        <v>0</v>
      </c>
      <c r="I298" s="434">
        <v>0</v>
      </c>
    </row>
    <row r="299" spans="1:9">
      <c r="A299" s="234" t="s">
        <v>50</v>
      </c>
      <c r="B299" s="197">
        <v>12</v>
      </c>
      <c r="C299" s="191" t="s">
        <v>22</v>
      </c>
      <c r="D299" s="203">
        <v>3233</v>
      </c>
      <c r="E299" s="209" t="s">
        <v>82</v>
      </c>
      <c r="F299" s="443" t="s">
        <v>712</v>
      </c>
      <c r="G299" s="455">
        <v>0</v>
      </c>
      <c r="H299" s="431">
        <v>0</v>
      </c>
      <c r="I299" s="434">
        <v>0</v>
      </c>
    </row>
    <row r="300" spans="1:9">
      <c r="A300" s="234" t="s">
        <v>50</v>
      </c>
      <c r="B300" s="197">
        <v>12</v>
      </c>
      <c r="C300" s="191" t="s">
        <v>22</v>
      </c>
      <c r="D300" s="203">
        <v>3237</v>
      </c>
      <c r="E300" s="209" t="s">
        <v>63</v>
      </c>
      <c r="F300" s="443" t="s">
        <v>712</v>
      </c>
      <c r="G300" s="455">
        <v>0</v>
      </c>
      <c r="H300" s="431">
        <v>0</v>
      </c>
      <c r="I300" s="434">
        <v>0</v>
      </c>
    </row>
    <row r="301" spans="1:9">
      <c r="A301" s="234" t="s">
        <v>50</v>
      </c>
      <c r="B301" s="197">
        <v>12</v>
      </c>
      <c r="C301" s="191" t="s">
        <v>22</v>
      </c>
      <c r="D301" s="203">
        <v>3293</v>
      </c>
      <c r="E301" s="209" t="s">
        <v>69</v>
      </c>
      <c r="F301" s="443" t="s">
        <v>712</v>
      </c>
      <c r="G301" s="455">
        <v>0</v>
      </c>
      <c r="H301" s="431">
        <v>0</v>
      </c>
      <c r="I301" s="434">
        <v>0</v>
      </c>
    </row>
    <row r="302" spans="1:9" ht="25.5">
      <c r="A302" s="234" t="s">
        <v>50</v>
      </c>
      <c r="B302" s="197">
        <v>12</v>
      </c>
      <c r="C302" s="191" t="s">
        <v>22</v>
      </c>
      <c r="D302" s="203">
        <v>3299</v>
      </c>
      <c r="E302" s="209" t="s">
        <v>58</v>
      </c>
      <c r="F302" s="443" t="s">
        <v>712</v>
      </c>
      <c r="G302" s="455">
        <v>0</v>
      </c>
      <c r="H302" s="431">
        <v>0</v>
      </c>
      <c r="I302" s="434">
        <v>0</v>
      </c>
    </row>
    <row r="303" spans="1:9" ht="25.5">
      <c r="A303" s="234" t="s">
        <v>50</v>
      </c>
      <c r="B303" s="197">
        <v>12</v>
      </c>
      <c r="C303" s="191" t="s">
        <v>22</v>
      </c>
      <c r="D303" s="203">
        <v>3691</v>
      </c>
      <c r="E303" s="209" t="s">
        <v>84</v>
      </c>
      <c r="F303" s="443" t="s">
        <v>712</v>
      </c>
      <c r="G303" s="455">
        <v>0</v>
      </c>
      <c r="H303" s="431">
        <v>0</v>
      </c>
      <c r="I303" s="434">
        <v>0</v>
      </c>
    </row>
    <row r="304" spans="1:9" ht="25.5">
      <c r="A304" s="234" t="s">
        <v>50</v>
      </c>
      <c r="B304" s="197">
        <v>12</v>
      </c>
      <c r="C304" s="191" t="s">
        <v>22</v>
      </c>
      <c r="D304" s="203">
        <v>3693</v>
      </c>
      <c r="E304" s="209" t="s">
        <v>84</v>
      </c>
      <c r="F304" s="443" t="s">
        <v>712</v>
      </c>
      <c r="G304" s="455">
        <v>0</v>
      </c>
      <c r="H304" s="431">
        <v>0</v>
      </c>
      <c r="I304" s="434">
        <v>0</v>
      </c>
    </row>
    <row r="305" spans="1:9">
      <c r="A305" s="234" t="s">
        <v>50</v>
      </c>
      <c r="B305" s="197">
        <v>12</v>
      </c>
      <c r="C305" s="191" t="s">
        <v>22</v>
      </c>
      <c r="D305" s="203">
        <v>4224</v>
      </c>
      <c r="E305" s="209" t="s">
        <v>74</v>
      </c>
      <c r="F305" s="443" t="s">
        <v>712</v>
      </c>
      <c r="G305" s="455">
        <v>0</v>
      </c>
      <c r="H305" s="431">
        <v>0</v>
      </c>
      <c r="I305" s="434">
        <v>0</v>
      </c>
    </row>
    <row r="306" spans="1:9">
      <c r="A306" s="234" t="s">
        <v>50</v>
      </c>
      <c r="B306" s="197">
        <v>12</v>
      </c>
      <c r="C306" s="191" t="s">
        <v>22</v>
      </c>
      <c r="D306" s="203">
        <v>4262</v>
      </c>
      <c r="E306" s="209" t="s">
        <v>87</v>
      </c>
      <c r="F306" s="443" t="s">
        <v>712</v>
      </c>
      <c r="G306" s="455">
        <v>0</v>
      </c>
      <c r="H306" s="431">
        <v>0</v>
      </c>
      <c r="I306" s="434">
        <v>0</v>
      </c>
    </row>
    <row r="307" spans="1:9" ht="25.5">
      <c r="A307" s="235" t="s">
        <v>50</v>
      </c>
      <c r="B307" s="198">
        <v>12</v>
      </c>
      <c r="C307" s="193" t="s">
        <v>22</v>
      </c>
      <c r="D307" s="204"/>
      <c r="E307" s="210" t="s">
        <v>171</v>
      </c>
      <c r="F307" s="444" t="s">
        <v>712</v>
      </c>
      <c r="G307" s="456">
        <f>SUM(G294:G306)</f>
        <v>0</v>
      </c>
      <c r="H307" s="236">
        <f t="shared" ref="H307:I307" si="16">SUM(H294:H306)</f>
        <v>0</v>
      </c>
      <c r="I307" s="435">
        <f t="shared" si="16"/>
        <v>0</v>
      </c>
    </row>
    <row r="308" spans="1:9" ht="25.5">
      <c r="A308" s="237" t="s">
        <v>50</v>
      </c>
      <c r="B308" s="200">
        <v>12</v>
      </c>
      <c r="C308" s="194" t="s">
        <v>22</v>
      </c>
      <c r="D308" s="207"/>
      <c r="E308" s="212" t="s">
        <v>713</v>
      </c>
      <c r="F308" s="445"/>
      <c r="G308" s="457">
        <f>G293+G307</f>
        <v>0</v>
      </c>
      <c r="H308" s="238">
        <f t="shared" ref="H308:I308" si="17">H293+H307</f>
        <v>0</v>
      </c>
      <c r="I308" s="436">
        <f t="shared" si="17"/>
        <v>0</v>
      </c>
    </row>
    <row r="309" spans="1:9" ht="25.5">
      <c r="A309" s="234" t="s">
        <v>50</v>
      </c>
      <c r="B309" s="197">
        <v>561</v>
      </c>
      <c r="C309" s="191" t="s">
        <v>39</v>
      </c>
      <c r="D309" s="203">
        <v>3111</v>
      </c>
      <c r="E309" s="209" t="s">
        <v>51</v>
      </c>
      <c r="F309" s="443" t="s">
        <v>712</v>
      </c>
      <c r="G309" s="455">
        <v>0</v>
      </c>
      <c r="H309" s="431">
        <v>0</v>
      </c>
      <c r="I309" s="434">
        <v>0</v>
      </c>
    </row>
    <row r="310" spans="1:9" ht="25.5">
      <c r="A310" s="234" t="s">
        <v>50</v>
      </c>
      <c r="B310" s="197">
        <v>561</v>
      </c>
      <c r="C310" s="191" t="s">
        <v>39</v>
      </c>
      <c r="D310" s="203">
        <v>3211</v>
      </c>
      <c r="E310" s="209" t="s">
        <v>61</v>
      </c>
      <c r="F310" s="443" t="s">
        <v>712</v>
      </c>
      <c r="G310" s="455">
        <v>0</v>
      </c>
      <c r="H310" s="431">
        <v>0</v>
      </c>
      <c r="I310" s="434">
        <v>0</v>
      </c>
    </row>
    <row r="311" spans="1:9" ht="25.5">
      <c r="A311" s="234" t="s">
        <v>50</v>
      </c>
      <c r="B311" s="197">
        <v>561</v>
      </c>
      <c r="C311" s="191" t="s">
        <v>39</v>
      </c>
      <c r="D311" s="203">
        <v>3213</v>
      </c>
      <c r="E311" s="209" t="s">
        <v>65</v>
      </c>
      <c r="F311" s="443" t="s">
        <v>712</v>
      </c>
      <c r="G311" s="455">
        <v>0</v>
      </c>
      <c r="H311" s="431">
        <v>0</v>
      </c>
      <c r="I311" s="434">
        <v>0</v>
      </c>
    </row>
    <row r="312" spans="1:9" ht="25.5">
      <c r="A312" s="234" t="s">
        <v>50</v>
      </c>
      <c r="B312" s="197">
        <v>561</v>
      </c>
      <c r="C312" s="191" t="s">
        <v>39</v>
      </c>
      <c r="D312" s="203">
        <v>3221</v>
      </c>
      <c r="E312" s="209" t="s">
        <v>66</v>
      </c>
      <c r="F312" s="443" t="s">
        <v>712</v>
      </c>
      <c r="G312" s="455">
        <v>0</v>
      </c>
      <c r="H312" s="431">
        <v>0</v>
      </c>
      <c r="I312" s="434">
        <v>0</v>
      </c>
    </row>
    <row r="313" spans="1:9" ht="25.5">
      <c r="A313" s="234" t="s">
        <v>50</v>
      </c>
      <c r="B313" s="197">
        <v>561</v>
      </c>
      <c r="C313" s="191" t="s">
        <v>39</v>
      </c>
      <c r="D313" s="203">
        <v>3222</v>
      </c>
      <c r="E313" s="209" t="s">
        <v>77</v>
      </c>
      <c r="F313" s="443" t="s">
        <v>712</v>
      </c>
      <c r="G313" s="455">
        <v>0</v>
      </c>
      <c r="H313" s="431">
        <v>0</v>
      </c>
      <c r="I313" s="434">
        <v>0</v>
      </c>
    </row>
    <row r="314" spans="1:9" ht="25.5">
      <c r="A314" s="234" t="s">
        <v>50</v>
      </c>
      <c r="B314" s="197">
        <v>561</v>
      </c>
      <c r="C314" s="191" t="s">
        <v>39</v>
      </c>
      <c r="D314" s="203">
        <v>3223</v>
      </c>
      <c r="E314" s="209" t="s">
        <v>78</v>
      </c>
      <c r="F314" s="443" t="s">
        <v>712</v>
      </c>
      <c r="G314" s="455">
        <v>0</v>
      </c>
      <c r="H314" s="431">
        <v>0</v>
      </c>
      <c r="I314" s="434">
        <v>0</v>
      </c>
    </row>
    <row r="315" spans="1:9" ht="25.5">
      <c r="A315" s="234" t="s">
        <v>50</v>
      </c>
      <c r="B315" s="197">
        <v>561</v>
      </c>
      <c r="C315" s="191" t="s">
        <v>39</v>
      </c>
      <c r="D315" s="203">
        <v>3231</v>
      </c>
      <c r="E315" s="209" t="s">
        <v>80</v>
      </c>
      <c r="F315" s="443" t="s">
        <v>712</v>
      </c>
      <c r="G315" s="455">
        <v>0</v>
      </c>
      <c r="H315" s="431">
        <v>0</v>
      </c>
      <c r="I315" s="434">
        <v>0</v>
      </c>
    </row>
    <row r="316" spans="1:9" ht="25.5">
      <c r="A316" s="234" t="s">
        <v>50</v>
      </c>
      <c r="B316" s="197">
        <v>561</v>
      </c>
      <c r="C316" s="191" t="s">
        <v>39</v>
      </c>
      <c r="D316" s="203">
        <v>3233</v>
      </c>
      <c r="E316" s="209" t="s">
        <v>82</v>
      </c>
      <c r="F316" s="443" t="s">
        <v>712</v>
      </c>
      <c r="G316" s="455">
        <v>0</v>
      </c>
      <c r="H316" s="431">
        <v>0</v>
      </c>
      <c r="I316" s="434">
        <v>0</v>
      </c>
    </row>
    <row r="317" spans="1:9" ht="25.5">
      <c r="A317" s="234" t="s">
        <v>50</v>
      </c>
      <c r="B317" s="197">
        <v>561</v>
      </c>
      <c r="C317" s="191" t="s">
        <v>39</v>
      </c>
      <c r="D317" s="203">
        <v>3237</v>
      </c>
      <c r="E317" s="209" t="s">
        <v>63</v>
      </c>
      <c r="F317" s="443" t="s">
        <v>712</v>
      </c>
      <c r="G317" s="455">
        <v>0</v>
      </c>
      <c r="H317" s="431">
        <v>0</v>
      </c>
      <c r="I317" s="434">
        <v>0</v>
      </c>
    </row>
    <row r="318" spans="1:9" ht="25.5">
      <c r="A318" s="234" t="s">
        <v>50</v>
      </c>
      <c r="B318" s="197">
        <v>561</v>
      </c>
      <c r="C318" s="191" t="s">
        <v>39</v>
      </c>
      <c r="D318" s="203">
        <v>3241</v>
      </c>
      <c r="E318" s="209" t="s">
        <v>68</v>
      </c>
      <c r="F318" s="443" t="s">
        <v>712</v>
      </c>
      <c r="G318" s="455">
        <v>0</v>
      </c>
      <c r="H318" s="431">
        <v>0</v>
      </c>
      <c r="I318" s="434">
        <v>0</v>
      </c>
    </row>
    <row r="319" spans="1:9" ht="25.5">
      <c r="A319" s="234" t="s">
        <v>50</v>
      </c>
      <c r="B319" s="197">
        <v>561</v>
      </c>
      <c r="C319" s="191" t="s">
        <v>39</v>
      </c>
      <c r="D319" s="203">
        <v>3293</v>
      </c>
      <c r="E319" s="209" t="s">
        <v>69</v>
      </c>
      <c r="F319" s="443" t="s">
        <v>712</v>
      </c>
      <c r="G319" s="455">
        <v>0</v>
      </c>
      <c r="H319" s="431">
        <v>0</v>
      </c>
      <c r="I319" s="434">
        <v>0</v>
      </c>
    </row>
    <row r="320" spans="1:9" ht="25.5">
      <c r="A320" s="234" t="s">
        <v>50</v>
      </c>
      <c r="B320" s="197">
        <v>561</v>
      </c>
      <c r="C320" s="191" t="s">
        <v>39</v>
      </c>
      <c r="D320" s="203">
        <v>3299</v>
      </c>
      <c r="E320" s="209" t="s">
        <v>58</v>
      </c>
      <c r="F320" s="443" t="s">
        <v>712</v>
      </c>
      <c r="G320" s="455">
        <v>0</v>
      </c>
      <c r="H320" s="431">
        <v>0</v>
      </c>
      <c r="I320" s="434">
        <v>0</v>
      </c>
    </row>
    <row r="321" spans="1:9" ht="25.5">
      <c r="A321" s="234" t="s">
        <v>50</v>
      </c>
      <c r="B321" s="197">
        <v>561</v>
      </c>
      <c r="C321" s="191" t="s">
        <v>39</v>
      </c>
      <c r="D321" s="203">
        <v>3691</v>
      </c>
      <c r="E321" s="209" t="s">
        <v>84</v>
      </c>
      <c r="F321" s="443" t="s">
        <v>712</v>
      </c>
      <c r="G321" s="455">
        <v>0</v>
      </c>
      <c r="H321" s="431">
        <v>0</v>
      </c>
      <c r="I321" s="434">
        <v>0</v>
      </c>
    </row>
    <row r="322" spans="1:9" ht="25.5">
      <c r="A322" s="234" t="s">
        <v>50</v>
      </c>
      <c r="B322" s="197">
        <v>561</v>
      </c>
      <c r="C322" s="191" t="s">
        <v>39</v>
      </c>
      <c r="D322" s="203">
        <v>3693</v>
      </c>
      <c r="E322" s="209" t="s">
        <v>84</v>
      </c>
      <c r="F322" s="443" t="s">
        <v>712</v>
      </c>
      <c r="G322" s="455">
        <v>0</v>
      </c>
      <c r="H322" s="431">
        <v>0</v>
      </c>
      <c r="I322" s="434">
        <v>0</v>
      </c>
    </row>
    <row r="323" spans="1:9" ht="25.5">
      <c r="A323" s="234" t="s">
        <v>50</v>
      </c>
      <c r="B323" s="197">
        <v>561</v>
      </c>
      <c r="C323" s="191" t="s">
        <v>39</v>
      </c>
      <c r="D323" s="203">
        <v>4224</v>
      </c>
      <c r="E323" s="209" t="s">
        <v>74</v>
      </c>
      <c r="F323" s="443" t="s">
        <v>712</v>
      </c>
      <c r="G323" s="455">
        <v>0</v>
      </c>
      <c r="H323" s="431">
        <v>0</v>
      </c>
      <c r="I323" s="434">
        <v>0</v>
      </c>
    </row>
    <row r="324" spans="1:9" ht="25.5">
      <c r="A324" s="234" t="s">
        <v>50</v>
      </c>
      <c r="B324" s="197">
        <v>561</v>
      </c>
      <c r="C324" s="191" t="s">
        <v>39</v>
      </c>
      <c r="D324" s="203">
        <v>4262</v>
      </c>
      <c r="E324" s="209" t="s">
        <v>87</v>
      </c>
      <c r="F324" s="443" t="s">
        <v>712</v>
      </c>
      <c r="G324" s="455">
        <v>0</v>
      </c>
      <c r="H324" s="431">
        <v>0</v>
      </c>
      <c r="I324" s="434">
        <v>0</v>
      </c>
    </row>
    <row r="325" spans="1:9" ht="25.5">
      <c r="A325" s="237" t="s">
        <v>50</v>
      </c>
      <c r="B325" s="200">
        <v>561</v>
      </c>
      <c r="C325" s="194" t="s">
        <v>39</v>
      </c>
      <c r="D325" s="207"/>
      <c r="E325" s="212" t="s">
        <v>171</v>
      </c>
      <c r="F325" s="445" t="s">
        <v>712</v>
      </c>
      <c r="G325" s="457">
        <f>SUM(G309:G324)</f>
        <v>0</v>
      </c>
      <c r="H325" s="238">
        <f t="shared" ref="H325:I325" si="18">SUM(H309:H324)</f>
        <v>0</v>
      </c>
      <c r="I325" s="436">
        <f t="shared" si="18"/>
        <v>0</v>
      </c>
    </row>
    <row r="326" spans="1:9" ht="25.5">
      <c r="A326" s="234" t="s">
        <v>50</v>
      </c>
      <c r="B326" s="197">
        <v>563</v>
      </c>
      <c r="C326" s="191" t="s">
        <v>40</v>
      </c>
      <c r="D326" s="203">
        <v>3111</v>
      </c>
      <c r="E326" s="209" t="s">
        <v>51</v>
      </c>
      <c r="F326" s="443" t="s">
        <v>711</v>
      </c>
      <c r="G326" s="455">
        <v>0</v>
      </c>
      <c r="H326" s="431">
        <v>0</v>
      </c>
      <c r="I326" s="434">
        <v>0</v>
      </c>
    </row>
    <row r="327" spans="1:9" ht="25.5">
      <c r="A327" s="234" t="s">
        <v>50</v>
      </c>
      <c r="B327" s="197">
        <v>563</v>
      </c>
      <c r="C327" s="191" t="s">
        <v>40</v>
      </c>
      <c r="D327" s="203">
        <v>3132</v>
      </c>
      <c r="E327" s="209" t="s">
        <v>53</v>
      </c>
      <c r="F327" s="443" t="s">
        <v>711</v>
      </c>
      <c r="G327" s="455">
        <v>0</v>
      </c>
      <c r="H327" s="431">
        <v>0</v>
      </c>
      <c r="I327" s="434">
        <v>0</v>
      </c>
    </row>
    <row r="328" spans="1:9" ht="25.5">
      <c r="A328" s="234" t="s">
        <v>50</v>
      </c>
      <c r="B328" s="197">
        <v>563</v>
      </c>
      <c r="C328" s="191" t="s">
        <v>40</v>
      </c>
      <c r="D328" s="203">
        <v>3211</v>
      </c>
      <c r="E328" s="209" t="s">
        <v>61</v>
      </c>
      <c r="F328" s="443" t="s">
        <v>711</v>
      </c>
      <c r="G328" s="455">
        <v>0</v>
      </c>
      <c r="H328" s="431">
        <v>0</v>
      </c>
      <c r="I328" s="434">
        <v>0</v>
      </c>
    </row>
    <row r="329" spans="1:9" ht="25.5">
      <c r="A329" s="234" t="s">
        <v>50</v>
      </c>
      <c r="B329" s="197">
        <v>563</v>
      </c>
      <c r="C329" s="191" t="s">
        <v>40</v>
      </c>
      <c r="D329" s="203">
        <v>3213</v>
      </c>
      <c r="E329" s="209" t="s">
        <v>65</v>
      </c>
      <c r="F329" s="443" t="s">
        <v>711</v>
      </c>
      <c r="G329" s="455">
        <v>0</v>
      </c>
      <c r="H329" s="431">
        <v>0</v>
      </c>
      <c r="I329" s="434">
        <v>0</v>
      </c>
    </row>
    <row r="330" spans="1:9" ht="25.5">
      <c r="A330" s="234" t="s">
        <v>50</v>
      </c>
      <c r="B330" s="197">
        <v>563</v>
      </c>
      <c r="C330" s="191" t="s">
        <v>40</v>
      </c>
      <c r="D330" s="203">
        <v>3221</v>
      </c>
      <c r="E330" s="209" t="s">
        <v>66</v>
      </c>
      <c r="F330" s="443" t="s">
        <v>711</v>
      </c>
      <c r="G330" s="455">
        <v>0</v>
      </c>
      <c r="H330" s="431">
        <v>0</v>
      </c>
      <c r="I330" s="434">
        <v>0</v>
      </c>
    </row>
    <row r="331" spans="1:9" ht="25.5">
      <c r="A331" s="234" t="s">
        <v>50</v>
      </c>
      <c r="B331" s="197">
        <v>563</v>
      </c>
      <c r="C331" s="191" t="s">
        <v>40</v>
      </c>
      <c r="D331" s="203">
        <v>3223</v>
      </c>
      <c r="E331" s="209" t="s">
        <v>78</v>
      </c>
      <c r="F331" s="443" t="s">
        <v>711</v>
      </c>
      <c r="G331" s="455">
        <v>0</v>
      </c>
      <c r="H331" s="431">
        <v>0</v>
      </c>
      <c r="I331" s="434">
        <v>0</v>
      </c>
    </row>
    <row r="332" spans="1:9" ht="25.5">
      <c r="A332" s="234" t="s">
        <v>50</v>
      </c>
      <c r="B332" s="197">
        <v>563</v>
      </c>
      <c r="C332" s="191" t="s">
        <v>40</v>
      </c>
      <c r="D332" s="203">
        <v>3233</v>
      </c>
      <c r="E332" s="209" t="s">
        <v>82</v>
      </c>
      <c r="F332" s="443" t="s">
        <v>711</v>
      </c>
      <c r="G332" s="455">
        <v>0</v>
      </c>
      <c r="H332" s="431">
        <v>0</v>
      </c>
      <c r="I332" s="434">
        <v>0</v>
      </c>
    </row>
    <row r="333" spans="1:9" ht="25.5">
      <c r="A333" s="234" t="s">
        <v>50</v>
      </c>
      <c r="B333" s="197">
        <v>563</v>
      </c>
      <c r="C333" s="191" t="s">
        <v>40</v>
      </c>
      <c r="D333" s="203">
        <v>3237</v>
      </c>
      <c r="E333" s="209" t="s">
        <v>63</v>
      </c>
      <c r="F333" s="443" t="s">
        <v>711</v>
      </c>
      <c r="G333" s="455">
        <v>0</v>
      </c>
      <c r="H333" s="431">
        <v>0</v>
      </c>
      <c r="I333" s="434">
        <v>0</v>
      </c>
    </row>
    <row r="334" spans="1:9" ht="25.5">
      <c r="A334" s="234" t="s">
        <v>50</v>
      </c>
      <c r="B334" s="197">
        <v>563</v>
      </c>
      <c r="C334" s="191" t="s">
        <v>40</v>
      </c>
      <c r="D334" s="203">
        <v>3238</v>
      </c>
      <c r="E334" s="209" t="s">
        <v>83</v>
      </c>
      <c r="F334" s="443" t="s">
        <v>711</v>
      </c>
      <c r="G334" s="455">
        <v>0</v>
      </c>
      <c r="H334" s="431">
        <v>0</v>
      </c>
      <c r="I334" s="434">
        <v>0</v>
      </c>
    </row>
    <row r="335" spans="1:9" ht="25.5">
      <c r="A335" s="234" t="s">
        <v>50</v>
      </c>
      <c r="B335" s="197">
        <v>563</v>
      </c>
      <c r="C335" s="191" t="s">
        <v>40</v>
      </c>
      <c r="D335" s="203">
        <v>3293</v>
      </c>
      <c r="E335" s="209" t="s">
        <v>69</v>
      </c>
      <c r="F335" s="443" t="s">
        <v>711</v>
      </c>
      <c r="G335" s="455">
        <v>0</v>
      </c>
      <c r="H335" s="431">
        <v>0</v>
      </c>
      <c r="I335" s="434">
        <v>0</v>
      </c>
    </row>
    <row r="336" spans="1:9" ht="25.5">
      <c r="A336" s="234" t="s">
        <v>50</v>
      </c>
      <c r="B336" s="197">
        <v>563</v>
      </c>
      <c r="C336" s="191" t="s">
        <v>40</v>
      </c>
      <c r="D336" s="203">
        <v>3693</v>
      </c>
      <c r="E336" s="209" t="s">
        <v>84</v>
      </c>
      <c r="F336" s="443" t="s">
        <v>711</v>
      </c>
      <c r="G336" s="455">
        <v>0</v>
      </c>
      <c r="H336" s="431">
        <v>0</v>
      </c>
      <c r="I336" s="434">
        <v>0</v>
      </c>
    </row>
    <row r="337" spans="1:9" ht="25.5">
      <c r="A337" s="234" t="s">
        <v>50</v>
      </c>
      <c r="B337" s="197">
        <v>563</v>
      </c>
      <c r="C337" s="191" t="s">
        <v>40</v>
      </c>
      <c r="D337" s="203">
        <v>4212</v>
      </c>
      <c r="E337" s="209" t="s">
        <v>59</v>
      </c>
      <c r="F337" s="443" t="s">
        <v>711</v>
      </c>
      <c r="G337" s="455">
        <v>0</v>
      </c>
      <c r="H337" s="431">
        <v>0</v>
      </c>
      <c r="I337" s="434">
        <v>0</v>
      </c>
    </row>
    <row r="338" spans="1:9" ht="25.5">
      <c r="A338" s="234" t="s">
        <v>50</v>
      </c>
      <c r="B338" s="197">
        <v>563</v>
      </c>
      <c r="C338" s="191" t="s">
        <v>40</v>
      </c>
      <c r="D338" s="203">
        <v>4221</v>
      </c>
      <c r="E338" s="209" t="s">
        <v>64</v>
      </c>
      <c r="F338" s="443" t="s">
        <v>711</v>
      </c>
      <c r="G338" s="455">
        <v>0</v>
      </c>
      <c r="H338" s="431">
        <v>0</v>
      </c>
      <c r="I338" s="434">
        <v>0</v>
      </c>
    </row>
    <row r="339" spans="1:9" ht="25.5">
      <c r="A339" s="234" t="s">
        <v>50</v>
      </c>
      <c r="B339" s="197">
        <v>563</v>
      </c>
      <c r="C339" s="191" t="s">
        <v>40</v>
      </c>
      <c r="D339" s="203">
        <v>4224</v>
      </c>
      <c r="E339" s="209" t="s">
        <v>74</v>
      </c>
      <c r="F339" s="443" t="s">
        <v>711</v>
      </c>
      <c r="G339" s="455">
        <v>0</v>
      </c>
      <c r="H339" s="431">
        <v>0</v>
      </c>
      <c r="I339" s="434">
        <v>0</v>
      </c>
    </row>
    <row r="340" spans="1:9" ht="26.25" thickBot="1">
      <c r="A340" s="254" t="s">
        <v>50</v>
      </c>
      <c r="B340" s="255">
        <v>563</v>
      </c>
      <c r="C340" s="256" t="s">
        <v>40</v>
      </c>
      <c r="D340" s="257"/>
      <c r="E340" s="258" t="s">
        <v>171</v>
      </c>
      <c r="F340" s="448" t="s">
        <v>711</v>
      </c>
      <c r="G340" s="462">
        <f>SUM(G326:G339)</f>
        <v>0</v>
      </c>
      <c r="H340" s="259">
        <f t="shared" ref="H340:I340" si="19">SUM(H326:H339)</f>
        <v>0</v>
      </c>
      <c r="I340" s="436">
        <f t="shared" si="19"/>
        <v>0</v>
      </c>
    </row>
    <row r="341" spans="1:9" ht="28.5" customHeight="1" thickBot="1">
      <c r="A341" s="265" t="s">
        <v>50</v>
      </c>
      <c r="B341" s="266"/>
      <c r="C341" s="267"/>
      <c r="D341" s="268"/>
      <c r="E341" s="269" t="s">
        <v>710</v>
      </c>
      <c r="F341" s="449"/>
      <c r="G341" s="463">
        <f>G59+G103+G168+G191+G242+G273+G278+G308+G325+G340</f>
        <v>45807785</v>
      </c>
      <c r="H341" s="270">
        <f>H59+H103+H168+H191+H242+H273+H278+H308+H325+H340+H393</f>
        <v>43570085.760000005</v>
      </c>
      <c r="I341" s="439">
        <f>I59+I103+I168+I191+I242+I273+I278+I308+I325+I340</f>
        <v>49522911.75</v>
      </c>
    </row>
    <row r="342" spans="1:9" ht="13.5" thickBot="1">
      <c r="A342" s="260"/>
      <c r="B342" s="261"/>
      <c r="C342" s="262"/>
      <c r="D342" s="263"/>
      <c r="E342" s="264"/>
      <c r="F342" s="450"/>
      <c r="G342" s="464"/>
      <c r="H342" s="432"/>
      <c r="I342" s="434"/>
    </row>
    <row r="343" spans="1:9" ht="38.25">
      <c r="A343" s="247" t="s">
        <v>17</v>
      </c>
      <c r="B343" s="248">
        <v>11</v>
      </c>
      <c r="C343" s="249" t="s">
        <v>20</v>
      </c>
      <c r="D343" s="250" t="s">
        <v>714</v>
      </c>
      <c r="E343" s="251" t="s">
        <v>21</v>
      </c>
      <c r="F343" s="451"/>
      <c r="G343" s="465">
        <v>40294685</v>
      </c>
      <c r="H343" s="252">
        <v>34651128.890000001</v>
      </c>
      <c r="I343" s="436">
        <v>41780637</v>
      </c>
    </row>
    <row r="344" spans="1:9" ht="38.25">
      <c r="A344" s="237" t="s">
        <v>17</v>
      </c>
      <c r="B344" s="200">
        <v>12</v>
      </c>
      <c r="C344" s="194" t="s">
        <v>22</v>
      </c>
      <c r="D344" s="207" t="s">
        <v>721</v>
      </c>
      <c r="E344" s="212" t="s">
        <v>21</v>
      </c>
      <c r="F344" s="445"/>
      <c r="G344" s="457">
        <v>0</v>
      </c>
      <c r="H344" s="238">
        <v>0</v>
      </c>
      <c r="I344" s="436">
        <v>0</v>
      </c>
    </row>
    <row r="345" spans="1:9">
      <c r="A345" s="234" t="s">
        <v>17</v>
      </c>
      <c r="B345" s="197">
        <v>31</v>
      </c>
      <c r="C345" s="191" t="s">
        <v>23</v>
      </c>
      <c r="D345" s="203">
        <v>641310031</v>
      </c>
      <c r="E345" s="209" t="s">
        <v>24</v>
      </c>
      <c r="F345" s="443"/>
      <c r="G345" s="455">
        <v>1000</v>
      </c>
      <c r="H345" s="431">
        <v>176.23</v>
      </c>
      <c r="I345" s="434">
        <v>500</v>
      </c>
    </row>
    <row r="346" spans="1:9" ht="25.5">
      <c r="A346" s="234" t="s">
        <v>17</v>
      </c>
      <c r="B346" s="197">
        <v>31</v>
      </c>
      <c r="C346" s="191" t="s">
        <v>23</v>
      </c>
      <c r="D346" s="203">
        <v>641320031</v>
      </c>
      <c r="E346" s="209" t="s">
        <v>25</v>
      </c>
      <c r="F346" s="443"/>
      <c r="G346" s="455">
        <v>0</v>
      </c>
      <c r="H346" s="431">
        <v>0</v>
      </c>
      <c r="I346" s="434">
        <v>0</v>
      </c>
    </row>
    <row r="347" spans="1:9">
      <c r="A347" s="234" t="s">
        <v>17</v>
      </c>
      <c r="B347" s="197">
        <v>31</v>
      </c>
      <c r="C347" s="191" t="s">
        <v>23</v>
      </c>
      <c r="D347" s="203">
        <v>6614</v>
      </c>
      <c r="E347" s="209" t="s">
        <v>26</v>
      </c>
      <c r="F347" s="443"/>
      <c r="G347" s="455">
        <v>10000</v>
      </c>
      <c r="H347" s="431">
        <v>3279.42</v>
      </c>
      <c r="I347" s="434">
        <v>5000</v>
      </c>
    </row>
    <row r="348" spans="1:9">
      <c r="A348" s="234" t="s">
        <v>17</v>
      </c>
      <c r="B348" s="197">
        <v>31</v>
      </c>
      <c r="C348" s="191" t="s">
        <v>23</v>
      </c>
      <c r="D348" s="203">
        <v>6615</v>
      </c>
      <c r="E348" s="209" t="s">
        <v>27</v>
      </c>
      <c r="F348" s="443"/>
      <c r="G348" s="455">
        <v>2956000</v>
      </c>
      <c r="H348" s="431">
        <v>3029883.26</v>
      </c>
      <c r="I348" s="434">
        <v>3900000</v>
      </c>
    </row>
    <row r="349" spans="1:9">
      <c r="A349" s="237" t="s">
        <v>17</v>
      </c>
      <c r="B349" s="200">
        <v>31</v>
      </c>
      <c r="C349" s="194" t="s">
        <v>23</v>
      </c>
      <c r="D349" s="207"/>
      <c r="E349" s="212" t="s">
        <v>715</v>
      </c>
      <c r="F349" s="445"/>
      <c r="G349" s="457">
        <f>SUM(G345:G348)</f>
        <v>2967000</v>
      </c>
      <c r="H349" s="238">
        <f t="shared" ref="H349:I349" si="20">SUM(H345:H348)</f>
        <v>3033338.9099999997</v>
      </c>
      <c r="I349" s="436">
        <f t="shared" si="20"/>
        <v>3905500</v>
      </c>
    </row>
    <row r="350" spans="1:9" ht="25.5">
      <c r="A350" s="234" t="s">
        <v>17</v>
      </c>
      <c r="B350" s="197">
        <v>43</v>
      </c>
      <c r="C350" s="191" t="s">
        <v>28</v>
      </c>
      <c r="D350" s="203">
        <v>65264</v>
      </c>
      <c r="E350" s="209" t="s">
        <v>29</v>
      </c>
      <c r="F350" s="443"/>
      <c r="G350" s="455">
        <v>2070000</v>
      </c>
      <c r="H350" s="431">
        <v>1415894.65</v>
      </c>
      <c r="I350" s="434">
        <v>2000000</v>
      </c>
    </row>
    <row r="351" spans="1:9" ht="25.5">
      <c r="A351" s="234" t="s">
        <v>17</v>
      </c>
      <c r="B351" s="197">
        <v>43</v>
      </c>
      <c r="C351" s="191" t="s">
        <v>28</v>
      </c>
      <c r="D351" s="203">
        <v>65268</v>
      </c>
      <c r="E351" s="209" t="s">
        <v>28</v>
      </c>
      <c r="F351" s="443"/>
      <c r="G351" s="455">
        <v>298900</v>
      </c>
      <c r="H351" s="431">
        <v>428901.51</v>
      </c>
      <c r="I351" s="434">
        <v>506000</v>
      </c>
    </row>
    <row r="352" spans="1:9" ht="25.5">
      <c r="A352" s="234" t="s">
        <v>17</v>
      </c>
      <c r="B352" s="197">
        <v>43</v>
      </c>
      <c r="C352" s="191" t="s">
        <v>28</v>
      </c>
      <c r="D352" s="203">
        <v>683110043</v>
      </c>
      <c r="E352" s="209" t="s">
        <v>30</v>
      </c>
      <c r="F352" s="443"/>
      <c r="G352" s="455">
        <v>0</v>
      </c>
      <c r="H352" s="431">
        <v>2850.7</v>
      </c>
      <c r="I352" s="434">
        <v>3000</v>
      </c>
    </row>
    <row r="353" spans="1:9" ht="25.5">
      <c r="A353" s="237" t="s">
        <v>17</v>
      </c>
      <c r="B353" s="200">
        <v>43</v>
      </c>
      <c r="C353" s="194" t="s">
        <v>28</v>
      </c>
      <c r="D353" s="207"/>
      <c r="E353" s="212" t="s">
        <v>715</v>
      </c>
      <c r="F353" s="445"/>
      <c r="G353" s="457">
        <f>SUM(G350:G352)</f>
        <v>2368900</v>
      </c>
      <c r="H353" s="238">
        <f t="shared" ref="H353:I353" si="21">SUM(H350:H352)</f>
        <v>1847646.8599999999</v>
      </c>
      <c r="I353" s="436">
        <f t="shared" si="21"/>
        <v>2509000</v>
      </c>
    </row>
    <row r="354" spans="1:9" ht="25.5">
      <c r="A354" s="234" t="s">
        <v>17</v>
      </c>
      <c r="B354" s="197">
        <v>51</v>
      </c>
      <c r="C354" s="191" t="s">
        <v>31</v>
      </c>
      <c r="D354" s="203">
        <v>632311500</v>
      </c>
      <c r="E354" s="209" t="s">
        <v>716</v>
      </c>
      <c r="F354" s="443"/>
      <c r="G354" s="455">
        <v>0</v>
      </c>
      <c r="H354" s="431">
        <v>0</v>
      </c>
      <c r="I354" s="434">
        <v>0</v>
      </c>
    </row>
    <row r="355" spans="1:9" ht="25.5">
      <c r="A355" s="234" t="s">
        <v>17</v>
      </c>
      <c r="B355" s="197">
        <v>51</v>
      </c>
      <c r="C355" s="191" t="s">
        <v>31</v>
      </c>
      <c r="D355" s="203">
        <v>632311700</v>
      </c>
      <c r="E355" s="209" t="s">
        <v>32</v>
      </c>
      <c r="F355" s="443"/>
      <c r="G355" s="455">
        <v>0</v>
      </c>
      <c r="H355" s="431">
        <v>0</v>
      </c>
      <c r="I355" s="434">
        <v>0</v>
      </c>
    </row>
    <row r="356" spans="1:9">
      <c r="A356" s="237" t="s">
        <v>17</v>
      </c>
      <c r="B356" s="200">
        <v>51</v>
      </c>
      <c r="C356" s="194" t="s">
        <v>31</v>
      </c>
      <c r="D356" s="207"/>
      <c r="E356" s="212" t="s">
        <v>715</v>
      </c>
      <c r="F356" s="445"/>
      <c r="G356" s="457">
        <f>SUM(G354:G355)</f>
        <v>0</v>
      </c>
      <c r="H356" s="238">
        <f t="shared" ref="H356:I356" si="22">SUM(H354:H355)</f>
        <v>0</v>
      </c>
      <c r="I356" s="436">
        <f t="shared" si="22"/>
        <v>0</v>
      </c>
    </row>
    <row r="357" spans="1:9" ht="25.5">
      <c r="A357" s="234" t="s">
        <v>17</v>
      </c>
      <c r="B357" s="197">
        <v>52</v>
      </c>
      <c r="C357" s="191" t="s">
        <v>33</v>
      </c>
      <c r="D357" s="203">
        <v>631120000</v>
      </c>
      <c r="E357" s="209" t="s">
        <v>34</v>
      </c>
      <c r="F357" s="443"/>
      <c r="G357" s="455">
        <v>0</v>
      </c>
      <c r="H357" s="431">
        <v>0</v>
      </c>
      <c r="I357" s="434">
        <v>0</v>
      </c>
    </row>
    <row r="358" spans="1:9" ht="25.5">
      <c r="A358" s="234" t="s">
        <v>17</v>
      </c>
      <c r="B358" s="197">
        <v>52</v>
      </c>
      <c r="C358" s="191" t="s">
        <v>33</v>
      </c>
      <c r="D358" s="203">
        <v>6341</v>
      </c>
      <c r="E358" s="209" t="s">
        <v>35</v>
      </c>
      <c r="F358" s="443"/>
      <c r="G358" s="455">
        <v>0</v>
      </c>
      <c r="H358" s="431">
        <v>0</v>
      </c>
      <c r="I358" s="434">
        <v>0</v>
      </c>
    </row>
    <row r="359" spans="1:9" ht="25.5">
      <c r="A359" s="234" t="s">
        <v>17</v>
      </c>
      <c r="B359" s="197">
        <v>52</v>
      </c>
      <c r="C359" s="191" t="s">
        <v>33</v>
      </c>
      <c r="D359" s="203">
        <v>636</v>
      </c>
      <c r="E359" s="209" t="s">
        <v>130</v>
      </c>
      <c r="F359" s="443"/>
      <c r="G359" s="455">
        <v>0</v>
      </c>
      <c r="H359" s="431">
        <v>0</v>
      </c>
      <c r="I359" s="434">
        <v>0</v>
      </c>
    </row>
    <row r="360" spans="1:9" ht="38.25">
      <c r="A360" s="234" t="s">
        <v>17</v>
      </c>
      <c r="B360" s="197">
        <v>52</v>
      </c>
      <c r="C360" s="191" t="s">
        <v>33</v>
      </c>
      <c r="D360" s="203">
        <v>6361</v>
      </c>
      <c r="E360" s="209" t="s">
        <v>36</v>
      </c>
      <c r="F360" s="443"/>
      <c r="G360" s="455">
        <v>0</v>
      </c>
      <c r="H360" s="431">
        <v>18000</v>
      </c>
      <c r="I360" s="434">
        <v>18000</v>
      </c>
    </row>
    <row r="361" spans="1:9" ht="25.5">
      <c r="A361" s="234" t="s">
        <v>17</v>
      </c>
      <c r="B361" s="197">
        <v>52</v>
      </c>
      <c r="C361" s="191" t="s">
        <v>33</v>
      </c>
      <c r="D361" s="203">
        <v>6381</v>
      </c>
      <c r="E361" s="209" t="s">
        <v>717</v>
      </c>
      <c r="F361" s="443"/>
      <c r="G361" s="455">
        <v>0</v>
      </c>
      <c r="H361" s="431">
        <v>0</v>
      </c>
      <c r="I361" s="434">
        <v>0</v>
      </c>
    </row>
    <row r="362" spans="1:9" ht="25.5">
      <c r="A362" s="234" t="s">
        <v>17</v>
      </c>
      <c r="B362" s="197">
        <v>52</v>
      </c>
      <c r="C362" s="191" t="s">
        <v>33</v>
      </c>
      <c r="D362" s="203">
        <v>6391</v>
      </c>
      <c r="E362" s="209" t="s">
        <v>37</v>
      </c>
      <c r="F362" s="443"/>
      <c r="G362" s="455">
        <v>0</v>
      </c>
      <c r="H362" s="431">
        <v>19630.16</v>
      </c>
      <c r="I362" s="434">
        <v>19630.16</v>
      </c>
    </row>
    <row r="363" spans="1:9" ht="38.25">
      <c r="A363" s="234" t="s">
        <v>17</v>
      </c>
      <c r="B363" s="197">
        <v>52</v>
      </c>
      <c r="C363" s="191" t="s">
        <v>33</v>
      </c>
      <c r="D363" s="203">
        <v>6392</v>
      </c>
      <c r="E363" s="209" t="s">
        <v>718</v>
      </c>
      <c r="F363" s="443"/>
      <c r="G363" s="455">
        <v>0</v>
      </c>
      <c r="H363" s="431">
        <v>0</v>
      </c>
      <c r="I363" s="434">
        <v>0</v>
      </c>
    </row>
    <row r="364" spans="1:9" ht="38.25">
      <c r="A364" s="234" t="s">
        <v>17</v>
      </c>
      <c r="B364" s="197">
        <v>52</v>
      </c>
      <c r="C364" s="191" t="s">
        <v>33</v>
      </c>
      <c r="D364" s="203">
        <v>6393</v>
      </c>
      <c r="E364" s="209" t="s">
        <v>38</v>
      </c>
      <c r="F364" s="443"/>
      <c r="G364" s="455">
        <v>450000</v>
      </c>
      <c r="H364" s="431">
        <v>268493.02</v>
      </c>
      <c r="I364" s="434">
        <v>370000</v>
      </c>
    </row>
    <row r="365" spans="1:9">
      <c r="A365" s="237" t="s">
        <v>17</v>
      </c>
      <c r="B365" s="200">
        <v>52</v>
      </c>
      <c r="C365" s="194" t="s">
        <v>33</v>
      </c>
      <c r="D365" s="207"/>
      <c r="E365" s="212" t="s">
        <v>715</v>
      </c>
      <c r="F365" s="445"/>
      <c r="G365" s="457">
        <f>SUM(G357:G364)</f>
        <v>450000</v>
      </c>
      <c r="H365" s="238">
        <f t="shared" ref="H365:I365" si="23">SUM(H357:H364)</f>
        <v>306123.18000000005</v>
      </c>
      <c r="I365" s="436">
        <f t="shared" si="23"/>
        <v>407630.16000000003</v>
      </c>
    </row>
    <row r="366" spans="1:9">
      <c r="A366" s="234" t="s">
        <v>17</v>
      </c>
      <c r="B366" s="197">
        <v>61</v>
      </c>
      <c r="C366" s="191" t="s">
        <v>41</v>
      </c>
      <c r="D366" s="203">
        <v>663110000</v>
      </c>
      <c r="E366" s="209" t="s">
        <v>42</v>
      </c>
      <c r="F366" s="443"/>
      <c r="G366" s="455">
        <v>0</v>
      </c>
      <c r="H366" s="431">
        <v>0</v>
      </c>
      <c r="I366" s="434">
        <v>0</v>
      </c>
    </row>
    <row r="367" spans="1:9" ht="25.5">
      <c r="A367" s="234" t="s">
        <v>17</v>
      </c>
      <c r="B367" s="197">
        <v>61</v>
      </c>
      <c r="C367" s="191" t="s">
        <v>41</v>
      </c>
      <c r="D367" s="203">
        <v>663120000</v>
      </c>
      <c r="E367" s="209" t="s">
        <v>43</v>
      </c>
      <c r="F367" s="443"/>
      <c r="G367" s="455">
        <v>0</v>
      </c>
      <c r="H367" s="431">
        <v>0</v>
      </c>
      <c r="I367" s="434">
        <v>0</v>
      </c>
    </row>
    <row r="368" spans="1:9" ht="25.5">
      <c r="A368" s="234" t="s">
        <v>17</v>
      </c>
      <c r="B368" s="197">
        <v>61</v>
      </c>
      <c r="C368" s="191" t="s">
        <v>41</v>
      </c>
      <c r="D368" s="203">
        <v>663130000</v>
      </c>
      <c r="E368" s="209" t="s">
        <v>44</v>
      </c>
      <c r="F368" s="443"/>
      <c r="G368" s="455">
        <v>0</v>
      </c>
      <c r="H368" s="431">
        <v>26000</v>
      </c>
      <c r="I368" s="434">
        <v>26000</v>
      </c>
    </row>
    <row r="369" spans="1:9" ht="25.5">
      <c r="A369" s="234" t="s">
        <v>17</v>
      </c>
      <c r="B369" s="197">
        <v>61</v>
      </c>
      <c r="C369" s="191" t="s">
        <v>41</v>
      </c>
      <c r="D369" s="203">
        <v>663140000</v>
      </c>
      <c r="E369" s="209" t="s">
        <v>45</v>
      </c>
      <c r="F369" s="443"/>
      <c r="G369" s="455">
        <v>0</v>
      </c>
      <c r="H369" s="431">
        <v>0</v>
      </c>
      <c r="I369" s="434">
        <v>0</v>
      </c>
    </row>
    <row r="370" spans="1:9" ht="25.5">
      <c r="A370" s="234" t="s">
        <v>17</v>
      </c>
      <c r="B370" s="197">
        <v>61</v>
      </c>
      <c r="C370" s="191" t="s">
        <v>41</v>
      </c>
      <c r="D370" s="203">
        <v>663210000</v>
      </c>
      <c r="E370" s="209" t="s">
        <v>46</v>
      </c>
      <c r="F370" s="443"/>
      <c r="G370" s="455">
        <v>0</v>
      </c>
      <c r="H370" s="431">
        <v>0</v>
      </c>
      <c r="I370" s="434">
        <v>0</v>
      </c>
    </row>
    <row r="371" spans="1:9" ht="25.5">
      <c r="A371" s="234" t="s">
        <v>17</v>
      </c>
      <c r="B371" s="197">
        <v>61</v>
      </c>
      <c r="C371" s="191" t="s">
        <v>41</v>
      </c>
      <c r="D371" s="203">
        <v>663230000</v>
      </c>
      <c r="E371" s="209" t="s">
        <v>47</v>
      </c>
      <c r="F371" s="443"/>
      <c r="G371" s="455">
        <v>0</v>
      </c>
      <c r="H371" s="431">
        <v>0</v>
      </c>
      <c r="I371" s="434">
        <v>0</v>
      </c>
    </row>
    <row r="372" spans="1:9" ht="25.5">
      <c r="A372" s="234" t="s">
        <v>17</v>
      </c>
      <c r="B372" s="197">
        <v>61</v>
      </c>
      <c r="C372" s="191" t="s">
        <v>41</v>
      </c>
      <c r="D372" s="203">
        <v>663240000</v>
      </c>
      <c r="E372" s="209" t="s">
        <v>719</v>
      </c>
      <c r="F372" s="443"/>
      <c r="G372" s="455">
        <v>0</v>
      </c>
      <c r="H372" s="431">
        <v>0</v>
      </c>
      <c r="I372" s="434">
        <v>0</v>
      </c>
    </row>
    <row r="373" spans="1:9">
      <c r="A373" s="237" t="s">
        <v>17</v>
      </c>
      <c r="B373" s="200">
        <v>61</v>
      </c>
      <c r="C373" s="194" t="s">
        <v>41</v>
      </c>
      <c r="D373" s="207"/>
      <c r="E373" s="212" t="s">
        <v>715</v>
      </c>
      <c r="F373" s="445"/>
      <c r="G373" s="457">
        <f>SUM(G366:G372)</f>
        <v>0</v>
      </c>
      <c r="H373" s="238">
        <f t="shared" ref="H373:I373" si="24">SUM(H366:H372)</f>
        <v>26000</v>
      </c>
      <c r="I373" s="436">
        <f t="shared" si="24"/>
        <v>26000</v>
      </c>
    </row>
    <row r="374" spans="1:9" ht="38.25">
      <c r="A374" s="234" t="s">
        <v>17</v>
      </c>
      <c r="B374" s="197">
        <v>71</v>
      </c>
      <c r="C374" s="191" t="s">
        <v>48</v>
      </c>
      <c r="D374" s="203">
        <v>721110071</v>
      </c>
      <c r="E374" s="209" t="s">
        <v>49</v>
      </c>
      <c r="F374" s="443"/>
      <c r="G374" s="455">
        <v>8000</v>
      </c>
      <c r="H374" s="431">
        <v>5711.34</v>
      </c>
      <c r="I374" s="434">
        <v>7500</v>
      </c>
    </row>
    <row r="375" spans="1:9" ht="38.25">
      <c r="A375" s="234" t="s">
        <v>17</v>
      </c>
      <c r="B375" s="197">
        <v>71</v>
      </c>
      <c r="C375" s="191" t="s">
        <v>48</v>
      </c>
      <c r="D375" s="203">
        <v>721190071</v>
      </c>
      <c r="E375" s="209" t="s">
        <v>720</v>
      </c>
      <c r="F375" s="443"/>
      <c r="G375" s="455">
        <v>0</v>
      </c>
      <c r="H375" s="431">
        <v>0</v>
      </c>
      <c r="I375" s="434">
        <v>0</v>
      </c>
    </row>
    <row r="376" spans="1:9" ht="38.25">
      <c r="A376" s="237" t="s">
        <v>17</v>
      </c>
      <c r="B376" s="200">
        <v>71</v>
      </c>
      <c r="C376" s="194" t="s">
        <v>48</v>
      </c>
      <c r="D376" s="207"/>
      <c r="E376" s="212" t="s">
        <v>715</v>
      </c>
      <c r="F376" s="445"/>
      <c r="G376" s="457">
        <f>SUM(G374:G375)</f>
        <v>8000</v>
      </c>
      <c r="H376" s="238">
        <f t="shared" ref="H376" si="25">SUM(H374:H375)</f>
        <v>5711.34</v>
      </c>
      <c r="I376" s="436">
        <f>I374+I375+I395</f>
        <v>51500</v>
      </c>
    </row>
    <row r="377" spans="1:9" ht="25.5">
      <c r="A377" s="234" t="s">
        <v>17</v>
      </c>
      <c r="B377" s="197">
        <v>561</v>
      </c>
      <c r="C377" s="191" t="s">
        <v>39</v>
      </c>
      <c r="D377" s="203">
        <v>632310561</v>
      </c>
      <c r="E377" s="209"/>
      <c r="F377" s="443"/>
      <c r="G377" s="455">
        <v>0</v>
      </c>
      <c r="H377" s="431">
        <v>0</v>
      </c>
      <c r="I377" s="434">
        <v>0</v>
      </c>
    </row>
    <row r="378" spans="1:9" ht="25.5">
      <c r="A378" s="234" t="s">
        <v>17</v>
      </c>
      <c r="B378" s="197">
        <v>561</v>
      </c>
      <c r="C378" s="191" t="s">
        <v>39</v>
      </c>
      <c r="D378" s="203">
        <v>632410561</v>
      </c>
      <c r="E378" s="209"/>
      <c r="F378" s="443"/>
      <c r="G378" s="455">
        <v>0</v>
      </c>
      <c r="H378" s="431">
        <v>0</v>
      </c>
      <c r="I378" s="434">
        <v>0</v>
      </c>
    </row>
    <row r="379" spans="1:9" ht="25.5">
      <c r="A379" s="237" t="s">
        <v>17</v>
      </c>
      <c r="B379" s="200">
        <v>561</v>
      </c>
      <c r="C379" s="194" t="s">
        <v>39</v>
      </c>
      <c r="D379" s="207"/>
      <c r="E379" s="212" t="s">
        <v>715</v>
      </c>
      <c r="F379" s="445"/>
      <c r="G379" s="457">
        <f>SUM(G377:G378)</f>
        <v>0</v>
      </c>
      <c r="H379" s="238">
        <f t="shared" ref="H379:I379" si="26">SUM(H377:H378)</f>
        <v>0</v>
      </c>
      <c r="I379" s="436">
        <f t="shared" si="26"/>
        <v>0</v>
      </c>
    </row>
    <row r="380" spans="1:9" ht="25.5">
      <c r="A380" s="234" t="s">
        <v>17</v>
      </c>
      <c r="B380" s="197">
        <v>563</v>
      </c>
      <c r="C380" s="191" t="s">
        <v>40</v>
      </c>
      <c r="D380" s="203">
        <v>632310563</v>
      </c>
      <c r="E380" s="209"/>
      <c r="F380" s="443"/>
      <c r="G380" s="455">
        <v>0</v>
      </c>
      <c r="H380" s="431">
        <v>0</v>
      </c>
      <c r="I380" s="434">
        <v>0</v>
      </c>
    </row>
    <row r="381" spans="1:9" ht="25.5">
      <c r="A381" s="234" t="s">
        <v>17</v>
      </c>
      <c r="B381" s="197">
        <v>563</v>
      </c>
      <c r="C381" s="191" t="s">
        <v>40</v>
      </c>
      <c r="D381" s="203">
        <v>632410563</v>
      </c>
      <c r="E381" s="209"/>
      <c r="F381" s="443"/>
      <c r="G381" s="455">
        <v>0</v>
      </c>
      <c r="H381" s="431">
        <v>0</v>
      </c>
      <c r="I381" s="434">
        <v>0</v>
      </c>
    </row>
    <row r="382" spans="1:9" ht="25.5">
      <c r="A382" s="237" t="s">
        <v>17</v>
      </c>
      <c r="B382" s="200">
        <v>563</v>
      </c>
      <c r="C382" s="194" t="s">
        <v>40</v>
      </c>
      <c r="D382" s="207"/>
      <c r="E382" s="212" t="s">
        <v>715</v>
      </c>
      <c r="F382" s="445"/>
      <c r="G382" s="457">
        <f>SUM(G380:G381)</f>
        <v>0</v>
      </c>
      <c r="H382" s="238">
        <f t="shared" ref="H382:I382" si="27">SUM(H380:H381)</f>
        <v>0</v>
      </c>
      <c r="I382" s="436">
        <f t="shared" si="27"/>
        <v>0</v>
      </c>
    </row>
    <row r="383" spans="1:9" ht="30.75" customHeight="1" thickBot="1">
      <c r="A383" s="271" t="s">
        <v>17</v>
      </c>
      <c r="B383" s="253"/>
      <c r="C383" s="272" t="s">
        <v>17</v>
      </c>
      <c r="D383" s="273"/>
      <c r="E383" s="274" t="s">
        <v>710</v>
      </c>
      <c r="F383" s="452"/>
      <c r="G383" s="466">
        <f>G343+G344+G349+G353+G356+G365+G373+G376+G379+G382</f>
        <v>46088585</v>
      </c>
      <c r="H383" s="275">
        <f>H343+H344+H349+H353+H356+H365+H373+H376+H379+H382</f>
        <v>39869949.18</v>
      </c>
      <c r="I383" s="439">
        <f>I343+I344+I349+I353+I356+I365+I373+I376+I379+I382</f>
        <v>48680267.159999996</v>
      </c>
    </row>
    <row r="384" spans="1:9" ht="13.5" thickBot="1">
      <c r="A384" s="233"/>
      <c r="B384" s="219"/>
      <c r="C384" s="220"/>
      <c r="D384" s="221"/>
      <c r="E384" s="222"/>
      <c r="F384" s="453"/>
      <c r="G384" s="467"/>
      <c r="H384" s="430"/>
      <c r="I384" s="476"/>
    </row>
    <row r="385" spans="1:10">
      <c r="A385" s="234" t="s">
        <v>17</v>
      </c>
      <c r="B385" s="197"/>
      <c r="C385" s="191"/>
      <c r="D385" s="203"/>
      <c r="E385" s="209" t="s">
        <v>722</v>
      </c>
      <c r="F385" s="443"/>
      <c r="G385" s="455">
        <f>G383</f>
        <v>46088585</v>
      </c>
      <c r="H385" s="455">
        <f t="shared" ref="H385:I385" si="28">H383</f>
        <v>39869949.18</v>
      </c>
      <c r="I385" s="477">
        <f t="shared" si="28"/>
        <v>48680267.159999996</v>
      </c>
    </row>
    <row r="386" spans="1:10">
      <c r="A386" s="234" t="s">
        <v>50</v>
      </c>
      <c r="B386" s="197"/>
      <c r="C386" s="191"/>
      <c r="D386" s="203"/>
      <c r="E386" s="209" t="s">
        <v>723</v>
      </c>
      <c r="F386" s="443"/>
      <c r="G386" s="455">
        <f>G341</f>
        <v>45807785</v>
      </c>
      <c r="H386" s="455">
        <f t="shared" ref="H386:I386" si="29">H341</f>
        <v>43570085.760000005</v>
      </c>
      <c r="I386" s="434">
        <f t="shared" si="29"/>
        <v>49522911.75</v>
      </c>
    </row>
    <row r="387" spans="1:10" ht="13.5" thickBot="1">
      <c r="A387" s="241" t="s">
        <v>724</v>
      </c>
      <c r="B387" s="197"/>
      <c r="C387" s="191"/>
      <c r="D387" s="203"/>
      <c r="E387" s="209" t="s">
        <v>724</v>
      </c>
      <c r="F387" s="443"/>
      <c r="G387" s="479">
        <f>G385-G386</f>
        <v>280800</v>
      </c>
      <c r="H387" s="455">
        <f t="shared" ref="H387:I387" si="30">H385-H386</f>
        <v>-3700136.5800000057</v>
      </c>
      <c r="I387" s="440">
        <f t="shared" si="30"/>
        <v>-842644.59000000358</v>
      </c>
    </row>
    <row r="388" spans="1:10">
      <c r="A388" s="241" t="s">
        <v>8</v>
      </c>
      <c r="B388" s="197"/>
      <c r="C388" s="191"/>
      <c r="D388" s="203"/>
      <c r="E388" s="209" t="s">
        <v>8</v>
      </c>
      <c r="F388" s="443"/>
      <c r="G388" s="477">
        <v>470000</v>
      </c>
      <c r="H388" s="478">
        <v>3307796</v>
      </c>
      <c r="I388" s="441">
        <v>3307796</v>
      </c>
    </row>
    <row r="389" spans="1:10" ht="13.5" thickBot="1">
      <c r="A389" s="241" t="s">
        <v>10</v>
      </c>
      <c r="B389" s="197"/>
      <c r="C389" s="191"/>
      <c r="D389" s="203"/>
      <c r="E389" s="209" t="s">
        <v>10</v>
      </c>
      <c r="F389" s="443"/>
      <c r="G389" s="440">
        <v>750800</v>
      </c>
      <c r="H389" s="478">
        <v>-392340.58</v>
      </c>
      <c r="I389" s="434">
        <v>2465151.41</v>
      </c>
    </row>
    <row r="390" spans="1:10" ht="13.5" thickBot="1">
      <c r="A390" s="242" t="s">
        <v>725</v>
      </c>
      <c r="B390" s="243"/>
      <c r="C390" s="244"/>
      <c r="D390" s="245"/>
      <c r="E390" s="246" t="s">
        <v>725</v>
      </c>
      <c r="F390" s="454"/>
      <c r="G390" s="480">
        <f>G387+G388-G389</f>
        <v>0</v>
      </c>
      <c r="H390" s="468">
        <f>H387+H388-H389</f>
        <v>-5.6461431086063385E-9</v>
      </c>
      <c r="I390" s="434">
        <f>I387+I388-I389</f>
        <v>-3.7252902984619141E-9</v>
      </c>
      <c r="J390" s="481"/>
    </row>
    <row r="391" spans="1:10">
      <c r="A391" s="469"/>
      <c r="B391" s="214"/>
      <c r="C391" s="215"/>
      <c r="D391" s="216"/>
      <c r="E391" s="217"/>
      <c r="F391" s="218"/>
      <c r="G391" s="150"/>
      <c r="H391" s="150"/>
      <c r="I391" s="150"/>
    </row>
    <row r="392" spans="1:10">
      <c r="C392" s="215"/>
    </row>
    <row r="393" spans="1:10" ht="25.5">
      <c r="A393" s="234" t="s">
        <v>50</v>
      </c>
      <c r="B393" s="197">
        <v>11</v>
      </c>
      <c r="C393" s="191" t="s">
        <v>20</v>
      </c>
      <c r="D393" s="203">
        <v>3721</v>
      </c>
      <c r="E393" s="209" t="s">
        <v>85</v>
      </c>
      <c r="F393" s="189" t="s">
        <v>767</v>
      </c>
      <c r="G393" s="428">
        <v>0</v>
      </c>
      <c r="H393" s="428">
        <v>5819</v>
      </c>
      <c r="I393" s="428">
        <f>5816+813</f>
        <v>6629</v>
      </c>
    </row>
    <row r="394" spans="1:10" ht="25.5">
      <c r="A394" s="234" t="s">
        <v>50</v>
      </c>
      <c r="B394" s="197">
        <v>31</v>
      </c>
      <c r="C394" s="191" t="s">
        <v>23</v>
      </c>
      <c r="D394" s="203">
        <v>4227</v>
      </c>
      <c r="E394" s="209" t="s">
        <v>94</v>
      </c>
      <c r="F394" s="443" t="s">
        <v>702</v>
      </c>
      <c r="G394" s="455">
        <v>0</v>
      </c>
      <c r="H394" s="431">
        <v>16805.68</v>
      </c>
      <c r="I394" s="434">
        <v>25000</v>
      </c>
    </row>
    <row r="395" spans="1:10" ht="38.25">
      <c r="A395" s="234" t="s">
        <v>17</v>
      </c>
      <c r="B395" s="197">
        <v>71</v>
      </c>
      <c r="C395" s="191" t="s">
        <v>48</v>
      </c>
      <c r="D395" s="203">
        <v>72311</v>
      </c>
      <c r="E395" s="209" t="s">
        <v>768</v>
      </c>
      <c r="F395" s="443" t="s">
        <v>702</v>
      </c>
      <c r="G395" s="455">
        <v>0</v>
      </c>
      <c r="H395" s="431">
        <v>0</v>
      </c>
      <c r="I395" s="434">
        <v>44000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4:G4"/>
    <mergeCell ref="A1:G1"/>
  </mergeCells>
  <pageMargins left="0.25" right="0.25" top="0.75" bottom="0.75" header="0.3" footer="0.3"/>
  <pageSetup paperSize="9" scale="93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workbookViewId="0">
      <selection activeCell="M9" sqref="M9"/>
    </sheetView>
  </sheetViews>
  <sheetFormatPr defaultRowHeight="11.25"/>
  <cols>
    <col min="1" max="1" width="4.85546875" style="59" customWidth="1"/>
    <col min="2" max="2" width="30.140625" style="59" customWidth="1"/>
    <col min="3" max="3" width="14.85546875" style="59" customWidth="1"/>
    <col min="4" max="4" width="13.85546875" style="59" customWidth="1"/>
    <col min="5" max="5" width="11.7109375" style="59" customWidth="1"/>
    <col min="6" max="9" width="13.85546875" style="59" customWidth="1"/>
    <col min="10" max="10" width="10.85546875" style="59" customWidth="1"/>
    <col min="11" max="12" width="13.85546875" style="59" customWidth="1"/>
    <col min="13" max="13" width="11.5703125" style="59" customWidth="1"/>
    <col min="14" max="14" width="11" style="59" customWidth="1"/>
    <col min="15" max="15" width="12.7109375" style="59" customWidth="1"/>
    <col min="16" max="16" width="11.5703125" style="59" customWidth="1"/>
    <col min="17" max="17" width="10.5703125" style="152" customWidth="1"/>
    <col min="18" max="18" width="9.5703125" style="164" customWidth="1"/>
    <col min="19" max="19" width="9.5703125" style="152" bestFit="1" customWidth="1"/>
    <col min="20" max="16384" width="9.140625" style="59"/>
  </cols>
  <sheetData>
    <row r="1" spans="1:22" ht="21" customHeight="1">
      <c r="A1" s="498" t="s">
        <v>734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spans="1:22" ht="12" thickBot="1">
      <c r="A2" s="60"/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105</v>
      </c>
    </row>
    <row r="3" spans="1:22" ht="15.75" customHeight="1">
      <c r="A3" s="489" t="s">
        <v>106</v>
      </c>
      <c r="B3" s="490"/>
      <c r="C3" s="493" t="s">
        <v>736</v>
      </c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5"/>
      <c r="S3" s="496" t="s">
        <v>726</v>
      </c>
    </row>
    <row r="4" spans="1:22" ht="67.5">
      <c r="A4" s="124" t="s">
        <v>107</v>
      </c>
      <c r="B4" s="63" t="s">
        <v>108</v>
      </c>
      <c r="C4" s="91" t="s">
        <v>735</v>
      </c>
      <c r="D4" s="64" t="s">
        <v>109</v>
      </c>
      <c r="E4" s="64" t="s">
        <v>110</v>
      </c>
      <c r="F4" s="65" t="s">
        <v>111</v>
      </c>
      <c r="G4" s="65" t="s">
        <v>112</v>
      </c>
      <c r="H4" s="65" t="s">
        <v>113</v>
      </c>
      <c r="I4" s="65" t="s">
        <v>114</v>
      </c>
      <c r="J4" s="65" t="s">
        <v>115</v>
      </c>
      <c r="K4" s="66" t="s">
        <v>116</v>
      </c>
      <c r="L4" s="66" t="s">
        <v>117</v>
      </c>
      <c r="M4" s="65" t="s">
        <v>118</v>
      </c>
      <c r="N4" s="65" t="s">
        <v>119</v>
      </c>
      <c r="O4" s="65" t="s">
        <v>120</v>
      </c>
      <c r="P4" s="67" t="s">
        <v>624</v>
      </c>
      <c r="Q4" s="155" t="s">
        <v>737</v>
      </c>
      <c r="R4" s="89" t="s">
        <v>627</v>
      </c>
      <c r="S4" s="497"/>
      <c r="U4" s="146"/>
    </row>
    <row r="5" spans="1:22">
      <c r="A5" s="125"/>
      <c r="B5" s="68" t="s">
        <v>8</v>
      </c>
      <c r="C5" s="69">
        <f t="shared" ref="C5:C37" si="0">SUM(D5:P5)</f>
        <v>3307796</v>
      </c>
      <c r="D5" s="70">
        <v>0</v>
      </c>
      <c r="E5" s="70">
        <v>0</v>
      </c>
      <c r="F5" s="70">
        <v>577793</v>
      </c>
      <c r="G5" s="70">
        <v>1756648</v>
      </c>
      <c r="H5" s="70">
        <v>182686</v>
      </c>
      <c r="I5" s="70">
        <v>756460</v>
      </c>
      <c r="J5" s="70">
        <v>0</v>
      </c>
      <c r="K5" s="70">
        <v>0</v>
      </c>
      <c r="L5" s="70">
        <v>0</v>
      </c>
      <c r="M5" s="70">
        <v>34209</v>
      </c>
      <c r="N5" s="70">
        <v>0</v>
      </c>
      <c r="O5" s="70">
        <v>0</v>
      </c>
      <c r="P5" s="71">
        <v>0</v>
      </c>
      <c r="Q5" s="156">
        <v>0</v>
      </c>
      <c r="R5" s="165" t="e">
        <f>C5/Q5*100</f>
        <v>#DIV/0!</v>
      </c>
      <c r="S5" s="153">
        <v>3307796</v>
      </c>
    </row>
    <row r="6" spans="1:22" s="145" customFormat="1">
      <c r="A6" s="126"/>
      <c r="B6" s="72" t="s">
        <v>121</v>
      </c>
      <c r="C6" s="69">
        <f t="shared" si="0"/>
        <v>48680267</v>
      </c>
      <c r="D6" s="73">
        <f t="shared" ref="D6:S6" si="1">+D26+D33</f>
        <v>41780637</v>
      </c>
      <c r="E6" s="73">
        <v>0</v>
      </c>
      <c r="F6" s="73">
        <f t="shared" si="1"/>
        <v>3905500</v>
      </c>
      <c r="G6" s="73">
        <f t="shared" si="1"/>
        <v>2509000</v>
      </c>
      <c r="H6" s="73">
        <f t="shared" si="1"/>
        <v>0</v>
      </c>
      <c r="I6" s="73">
        <f t="shared" si="1"/>
        <v>407630</v>
      </c>
      <c r="J6" s="73">
        <f t="shared" si="1"/>
        <v>0</v>
      </c>
      <c r="K6" s="73">
        <f t="shared" si="1"/>
        <v>0</v>
      </c>
      <c r="L6" s="73">
        <f t="shared" si="1"/>
        <v>0</v>
      </c>
      <c r="M6" s="73">
        <f t="shared" si="1"/>
        <v>26000</v>
      </c>
      <c r="N6" s="73">
        <f t="shared" si="1"/>
        <v>0</v>
      </c>
      <c r="O6" s="73">
        <f t="shared" si="1"/>
        <v>51500</v>
      </c>
      <c r="P6" s="74">
        <f t="shared" si="1"/>
        <v>0</v>
      </c>
      <c r="Q6" s="74">
        <f t="shared" si="1"/>
        <v>46088585</v>
      </c>
      <c r="R6" s="166">
        <f t="shared" ref="R6:R37" si="2">C6/Q6*100</f>
        <v>105.62326224595526</v>
      </c>
      <c r="S6" s="127">
        <f t="shared" si="1"/>
        <v>39869949.180000007</v>
      </c>
    </row>
    <row r="7" spans="1:22">
      <c r="A7" s="125"/>
      <c r="B7" s="68" t="s">
        <v>628</v>
      </c>
      <c r="C7" s="69">
        <f t="shared" si="0"/>
        <v>-2465151</v>
      </c>
      <c r="D7" s="75">
        <v>0</v>
      </c>
      <c r="E7" s="75">
        <v>0</v>
      </c>
      <c r="F7" s="75">
        <v>-333081</v>
      </c>
      <c r="G7" s="75">
        <v>-1312589</v>
      </c>
      <c r="H7" s="75">
        <v>-80260</v>
      </c>
      <c r="I7" s="75">
        <v>-695221</v>
      </c>
      <c r="J7" s="70">
        <v>0</v>
      </c>
      <c r="K7" s="75">
        <v>0</v>
      </c>
      <c r="L7" s="75">
        <v>0</v>
      </c>
      <c r="M7" s="75">
        <v>0</v>
      </c>
      <c r="N7" s="75">
        <v>0</v>
      </c>
      <c r="O7" s="75">
        <v>-44000</v>
      </c>
      <c r="P7" s="76">
        <v>0</v>
      </c>
      <c r="Q7" s="156">
        <v>-286300</v>
      </c>
      <c r="R7" s="165">
        <f t="shared" si="2"/>
        <v>861.03772266852945</v>
      </c>
      <c r="S7" s="153">
        <v>363896</v>
      </c>
    </row>
    <row r="8" spans="1:22" s="145" customFormat="1">
      <c r="A8" s="126"/>
      <c r="B8" s="72" t="s">
        <v>122</v>
      </c>
      <c r="C8" s="69">
        <f t="shared" si="0"/>
        <v>49522912</v>
      </c>
      <c r="D8" s="73">
        <f>+D5+D6+D7</f>
        <v>41780637</v>
      </c>
      <c r="E8" s="73">
        <f t="shared" ref="E8:P8" si="3">+E5+E6+E7</f>
        <v>0</v>
      </c>
      <c r="F8" s="73">
        <f t="shared" si="3"/>
        <v>4150212</v>
      </c>
      <c r="G8" s="73">
        <f t="shared" si="3"/>
        <v>2953059</v>
      </c>
      <c r="H8" s="73">
        <f t="shared" si="3"/>
        <v>102426</v>
      </c>
      <c r="I8" s="73">
        <f t="shared" si="3"/>
        <v>468869</v>
      </c>
      <c r="J8" s="73">
        <f t="shared" si="3"/>
        <v>0</v>
      </c>
      <c r="K8" s="73">
        <f t="shared" si="3"/>
        <v>0</v>
      </c>
      <c r="L8" s="73">
        <f t="shared" si="3"/>
        <v>0</v>
      </c>
      <c r="M8" s="73">
        <f t="shared" si="3"/>
        <v>60209</v>
      </c>
      <c r="N8" s="73">
        <f t="shared" si="3"/>
        <v>0</v>
      </c>
      <c r="O8" s="73">
        <f t="shared" si="3"/>
        <v>7500</v>
      </c>
      <c r="P8" s="74">
        <f t="shared" si="3"/>
        <v>0</v>
      </c>
      <c r="Q8" s="74">
        <f t="shared" ref="Q8:S8" si="4">+Q5+Q6+Q7</f>
        <v>45802285</v>
      </c>
      <c r="R8" s="166">
        <f t="shared" si="2"/>
        <v>108.12323446308409</v>
      </c>
      <c r="S8" s="127">
        <f t="shared" si="4"/>
        <v>43541641.180000007</v>
      </c>
      <c r="V8" s="147"/>
    </row>
    <row r="9" spans="1:22" ht="12" thickBot="1">
      <c r="A9" s="128"/>
      <c r="B9" s="77" t="s">
        <v>50</v>
      </c>
      <c r="C9" s="138">
        <f t="shared" si="0"/>
        <v>49522911.590000004</v>
      </c>
      <c r="D9" s="78">
        <f>'rashodi i izdaci'!D3</f>
        <v>41780637</v>
      </c>
      <c r="E9" s="78">
        <f>'rashodi i izdaci'!E3</f>
        <v>0</v>
      </c>
      <c r="F9" s="78">
        <f>'rashodi i izdaci'!F3</f>
        <v>4150212</v>
      </c>
      <c r="G9" s="78">
        <f>'rashodi i izdaci'!G3</f>
        <v>2953059</v>
      </c>
      <c r="H9" s="78">
        <f>'rashodi i izdaci'!H3</f>
        <v>102426</v>
      </c>
      <c r="I9" s="78">
        <f>'rashodi i izdaci'!I3</f>
        <v>468869</v>
      </c>
      <c r="J9" s="78">
        <f>+'[1]PLAN RASHODA I IZDATAKA'!J3</f>
        <v>0</v>
      </c>
      <c r="K9" s="78">
        <f>'rashodi i izdaci'!J3</f>
        <v>0</v>
      </c>
      <c r="L9" s="78">
        <f>'rashodi i izdaci'!K3</f>
        <v>0</v>
      </c>
      <c r="M9" s="78">
        <f>'rashodi i izdaci'!L3</f>
        <v>60208.59</v>
      </c>
      <c r="N9" s="78">
        <f>'rashodi i izdaci'!M3</f>
        <v>0</v>
      </c>
      <c r="O9" s="78">
        <f>'rashodi i izdaci'!N3</f>
        <v>7500</v>
      </c>
      <c r="P9" s="79">
        <f>+'[1]PLAN RASHODA I IZDATAKA'!P3</f>
        <v>0</v>
      </c>
      <c r="Q9" s="79">
        <f>'rashodi i izdaci'!P3</f>
        <v>45802285</v>
      </c>
      <c r="R9" s="167">
        <f t="shared" si="2"/>
        <v>108.12323356793226</v>
      </c>
      <c r="S9" s="79">
        <f>'rashodi i izdaci'!R3</f>
        <v>43541641</v>
      </c>
    </row>
    <row r="10" spans="1:22" s="145" customFormat="1" ht="12" thickBot="1">
      <c r="A10" s="139"/>
      <c r="B10" s="140" t="s">
        <v>16</v>
      </c>
      <c r="C10" s="141">
        <f t="shared" si="0"/>
        <v>0.41000000000349246</v>
      </c>
      <c r="D10" s="142">
        <f>+D8-D9</f>
        <v>0</v>
      </c>
      <c r="E10" s="142">
        <f t="shared" ref="E10:P10" si="5">+E8-E9</f>
        <v>0</v>
      </c>
      <c r="F10" s="142">
        <f t="shared" si="5"/>
        <v>0</v>
      </c>
      <c r="G10" s="142">
        <f t="shared" si="5"/>
        <v>0</v>
      </c>
      <c r="H10" s="142">
        <f t="shared" si="5"/>
        <v>0</v>
      </c>
      <c r="I10" s="142">
        <f t="shared" si="5"/>
        <v>0</v>
      </c>
      <c r="J10" s="142">
        <f t="shared" si="5"/>
        <v>0</v>
      </c>
      <c r="K10" s="142">
        <f t="shared" si="5"/>
        <v>0</v>
      </c>
      <c r="L10" s="142">
        <f t="shared" si="5"/>
        <v>0</v>
      </c>
      <c r="M10" s="142">
        <f t="shared" si="5"/>
        <v>0.41000000000349246</v>
      </c>
      <c r="N10" s="142">
        <f t="shared" si="5"/>
        <v>0</v>
      </c>
      <c r="O10" s="142">
        <f t="shared" si="5"/>
        <v>0</v>
      </c>
      <c r="P10" s="143">
        <f t="shared" si="5"/>
        <v>0</v>
      </c>
      <c r="Q10" s="143">
        <f t="shared" ref="Q10:S10" si="6">+Q8-Q9</f>
        <v>0</v>
      </c>
      <c r="R10" s="168">
        <v>0</v>
      </c>
      <c r="S10" s="144">
        <f t="shared" si="6"/>
        <v>0.18000000715255737</v>
      </c>
    </row>
    <row r="11" spans="1:22">
      <c r="A11" s="129" t="s">
        <v>123</v>
      </c>
      <c r="B11" s="80" t="s">
        <v>124</v>
      </c>
      <c r="C11" s="81">
        <f t="shared" si="0"/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169" t="e">
        <f t="shared" si="2"/>
        <v>#DIV/0!</v>
      </c>
      <c r="S11" s="154">
        <v>0</v>
      </c>
    </row>
    <row r="12" spans="1:22" ht="22.5">
      <c r="A12" s="125" t="s">
        <v>125</v>
      </c>
      <c r="B12" s="68" t="s">
        <v>126</v>
      </c>
      <c r="C12" s="69">
        <f t="shared" si="0"/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165" t="e">
        <f t="shared" si="2"/>
        <v>#DIV/0!</v>
      </c>
      <c r="S12" s="153">
        <v>0</v>
      </c>
    </row>
    <row r="13" spans="1:22">
      <c r="A13" s="125" t="s">
        <v>127</v>
      </c>
      <c r="B13" s="68" t="s">
        <v>128</v>
      </c>
      <c r="C13" s="69">
        <f t="shared" si="0"/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165" t="e">
        <f t="shared" si="2"/>
        <v>#DIV/0!</v>
      </c>
      <c r="S13" s="153">
        <v>0</v>
      </c>
    </row>
    <row r="14" spans="1:22" ht="22.5">
      <c r="A14" s="130" t="s">
        <v>129</v>
      </c>
      <c r="B14" s="68" t="s">
        <v>130</v>
      </c>
      <c r="C14" s="69">
        <v>18000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18000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156">
        <v>0</v>
      </c>
      <c r="R14" s="165" t="e">
        <f t="shared" si="2"/>
        <v>#DIV/0!</v>
      </c>
      <c r="S14" s="153">
        <v>18000</v>
      </c>
    </row>
    <row r="15" spans="1:22">
      <c r="A15" s="125" t="s">
        <v>131</v>
      </c>
      <c r="B15" s="68" t="s">
        <v>132</v>
      </c>
      <c r="C15" s="69">
        <f t="shared" si="0"/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/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156">
        <v>0</v>
      </c>
      <c r="R15" s="165" t="e">
        <f t="shared" si="2"/>
        <v>#DIV/0!</v>
      </c>
      <c r="S15" s="153">
        <v>0</v>
      </c>
    </row>
    <row r="16" spans="1:22" ht="22.5">
      <c r="A16" s="125" t="s">
        <v>133</v>
      </c>
      <c r="B16" s="68" t="s">
        <v>134</v>
      </c>
      <c r="C16" s="69">
        <v>389630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389630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156">
        <v>450000</v>
      </c>
      <c r="R16" s="165">
        <f t="shared" si="2"/>
        <v>86.584444444444443</v>
      </c>
      <c r="S16" s="153">
        <v>288123.18</v>
      </c>
      <c r="T16" s="152"/>
    </row>
    <row r="17" spans="1:20">
      <c r="A17" s="125" t="s">
        <v>135</v>
      </c>
      <c r="B17" s="68" t="s">
        <v>136</v>
      </c>
      <c r="C17" s="69">
        <v>500</v>
      </c>
      <c r="D17" s="82">
        <v>0</v>
      </c>
      <c r="E17" s="82">
        <v>0</v>
      </c>
      <c r="F17" s="82">
        <v>500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156">
        <v>1000</v>
      </c>
      <c r="R17" s="165">
        <f t="shared" si="2"/>
        <v>50</v>
      </c>
      <c r="S17" s="153">
        <v>176.23</v>
      </c>
      <c r="T17" s="152"/>
    </row>
    <row r="18" spans="1:20">
      <c r="A18" s="125" t="s">
        <v>137</v>
      </c>
      <c r="B18" s="68" t="s">
        <v>138</v>
      </c>
      <c r="C18" s="69">
        <f t="shared" si="0"/>
        <v>0</v>
      </c>
      <c r="D18" s="82">
        <v>0</v>
      </c>
      <c r="E18" s="82">
        <v>0</v>
      </c>
      <c r="F18" s="82"/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156">
        <v>0</v>
      </c>
      <c r="R18" s="165">
        <v>0</v>
      </c>
      <c r="S18" s="153">
        <v>0</v>
      </c>
      <c r="T18" s="152"/>
    </row>
    <row r="19" spans="1:20">
      <c r="A19" s="130" t="s">
        <v>625</v>
      </c>
      <c r="B19" s="68" t="s">
        <v>626</v>
      </c>
      <c r="C19" s="69">
        <f t="shared" si="0"/>
        <v>0</v>
      </c>
      <c r="D19" s="82">
        <v>0</v>
      </c>
      <c r="E19" s="82">
        <v>0</v>
      </c>
      <c r="F19" s="82"/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156">
        <v>0</v>
      </c>
      <c r="R19" s="165">
        <v>0</v>
      </c>
      <c r="S19" s="153">
        <v>0</v>
      </c>
      <c r="T19" s="152"/>
    </row>
    <row r="20" spans="1:20">
      <c r="A20" s="125" t="s">
        <v>139</v>
      </c>
      <c r="B20" s="68" t="s">
        <v>140</v>
      </c>
      <c r="C20" s="69">
        <v>2506000</v>
      </c>
      <c r="D20" s="82">
        <v>0</v>
      </c>
      <c r="E20" s="82">
        <v>0</v>
      </c>
      <c r="F20" s="82"/>
      <c r="G20" s="82">
        <v>2506000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156">
        <v>2368900</v>
      </c>
      <c r="R20" s="165">
        <f t="shared" si="2"/>
        <v>105.78749630630251</v>
      </c>
      <c r="S20" s="153">
        <v>1844796.16</v>
      </c>
      <c r="T20" s="152"/>
    </row>
    <row r="21" spans="1:20" ht="22.5">
      <c r="A21" s="125" t="s">
        <v>141</v>
      </c>
      <c r="B21" s="68" t="s">
        <v>142</v>
      </c>
      <c r="C21" s="69">
        <v>3905000</v>
      </c>
      <c r="D21" s="82">
        <v>0</v>
      </c>
      <c r="E21" s="82">
        <v>0</v>
      </c>
      <c r="F21" s="82">
        <v>3905000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156">
        <v>2966000</v>
      </c>
      <c r="R21" s="165">
        <f t="shared" si="2"/>
        <v>131.65879973027648</v>
      </c>
      <c r="S21" s="153">
        <v>3033162.68</v>
      </c>
      <c r="T21" s="152"/>
    </row>
    <row r="22" spans="1:20" ht="22.5">
      <c r="A22" s="125" t="s">
        <v>143</v>
      </c>
      <c r="B22" s="68" t="s">
        <v>144</v>
      </c>
      <c r="C22" s="69">
        <v>26000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26000</v>
      </c>
      <c r="N22" s="82">
        <v>0</v>
      </c>
      <c r="O22" s="82">
        <v>0</v>
      </c>
      <c r="P22" s="82">
        <v>0</v>
      </c>
      <c r="Q22" s="156">
        <v>0</v>
      </c>
      <c r="R22" s="165" t="e">
        <f t="shared" si="2"/>
        <v>#DIV/0!</v>
      </c>
      <c r="S22" s="153">
        <v>26000</v>
      </c>
      <c r="T22" s="152"/>
    </row>
    <row r="23" spans="1:20" ht="33.75">
      <c r="A23" s="125" t="s">
        <v>145</v>
      </c>
      <c r="B23" s="68" t="s">
        <v>21</v>
      </c>
      <c r="C23" s="69">
        <v>41780637</v>
      </c>
      <c r="D23" s="82">
        <v>41780637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156">
        <v>40294685</v>
      </c>
      <c r="R23" s="165">
        <f t="shared" si="2"/>
        <v>103.68771216352728</v>
      </c>
      <c r="S23" s="153">
        <v>34651128.890000001</v>
      </c>
      <c r="T23" s="152"/>
    </row>
    <row r="24" spans="1:20">
      <c r="A24" s="125" t="s">
        <v>146</v>
      </c>
      <c r="B24" s="68" t="s">
        <v>147</v>
      </c>
      <c r="C24" s="69">
        <f t="shared" si="0"/>
        <v>0</v>
      </c>
      <c r="D24" s="82"/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156">
        <v>0</v>
      </c>
      <c r="R24" s="165">
        <v>0</v>
      </c>
      <c r="S24" s="153"/>
      <c r="T24" s="152"/>
    </row>
    <row r="25" spans="1:20">
      <c r="A25" s="125" t="s">
        <v>148</v>
      </c>
      <c r="B25" s="68" t="s">
        <v>149</v>
      </c>
      <c r="C25" s="69">
        <v>3000</v>
      </c>
      <c r="D25" s="82"/>
      <c r="E25" s="82">
        <v>0</v>
      </c>
      <c r="F25" s="82">
        <v>0</v>
      </c>
      <c r="G25" s="82">
        <v>3000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156">
        <v>0</v>
      </c>
      <c r="R25" s="165" t="e">
        <f t="shared" si="2"/>
        <v>#DIV/0!</v>
      </c>
      <c r="S25" s="153">
        <v>2850.7</v>
      </c>
      <c r="T25" s="152"/>
    </row>
    <row r="26" spans="1:20" s="145" customFormat="1">
      <c r="A26" s="131" t="s">
        <v>150</v>
      </c>
      <c r="B26" s="84" t="s">
        <v>151</v>
      </c>
      <c r="C26" s="69">
        <f t="shared" si="0"/>
        <v>48628767</v>
      </c>
      <c r="D26" s="85">
        <f t="shared" ref="D26:S26" si="7">SUM(D11:D25)</f>
        <v>41780637</v>
      </c>
      <c r="E26" s="85">
        <f t="shared" si="7"/>
        <v>0</v>
      </c>
      <c r="F26" s="85">
        <f t="shared" si="7"/>
        <v>3905500</v>
      </c>
      <c r="G26" s="85">
        <f t="shared" si="7"/>
        <v>2509000</v>
      </c>
      <c r="H26" s="85">
        <f t="shared" si="7"/>
        <v>0</v>
      </c>
      <c r="I26" s="85">
        <f t="shared" si="7"/>
        <v>407630</v>
      </c>
      <c r="J26" s="85">
        <f t="shared" si="7"/>
        <v>0</v>
      </c>
      <c r="K26" s="85">
        <f t="shared" si="7"/>
        <v>0</v>
      </c>
      <c r="L26" s="85">
        <f t="shared" si="7"/>
        <v>0</v>
      </c>
      <c r="M26" s="85">
        <f t="shared" si="7"/>
        <v>26000</v>
      </c>
      <c r="N26" s="85">
        <f t="shared" si="7"/>
        <v>0</v>
      </c>
      <c r="O26" s="85">
        <f t="shared" si="7"/>
        <v>0</v>
      </c>
      <c r="P26" s="86">
        <f t="shared" si="7"/>
        <v>0</v>
      </c>
      <c r="Q26" s="86">
        <f t="shared" si="7"/>
        <v>46080585</v>
      </c>
      <c r="R26" s="166">
        <f t="shared" si="2"/>
        <v>105.52983865113691</v>
      </c>
      <c r="S26" s="132">
        <f t="shared" si="7"/>
        <v>39864237.840000004</v>
      </c>
    </row>
    <row r="27" spans="1:20" ht="22.5">
      <c r="A27" s="125" t="s">
        <v>152</v>
      </c>
      <c r="B27" s="87" t="s">
        <v>153</v>
      </c>
      <c r="C27" s="69">
        <f t="shared" si="0"/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165">
        <v>0</v>
      </c>
      <c r="S27" s="153">
        <v>0</v>
      </c>
    </row>
    <row r="28" spans="1:20">
      <c r="A28" s="125" t="s">
        <v>154</v>
      </c>
      <c r="B28" s="87" t="s">
        <v>155</v>
      </c>
      <c r="C28" s="69">
        <f t="shared" si="0"/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165">
        <v>0</v>
      </c>
      <c r="S28" s="153">
        <v>0</v>
      </c>
    </row>
    <row r="29" spans="1:20">
      <c r="A29" s="125" t="s">
        <v>156</v>
      </c>
      <c r="B29" s="87" t="s">
        <v>157</v>
      </c>
      <c r="C29" s="69">
        <v>7500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7500</v>
      </c>
      <c r="P29" s="83">
        <v>0</v>
      </c>
      <c r="Q29" s="156">
        <v>8000</v>
      </c>
      <c r="R29" s="165">
        <f t="shared" si="2"/>
        <v>93.75</v>
      </c>
      <c r="S29" s="153">
        <v>5711.34</v>
      </c>
    </row>
    <row r="30" spans="1:20">
      <c r="A30" s="125" t="s">
        <v>158</v>
      </c>
      <c r="B30" s="87" t="s">
        <v>159</v>
      </c>
      <c r="C30" s="69">
        <f t="shared" si="0"/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3">
        <v>0</v>
      </c>
      <c r="Q30" s="156">
        <v>0</v>
      </c>
      <c r="R30" s="165">
        <v>0</v>
      </c>
      <c r="S30" s="153">
        <v>0</v>
      </c>
    </row>
    <row r="31" spans="1:20">
      <c r="A31" s="125" t="s">
        <v>160</v>
      </c>
      <c r="B31" s="87" t="s">
        <v>161</v>
      </c>
      <c r="C31" s="69">
        <f t="shared" si="0"/>
        <v>44000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44000</v>
      </c>
      <c r="P31" s="83">
        <v>0</v>
      </c>
      <c r="Q31" s="156">
        <v>0</v>
      </c>
      <c r="R31" s="165">
        <v>0</v>
      </c>
      <c r="S31" s="153">
        <v>0</v>
      </c>
    </row>
    <row r="32" spans="1:20" ht="22.5">
      <c r="A32" s="125" t="s">
        <v>162</v>
      </c>
      <c r="B32" s="87" t="s">
        <v>163</v>
      </c>
      <c r="C32" s="69">
        <f t="shared" si="0"/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156">
        <v>0</v>
      </c>
      <c r="R32" s="165">
        <v>0</v>
      </c>
      <c r="S32" s="153">
        <v>0</v>
      </c>
    </row>
    <row r="33" spans="1:19" s="145" customFormat="1">
      <c r="A33" s="131" t="s">
        <v>164</v>
      </c>
      <c r="B33" s="84" t="s">
        <v>151</v>
      </c>
      <c r="C33" s="69">
        <f t="shared" si="0"/>
        <v>51500</v>
      </c>
      <c r="D33" s="85">
        <f t="shared" ref="D33:S33" si="8">SUM(D27:D32)</f>
        <v>0</v>
      </c>
      <c r="E33" s="85">
        <f t="shared" si="8"/>
        <v>0</v>
      </c>
      <c r="F33" s="85">
        <f t="shared" si="8"/>
        <v>0</v>
      </c>
      <c r="G33" s="85">
        <f t="shared" si="8"/>
        <v>0</v>
      </c>
      <c r="H33" s="85">
        <f t="shared" si="8"/>
        <v>0</v>
      </c>
      <c r="I33" s="85">
        <f t="shared" si="8"/>
        <v>0</v>
      </c>
      <c r="J33" s="85">
        <f t="shared" si="8"/>
        <v>0</v>
      </c>
      <c r="K33" s="85">
        <f t="shared" si="8"/>
        <v>0</v>
      </c>
      <c r="L33" s="85">
        <f t="shared" si="8"/>
        <v>0</v>
      </c>
      <c r="M33" s="85">
        <f t="shared" si="8"/>
        <v>0</v>
      </c>
      <c r="N33" s="85">
        <f t="shared" si="8"/>
        <v>0</v>
      </c>
      <c r="O33" s="85">
        <f t="shared" si="8"/>
        <v>51500</v>
      </c>
      <c r="P33" s="86">
        <f t="shared" si="8"/>
        <v>0</v>
      </c>
      <c r="Q33" s="86">
        <f t="shared" si="8"/>
        <v>8000</v>
      </c>
      <c r="R33" s="166">
        <f t="shared" si="2"/>
        <v>643.75</v>
      </c>
      <c r="S33" s="132">
        <f t="shared" si="8"/>
        <v>5711.34</v>
      </c>
    </row>
    <row r="34" spans="1:19" ht="33.75">
      <c r="A34" s="133">
        <v>812</v>
      </c>
      <c r="B34" s="88" t="s">
        <v>165</v>
      </c>
      <c r="C34" s="69">
        <f t="shared" si="0"/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3">
        <v>0</v>
      </c>
      <c r="Q34" s="156">
        <v>0</v>
      </c>
      <c r="R34" s="165">
        <v>0</v>
      </c>
      <c r="S34" s="153">
        <v>0</v>
      </c>
    </row>
    <row r="35" spans="1:19" ht="33.75">
      <c r="A35" s="133">
        <v>842</v>
      </c>
      <c r="B35" s="88" t="s">
        <v>166</v>
      </c>
      <c r="C35" s="69">
        <f t="shared" si="0"/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3">
        <v>0</v>
      </c>
      <c r="Q35" s="156">
        <v>0</v>
      </c>
      <c r="R35" s="165">
        <v>0</v>
      </c>
      <c r="S35" s="153">
        <v>0</v>
      </c>
    </row>
    <row r="36" spans="1:19" s="145" customFormat="1">
      <c r="A36" s="131" t="s">
        <v>167</v>
      </c>
      <c r="B36" s="84" t="s">
        <v>151</v>
      </c>
      <c r="C36" s="69">
        <f t="shared" si="0"/>
        <v>0</v>
      </c>
      <c r="D36" s="85">
        <f t="shared" ref="D36:P36" si="9">SUM(D34:D35)</f>
        <v>0</v>
      </c>
      <c r="E36" s="85">
        <f t="shared" si="9"/>
        <v>0</v>
      </c>
      <c r="F36" s="85">
        <f t="shared" si="9"/>
        <v>0</v>
      </c>
      <c r="G36" s="85">
        <f t="shared" si="9"/>
        <v>0</v>
      </c>
      <c r="H36" s="85">
        <f t="shared" si="9"/>
        <v>0</v>
      </c>
      <c r="I36" s="85">
        <f t="shared" si="9"/>
        <v>0</v>
      </c>
      <c r="J36" s="85">
        <f t="shared" si="9"/>
        <v>0</v>
      </c>
      <c r="K36" s="85">
        <f t="shared" si="9"/>
        <v>0</v>
      </c>
      <c r="L36" s="85">
        <f t="shared" si="9"/>
        <v>0</v>
      </c>
      <c r="M36" s="85">
        <f t="shared" si="9"/>
        <v>0</v>
      </c>
      <c r="N36" s="85">
        <f t="shared" si="9"/>
        <v>0</v>
      </c>
      <c r="O36" s="85">
        <f t="shared" si="9"/>
        <v>0</v>
      </c>
      <c r="P36" s="86">
        <f t="shared" si="9"/>
        <v>0</v>
      </c>
      <c r="Q36" s="86">
        <f t="shared" ref="Q36:S36" si="10">SUM(Q34:Q35)</f>
        <v>0</v>
      </c>
      <c r="R36" s="166">
        <v>0</v>
      </c>
      <c r="S36" s="132">
        <f t="shared" si="10"/>
        <v>0</v>
      </c>
    </row>
    <row r="37" spans="1:19" ht="12" thickBot="1">
      <c r="A37" s="491" t="s">
        <v>168</v>
      </c>
      <c r="B37" s="492"/>
      <c r="C37" s="134">
        <f t="shared" si="0"/>
        <v>48680267</v>
      </c>
      <c r="D37" s="134">
        <f t="shared" ref="D37:P37" si="11">+D36+D33+D26</f>
        <v>41780637</v>
      </c>
      <c r="E37" s="134">
        <f t="shared" si="11"/>
        <v>0</v>
      </c>
      <c r="F37" s="134">
        <f t="shared" si="11"/>
        <v>3905500</v>
      </c>
      <c r="G37" s="134">
        <f t="shared" si="11"/>
        <v>2509000</v>
      </c>
      <c r="H37" s="134">
        <f t="shared" si="11"/>
        <v>0</v>
      </c>
      <c r="I37" s="134">
        <f t="shared" si="11"/>
        <v>407630</v>
      </c>
      <c r="J37" s="134">
        <f t="shared" si="11"/>
        <v>0</v>
      </c>
      <c r="K37" s="134">
        <f t="shared" si="11"/>
        <v>0</v>
      </c>
      <c r="L37" s="134">
        <f t="shared" si="11"/>
        <v>0</v>
      </c>
      <c r="M37" s="134">
        <f t="shared" si="11"/>
        <v>26000</v>
      </c>
      <c r="N37" s="134">
        <f t="shared" si="11"/>
        <v>0</v>
      </c>
      <c r="O37" s="134">
        <f t="shared" si="11"/>
        <v>51500</v>
      </c>
      <c r="P37" s="135">
        <f t="shared" si="11"/>
        <v>0</v>
      </c>
      <c r="Q37" s="136">
        <f t="shared" ref="Q37:S37" si="12">+Q36+Q33+Q26</f>
        <v>46088585</v>
      </c>
      <c r="R37" s="170">
        <f t="shared" si="2"/>
        <v>105.62326224595526</v>
      </c>
      <c r="S37" s="137">
        <f t="shared" si="12"/>
        <v>39869949.180000007</v>
      </c>
    </row>
  </sheetData>
  <mergeCells count="5">
    <mergeCell ref="A3:B3"/>
    <mergeCell ref="A37:B37"/>
    <mergeCell ref="C3:R3"/>
    <mergeCell ref="S3:S4"/>
    <mergeCell ref="A1:S1"/>
  </mergeCells>
  <dataValidations count="2">
    <dataValidation type="whole" allowBlank="1" showInputMessage="1" showErrorMessage="1" errorTitle="GREŠKA" error="U ovo polje je dozvoljen unos samo brojčanih vrijednosti!" prompt="Molimo unos brojčane vrijednosti!" sqref="D5:P5" xr:uid="{00000000-0002-0000-0200-000000000000}">
      <formula1>0</formula1>
      <formula2>100000000</formula2>
    </dataValidation>
    <dataValidation type="whole" allowBlank="1" showInputMessage="1" showErrorMessage="1" errorTitle="GREŠKA" error="U ovo polje je dozvoljen unos samo brojčanih vrijednosti s negativnim predznakom!" prompt="Molimo unos brojčane vrijednosti s negativnim predznakom!" sqref="D7:P7" xr:uid="{00000000-0002-0000-0200-000001000000}">
      <formula1>-100000000</formula1>
      <formula2>0</formula2>
    </dataValidation>
  </dataValidations>
  <pageMargins left="0.25" right="0.25" top="0.75" bottom="0.75" header="0.3" footer="0.3"/>
  <pageSetup paperSize="9" scale="52" fitToHeight="0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541"/>
  <sheetViews>
    <sheetView zoomScale="90" zoomScaleNormal="90" workbookViewId="0">
      <selection activeCell="L13" sqref="L13"/>
    </sheetView>
  </sheetViews>
  <sheetFormatPr defaultColWidth="11.42578125" defaultRowHeight="12.75"/>
  <cols>
    <col min="1" max="1" width="14.140625" style="12" customWidth="1"/>
    <col min="2" max="2" width="56.5703125" style="13" customWidth="1"/>
    <col min="3" max="3" width="13.85546875" style="13" customWidth="1"/>
    <col min="4" max="4" width="13.140625" style="13" customWidth="1"/>
    <col min="5" max="10" width="13.140625" style="14" customWidth="1"/>
    <col min="11" max="13" width="13.140625" style="9" customWidth="1"/>
    <col min="14" max="14" width="14.7109375" style="9" customWidth="1"/>
    <col min="15" max="15" width="13.140625" style="9" customWidth="1"/>
    <col min="16" max="16" width="11.7109375" style="157" customWidth="1"/>
    <col min="17" max="17" width="11.42578125" style="159" customWidth="1"/>
    <col min="18" max="18" width="11.42578125" style="157" customWidth="1"/>
    <col min="19" max="16384" width="11.42578125" style="9"/>
  </cols>
  <sheetData>
    <row r="1" spans="1:18" ht="15.75">
      <c r="A1" s="499" t="s">
        <v>738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</row>
    <row r="2" spans="1:18" ht="63.75">
      <c r="A2" s="90" t="s">
        <v>629</v>
      </c>
      <c r="B2" s="90" t="s">
        <v>630</v>
      </c>
      <c r="C2" s="91" t="s">
        <v>735</v>
      </c>
      <c r="D2" s="91" t="s">
        <v>631</v>
      </c>
      <c r="E2" s="91" t="s">
        <v>110</v>
      </c>
      <c r="F2" s="90" t="s">
        <v>111</v>
      </c>
      <c r="G2" s="90" t="s">
        <v>112</v>
      </c>
      <c r="H2" s="90" t="s">
        <v>113</v>
      </c>
      <c r="I2" s="90" t="s">
        <v>114</v>
      </c>
      <c r="J2" s="90" t="s">
        <v>116</v>
      </c>
      <c r="K2" s="90" t="s">
        <v>117</v>
      </c>
      <c r="L2" s="90" t="s">
        <v>118</v>
      </c>
      <c r="M2" s="90" t="s">
        <v>119</v>
      </c>
      <c r="N2" s="90" t="s">
        <v>632</v>
      </c>
      <c r="O2" s="90" t="s">
        <v>624</v>
      </c>
      <c r="P2" s="155" t="s">
        <v>737</v>
      </c>
      <c r="Q2" s="121" t="s">
        <v>627</v>
      </c>
      <c r="R2" s="155" t="s">
        <v>726</v>
      </c>
    </row>
    <row r="3" spans="1:18">
      <c r="A3" s="92"/>
      <c r="B3" s="92" t="s">
        <v>633</v>
      </c>
      <c r="C3" s="93">
        <f>SUM(D3:O3)</f>
        <v>49522911.590000004</v>
      </c>
      <c r="D3" s="94">
        <f t="shared" ref="D3:P3" si="0">D4+D38+D58</f>
        <v>41780637</v>
      </c>
      <c r="E3" s="94">
        <f t="shared" si="0"/>
        <v>0</v>
      </c>
      <c r="F3" s="94">
        <f t="shared" si="0"/>
        <v>4150212</v>
      </c>
      <c r="G3" s="94">
        <f t="shared" si="0"/>
        <v>2953059</v>
      </c>
      <c r="H3" s="94">
        <f t="shared" si="0"/>
        <v>102426</v>
      </c>
      <c r="I3" s="94">
        <f t="shared" si="0"/>
        <v>468869</v>
      </c>
      <c r="J3" s="94">
        <f t="shared" si="0"/>
        <v>0</v>
      </c>
      <c r="K3" s="94">
        <f t="shared" si="0"/>
        <v>0</v>
      </c>
      <c r="L3" s="94">
        <f t="shared" si="0"/>
        <v>60208.59</v>
      </c>
      <c r="M3" s="94">
        <f t="shared" si="0"/>
        <v>0</v>
      </c>
      <c r="N3" s="94">
        <f t="shared" si="0"/>
        <v>7500</v>
      </c>
      <c r="O3" s="94">
        <f t="shared" si="0"/>
        <v>0</v>
      </c>
      <c r="P3" s="148">
        <f t="shared" si="0"/>
        <v>45802285</v>
      </c>
      <c r="Q3" s="160">
        <f>C3/P3*100</f>
        <v>108.12323356793226</v>
      </c>
      <c r="R3" s="94">
        <f>R4+R38+R58</f>
        <v>43541641</v>
      </c>
    </row>
    <row r="4" spans="1:18">
      <c r="A4" s="95">
        <v>3</v>
      </c>
      <c r="B4" s="96" t="s">
        <v>634</v>
      </c>
      <c r="C4" s="97">
        <f t="shared" ref="C4:C35" si="1">ROUND(SUM(D4:O4),0)</f>
        <v>47291515</v>
      </c>
      <c r="D4" s="98">
        <f t="shared" ref="D4:P4" si="2">D5+D9+D15+D19+D23+D30+D33</f>
        <v>41129462</v>
      </c>
      <c r="E4" s="98">
        <f t="shared" si="2"/>
        <v>0</v>
      </c>
      <c r="F4" s="98">
        <f t="shared" si="2"/>
        <v>3300212</v>
      </c>
      <c r="G4" s="98">
        <f t="shared" si="2"/>
        <v>2274000</v>
      </c>
      <c r="H4" s="98">
        <f t="shared" si="2"/>
        <v>71426</v>
      </c>
      <c r="I4" s="98">
        <f t="shared" si="2"/>
        <v>468869</v>
      </c>
      <c r="J4" s="98">
        <f t="shared" si="2"/>
        <v>0</v>
      </c>
      <c r="K4" s="98">
        <f t="shared" si="2"/>
        <v>0</v>
      </c>
      <c r="L4" s="98">
        <f t="shared" si="2"/>
        <v>47545.59</v>
      </c>
      <c r="M4" s="98">
        <f t="shared" si="2"/>
        <v>0</v>
      </c>
      <c r="N4" s="98">
        <f t="shared" si="2"/>
        <v>0</v>
      </c>
      <c r="O4" s="98">
        <f t="shared" si="2"/>
        <v>0</v>
      </c>
      <c r="P4" s="122">
        <f t="shared" si="2"/>
        <v>43383650</v>
      </c>
      <c r="Q4" s="161">
        <f t="shared" ref="Q4:Q57" si="3">C4/P4*100</f>
        <v>109.00769068531577</v>
      </c>
      <c r="R4" s="122">
        <f>R5+R9+R15+R19+R23+R30+R33</f>
        <v>41497118</v>
      </c>
    </row>
    <row r="5" spans="1:18">
      <c r="A5" s="99">
        <v>31</v>
      </c>
      <c r="B5" s="100" t="s">
        <v>635</v>
      </c>
      <c r="C5" s="101">
        <f t="shared" si="1"/>
        <v>42066490</v>
      </c>
      <c r="D5" s="102">
        <f>SUM(D6:D8)</f>
        <v>38077815</v>
      </c>
      <c r="E5" s="102">
        <f t="shared" ref="E5:N5" si="4">SUM(E6:E8)</f>
        <v>0</v>
      </c>
      <c r="F5" s="102">
        <f t="shared" si="4"/>
        <v>2530500</v>
      </c>
      <c r="G5" s="102">
        <f t="shared" si="4"/>
        <v>1053600</v>
      </c>
      <c r="H5" s="102">
        <f t="shared" si="4"/>
        <v>40775</v>
      </c>
      <c r="I5" s="102">
        <f t="shared" si="4"/>
        <v>337800</v>
      </c>
      <c r="J5" s="102">
        <f t="shared" si="4"/>
        <v>0</v>
      </c>
      <c r="K5" s="102">
        <f t="shared" si="4"/>
        <v>0</v>
      </c>
      <c r="L5" s="102">
        <f t="shared" si="4"/>
        <v>25999.59</v>
      </c>
      <c r="M5" s="102">
        <f t="shared" si="4"/>
        <v>0</v>
      </c>
      <c r="N5" s="102">
        <f t="shared" si="4"/>
        <v>0</v>
      </c>
      <c r="O5" s="102">
        <f>SUM(O6:O8)</f>
        <v>0</v>
      </c>
      <c r="P5" s="123">
        <f t="shared" ref="P5:R5" si="5">SUM(P6:P8)</f>
        <v>38145072</v>
      </c>
      <c r="Q5" s="162">
        <f t="shared" si="3"/>
        <v>110.28027421209219</v>
      </c>
      <c r="R5" s="123">
        <f t="shared" si="5"/>
        <v>37527778</v>
      </c>
    </row>
    <row r="6" spans="1:18">
      <c r="A6" s="103">
        <v>311</v>
      </c>
      <c r="B6" s="103" t="s">
        <v>636</v>
      </c>
      <c r="C6" s="104">
        <f t="shared" si="1"/>
        <v>35232005</v>
      </c>
      <c r="D6" s="105">
        <v>31868117</v>
      </c>
      <c r="E6" s="105">
        <v>0</v>
      </c>
      <c r="F6" s="105">
        <v>2100000</v>
      </c>
      <c r="G6" s="105">
        <v>900000</v>
      </c>
      <c r="H6" s="105">
        <v>35000</v>
      </c>
      <c r="I6" s="105">
        <v>306500</v>
      </c>
      <c r="J6" s="105">
        <v>0</v>
      </c>
      <c r="K6" s="105">
        <v>0</v>
      </c>
      <c r="L6" s="105">
        <v>22388</v>
      </c>
      <c r="M6" s="105">
        <v>0</v>
      </c>
      <c r="N6" s="105">
        <v>0</v>
      </c>
      <c r="O6" s="105">
        <v>0</v>
      </c>
      <c r="P6" s="158">
        <v>32326092</v>
      </c>
      <c r="Q6" s="163">
        <f t="shared" si="3"/>
        <v>108.9893730426802</v>
      </c>
      <c r="R6" s="158">
        <v>31730984</v>
      </c>
    </row>
    <row r="7" spans="1:18">
      <c r="A7" s="106">
        <v>312</v>
      </c>
      <c r="B7" s="107" t="s">
        <v>52</v>
      </c>
      <c r="C7" s="108">
        <f t="shared" si="1"/>
        <v>1070000</v>
      </c>
      <c r="D7" s="105">
        <v>965000</v>
      </c>
      <c r="E7" s="105">
        <v>0</v>
      </c>
      <c r="F7" s="105">
        <v>84000</v>
      </c>
      <c r="G7" s="105">
        <v>21000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58">
        <v>712270</v>
      </c>
      <c r="Q7" s="163">
        <f t="shared" si="3"/>
        <v>150.22393193592319</v>
      </c>
      <c r="R7" s="158">
        <v>599324</v>
      </c>
    </row>
    <row r="8" spans="1:18">
      <c r="A8" s="109">
        <v>313</v>
      </c>
      <c r="B8" s="107" t="s">
        <v>637</v>
      </c>
      <c r="C8" s="108">
        <f t="shared" si="1"/>
        <v>5764485</v>
      </c>
      <c r="D8" s="105">
        <v>5244698</v>
      </c>
      <c r="E8" s="105">
        <v>0</v>
      </c>
      <c r="F8" s="105">
        <v>346500</v>
      </c>
      <c r="G8" s="105">
        <v>132600</v>
      </c>
      <c r="H8" s="105">
        <v>5775</v>
      </c>
      <c r="I8" s="105">
        <v>31300</v>
      </c>
      <c r="J8" s="105">
        <v>0</v>
      </c>
      <c r="K8" s="105">
        <v>0</v>
      </c>
      <c r="L8" s="105">
        <v>3611.59</v>
      </c>
      <c r="M8" s="105">
        <v>0</v>
      </c>
      <c r="N8" s="105">
        <v>0</v>
      </c>
      <c r="O8" s="105">
        <v>0</v>
      </c>
      <c r="P8" s="158">
        <v>5106710</v>
      </c>
      <c r="Q8" s="163">
        <f t="shared" si="3"/>
        <v>112.88060218810155</v>
      </c>
      <c r="R8" s="158">
        <v>5197470</v>
      </c>
    </row>
    <row r="9" spans="1:18">
      <c r="A9" s="110">
        <v>32</v>
      </c>
      <c r="B9" s="111" t="s">
        <v>638</v>
      </c>
      <c r="C9" s="112">
        <f t="shared" si="1"/>
        <v>5066561</v>
      </c>
      <c r="D9" s="101">
        <f t="shared" ref="D9:R9" si="6">SUM(D10:D14)</f>
        <v>3033536</v>
      </c>
      <c r="E9" s="101">
        <f t="shared" si="6"/>
        <v>0</v>
      </c>
      <c r="F9" s="101">
        <f t="shared" si="6"/>
        <v>754959</v>
      </c>
      <c r="G9" s="101">
        <f t="shared" si="6"/>
        <v>1094800</v>
      </c>
      <c r="H9" s="101">
        <f t="shared" si="6"/>
        <v>30651</v>
      </c>
      <c r="I9" s="101">
        <f t="shared" si="6"/>
        <v>131069</v>
      </c>
      <c r="J9" s="101">
        <f t="shared" si="6"/>
        <v>0</v>
      </c>
      <c r="K9" s="101">
        <f t="shared" si="6"/>
        <v>0</v>
      </c>
      <c r="L9" s="101">
        <f t="shared" si="6"/>
        <v>21546</v>
      </c>
      <c r="M9" s="101">
        <f t="shared" si="6"/>
        <v>0</v>
      </c>
      <c r="N9" s="101">
        <f t="shared" si="6"/>
        <v>0</v>
      </c>
      <c r="O9" s="101">
        <f t="shared" si="6"/>
        <v>0</v>
      </c>
      <c r="P9" s="101">
        <f t="shared" si="6"/>
        <v>5048410</v>
      </c>
      <c r="Q9" s="162">
        <f t="shared" si="3"/>
        <v>100.35953894394474</v>
      </c>
      <c r="R9" s="101">
        <f t="shared" si="6"/>
        <v>3903728</v>
      </c>
    </row>
    <row r="10" spans="1:18">
      <c r="A10" s="103">
        <v>321</v>
      </c>
      <c r="B10" s="103" t="s">
        <v>639</v>
      </c>
      <c r="C10" s="108">
        <f t="shared" si="1"/>
        <v>610400</v>
      </c>
      <c r="D10" s="105">
        <v>460000</v>
      </c>
      <c r="E10" s="105">
        <v>0</v>
      </c>
      <c r="F10" s="105">
        <v>20000</v>
      </c>
      <c r="G10" s="105">
        <v>49800</v>
      </c>
      <c r="H10" s="105">
        <v>12000</v>
      </c>
      <c r="I10" s="105">
        <v>68600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58">
        <v>1512300</v>
      </c>
      <c r="Q10" s="163">
        <f t="shared" si="3"/>
        <v>40.36236196521854</v>
      </c>
      <c r="R10" s="158">
        <v>499755</v>
      </c>
    </row>
    <row r="11" spans="1:18">
      <c r="A11" s="106">
        <v>322</v>
      </c>
      <c r="B11" s="107" t="s">
        <v>640</v>
      </c>
      <c r="C11" s="108">
        <f t="shared" si="1"/>
        <v>1033147</v>
      </c>
      <c r="D11" s="105">
        <v>741077</v>
      </c>
      <c r="E11" s="105">
        <v>0</v>
      </c>
      <c r="F11" s="105">
        <v>50000</v>
      </c>
      <c r="G11" s="105">
        <v>230000</v>
      </c>
      <c r="H11" s="105">
        <v>9000</v>
      </c>
      <c r="I11" s="105">
        <v>1149</v>
      </c>
      <c r="J11" s="105">
        <v>0</v>
      </c>
      <c r="K11" s="105">
        <v>0</v>
      </c>
      <c r="L11" s="105">
        <v>1921</v>
      </c>
      <c r="M11" s="105">
        <v>0</v>
      </c>
      <c r="N11" s="105">
        <v>0</v>
      </c>
      <c r="O11" s="105">
        <v>0</v>
      </c>
      <c r="P11" s="158">
        <v>942000</v>
      </c>
      <c r="Q11" s="163">
        <f t="shared" si="3"/>
        <v>109.67590233545647</v>
      </c>
      <c r="R11" s="158">
        <v>782423</v>
      </c>
    </row>
    <row r="12" spans="1:18">
      <c r="A12" s="109">
        <v>323</v>
      </c>
      <c r="B12" s="107" t="s">
        <v>641</v>
      </c>
      <c r="C12" s="108">
        <f t="shared" si="1"/>
        <v>2781193</v>
      </c>
      <c r="D12" s="105">
        <v>1582536</v>
      </c>
      <c r="E12" s="105">
        <v>0</v>
      </c>
      <c r="F12" s="105">
        <v>599810</v>
      </c>
      <c r="G12" s="105">
        <v>538000</v>
      </c>
      <c r="H12" s="105">
        <v>5651</v>
      </c>
      <c r="I12" s="105">
        <v>47420</v>
      </c>
      <c r="J12" s="105">
        <v>0</v>
      </c>
      <c r="K12" s="105">
        <v>0</v>
      </c>
      <c r="L12" s="105">
        <v>7776</v>
      </c>
      <c r="M12" s="105">
        <v>0</v>
      </c>
      <c r="N12" s="105">
        <v>0</v>
      </c>
      <c r="O12" s="105">
        <v>0</v>
      </c>
      <c r="P12" s="158">
        <v>1933930</v>
      </c>
      <c r="Q12" s="163">
        <f t="shared" si="3"/>
        <v>143.81042747152173</v>
      </c>
      <c r="R12" s="158">
        <v>2133337</v>
      </c>
    </row>
    <row r="13" spans="1:18">
      <c r="A13" s="109">
        <v>324</v>
      </c>
      <c r="B13" s="113" t="s">
        <v>68</v>
      </c>
      <c r="C13" s="108">
        <f t="shared" si="1"/>
        <v>93900</v>
      </c>
      <c r="D13" s="105">
        <v>40000</v>
      </c>
      <c r="E13" s="105">
        <v>0</v>
      </c>
      <c r="F13" s="105">
        <v>10000</v>
      </c>
      <c r="G13" s="105">
        <v>30000</v>
      </c>
      <c r="H13" s="105">
        <v>0</v>
      </c>
      <c r="I13" s="105">
        <v>13900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58">
        <v>230000</v>
      </c>
      <c r="Q13" s="163">
        <f t="shared" si="3"/>
        <v>40.826086956521742</v>
      </c>
      <c r="R13" s="158">
        <v>78876</v>
      </c>
    </row>
    <row r="14" spans="1:18">
      <c r="A14" s="109">
        <v>329</v>
      </c>
      <c r="B14" s="107" t="s">
        <v>58</v>
      </c>
      <c r="C14" s="108">
        <f t="shared" si="1"/>
        <v>547921</v>
      </c>
      <c r="D14" s="105">
        <v>209923</v>
      </c>
      <c r="E14" s="105">
        <v>0</v>
      </c>
      <c r="F14" s="105">
        <v>75149</v>
      </c>
      <c r="G14" s="105">
        <v>247000</v>
      </c>
      <c r="H14" s="105">
        <v>4000</v>
      </c>
      <c r="I14" s="105">
        <v>0</v>
      </c>
      <c r="J14" s="105">
        <v>0</v>
      </c>
      <c r="K14" s="105">
        <v>0</v>
      </c>
      <c r="L14" s="105">
        <v>11849</v>
      </c>
      <c r="M14" s="105">
        <v>0</v>
      </c>
      <c r="N14" s="105">
        <v>0</v>
      </c>
      <c r="O14" s="105">
        <v>0</v>
      </c>
      <c r="P14" s="158">
        <v>430180</v>
      </c>
      <c r="Q14" s="163">
        <f t="shared" si="3"/>
        <v>127.37017062624946</v>
      </c>
      <c r="R14" s="158">
        <v>409337</v>
      </c>
    </row>
    <row r="15" spans="1:18">
      <c r="A15" s="110">
        <v>34</v>
      </c>
      <c r="B15" s="111" t="s">
        <v>642</v>
      </c>
      <c r="C15" s="112">
        <f t="shared" si="1"/>
        <v>18835</v>
      </c>
      <c r="D15" s="112">
        <f t="shared" ref="D15:R15" si="7">SUM(D16:D18)</f>
        <v>11482</v>
      </c>
      <c r="E15" s="112">
        <f t="shared" si="7"/>
        <v>0</v>
      </c>
      <c r="F15" s="112">
        <f t="shared" si="7"/>
        <v>1753</v>
      </c>
      <c r="G15" s="112">
        <f t="shared" si="7"/>
        <v>5600</v>
      </c>
      <c r="H15" s="112">
        <f t="shared" si="7"/>
        <v>0</v>
      </c>
      <c r="I15" s="112">
        <f t="shared" si="7"/>
        <v>0</v>
      </c>
      <c r="J15" s="112">
        <f t="shared" si="7"/>
        <v>0</v>
      </c>
      <c r="K15" s="112">
        <f t="shared" si="7"/>
        <v>0</v>
      </c>
      <c r="L15" s="112">
        <f t="shared" si="7"/>
        <v>0</v>
      </c>
      <c r="M15" s="112">
        <f t="shared" si="7"/>
        <v>0</v>
      </c>
      <c r="N15" s="112">
        <f t="shared" si="7"/>
        <v>0</v>
      </c>
      <c r="O15" s="112">
        <f t="shared" si="7"/>
        <v>0</v>
      </c>
      <c r="P15" s="112">
        <f t="shared" si="7"/>
        <v>27168</v>
      </c>
      <c r="Q15" s="162">
        <f t="shared" si="3"/>
        <v>69.327885747938751</v>
      </c>
      <c r="R15" s="112">
        <f t="shared" si="7"/>
        <v>11412</v>
      </c>
    </row>
    <row r="16" spans="1:18">
      <c r="A16" s="114">
        <v>341</v>
      </c>
      <c r="B16" s="107" t="s">
        <v>643</v>
      </c>
      <c r="C16" s="108">
        <f t="shared" si="1"/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58">
        <v>0</v>
      </c>
      <c r="Q16" s="163" t="e">
        <f t="shared" si="3"/>
        <v>#DIV/0!</v>
      </c>
      <c r="R16" s="158">
        <v>0</v>
      </c>
    </row>
    <row r="17" spans="1:18">
      <c r="A17" s="114">
        <v>342</v>
      </c>
      <c r="B17" s="107" t="s">
        <v>644</v>
      </c>
      <c r="C17" s="108">
        <f t="shared" si="1"/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58">
        <v>0</v>
      </c>
      <c r="Q17" s="163" t="e">
        <f t="shared" si="3"/>
        <v>#DIV/0!</v>
      </c>
      <c r="R17" s="158">
        <v>0</v>
      </c>
    </row>
    <row r="18" spans="1:18">
      <c r="A18" s="114">
        <v>343</v>
      </c>
      <c r="B18" s="107" t="s">
        <v>645</v>
      </c>
      <c r="C18" s="108">
        <f t="shared" si="1"/>
        <v>18835</v>
      </c>
      <c r="D18" s="105">
        <v>11482</v>
      </c>
      <c r="E18" s="105">
        <v>0</v>
      </c>
      <c r="F18" s="105">
        <v>1753</v>
      </c>
      <c r="G18" s="105">
        <v>5600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58">
        <v>27168</v>
      </c>
      <c r="Q18" s="163">
        <f t="shared" si="3"/>
        <v>69.327885747938751</v>
      </c>
      <c r="R18" s="158">
        <v>11412</v>
      </c>
    </row>
    <row r="19" spans="1:18">
      <c r="A19" s="110">
        <v>35</v>
      </c>
      <c r="B19" s="111" t="s">
        <v>646</v>
      </c>
      <c r="C19" s="112">
        <f t="shared" si="1"/>
        <v>0</v>
      </c>
      <c r="D19" s="101">
        <f>SUM(D20:D22)</f>
        <v>0</v>
      </c>
      <c r="E19" s="101">
        <f t="shared" ref="E19:R19" si="8">SUM(E20:E22)</f>
        <v>0</v>
      </c>
      <c r="F19" s="101">
        <f t="shared" si="8"/>
        <v>0</v>
      </c>
      <c r="G19" s="101">
        <f t="shared" si="8"/>
        <v>0</v>
      </c>
      <c r="H19" s="101">
        <f t="shared" si="8"/>
        <v>0</v>
      </c>
      <c r="I19" s="101">
        <f t="shared" si="8"/>
        <v>0</v>
      </c>
      <c r="J19" s="101">
        <f t="shared" si="8"/>
        <v>0</v>
      </c>
      <c r="K19" s="101">
        <f t="shared" si="8"/>
        <v>0</v>
      </c>
      <c r="L19" s="101">
        <f t="shared" si="8"/>
        <v>0</v>
      </c>
      <c r="M19" s="101">
        <f t="shared" si="8"/>
        <v>0</v>
      </c>
      <c r="N19" s="101">
        <f t="shared" si="8"/>
        <v>0</v>
      </c>
      <c r="O19" s="101">
        <f t="shared" si="8"/>
        <v>0</v>
      </c>
      <c r="P19" s="101">
        <f t="shared" si="8"/>
        <v>0</v>
      </c>
      <c r="Q19" s="162">
        <v>0</v>
      </c>
      <c r="R19" s="101">
        <f t="shared" si="8"/>
        <v>0</v>
      </c>
    </row>
    <row r="20" spans="1:18">
      <c r="A20" s="103">
        <v>351</v>
      </c>
      <c r="B20" s="103" t="s">
        <v>647</v>
      </c>
      <c r="C20" s="108">
        <f t="shared" si="1"/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58">
        <v>0</v>
      </c>
      <c r="Q20" s="163" t="e">
        <f t="shared" si="3"/>
        <v>#DIV/0!</v>
      </c>
      <c r="R20" s="158">
        <v>0</v>
      </c>
    </row>
    <row r="21" spans="1:18">
      <c r="A21" s="106">
        <v>352</v>
      </c>
      <c r="B21" s="107" t="s">
        <v>648</v>
      </c>
      <c r="C21" s="108">
        <f t="shared" si="1"/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58">
        <v>0</v>
      </c>
      <c r="Q21" s="163" t="e">
        <f t="shared" si="3"/>
        <v>#DIV/0!</v>
      </c>
      <c r="R21" s="158">
        <v>0</v>
      </c>
    </row>
    <row r="22" spans="1:18">
      <c r="A22" s="109">
        <v>353</v>
      </c>
      <c r="B22" s="107" t="s">
        <v>649</v>
      </c>
      <c r="C22" s="108">
        <f t="shared" si="1"/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58">
        <v>0</v>
      </c>
      <c r="Q22" s="163" t="e">
        <f t="shared" si="3"/>
        <v>#DIV/0!</v>
      </c>
      <c r="R22" s="158">
        <v>0</v>
      </c>
    </row>
    <row r="23" spans="1:18">
      <c r="A23" s="110">
        <v>36</v>
      </c>
      <c r="B23" s="115" t="s">
        <v>650</v>
      </c>
      <c r="C23" s="112">
        <f t="shared" si="1"/>
        <v>0</v>
      </c>
      <c r="D23" s="101">
        <f t="shared" ref="D23:R23" si="9">SUM(D24:D29)</f>
        <v>0</v>
      </c>
      <c r="E23" s="101">
        <f t="shared" si="9"/>
        <v>0</v>
      </c>
      <c r="F23" s="101">
        <f t="shared" si="9"/>
        <v>0</v>
      </c>
      <c r="G23" s="101">
        <f t="shared" si="9"/>
        <v>0</v>
      </c>
      <c r="H23" s="101">
        <f t="shared" si="9"/>
        <v>0</v>
      </c>
      <c r="I23" s="101">
        <f t="shared" si="9"/>
        <v>0</v>
      </c>
      <c r="J23" s="101">
        <f t="shared" si="9"/>
        <v>0</v>
      </c>
      <c r="K23" s="101">
        <f t="shared" si="9"/>
        <v>0</v>
      </c>
      <c r="L23" s="101">
        <f t="shared" si="9"/>
        <v>0</v>
      </c>
      <c r="M23" s="101">
        <f t="shared" si="9"/>
        <v>0</v>
      </c>
      <c r="N23" s="101">
        <f t="shared" si="9"/>
        <v>0</v>
      </c>
      <c r="O23" s="101">
        <f t="shared" si="9"/>
        <v>0</v>
      </c>
      <c r="P23" s="101">
        <f t="shared" si="9"/>
        <v>0</v>
      </c>
      <c r="Q23" s="162" t="e">
        <f t="shared" si="3"/>
        <v>#DIV/0!</v>
      </c>
      <c r="R23" s="101">
        <f t="shared" si="9"/>
        <v>0</v>
      </c>
    </row>
    <row r="24" spans="1:18">
      <c r="A24" s="109">
        <v>361</v>
      </c>
      <c r="B24" s="116" t="s">
        <v>651</v>
      </c>
      <c r="C24" s="108">
        <f t="shared" si="1"/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58">
        <v>0</v>
      </c>
      <c r="Q24" s="163" t="e">
        <f t="shared" si="3"/>
        <v>#DIV/0!</v>
      </c>
      <c r="R24" s="158">
        <v>0</v>
      </c>
    </row>
    <row r="25" spans="1:18">
      <c r="A25" s="106">
        <v>362</v>
      </c>
      <c r="B25" s="107" t="s">
        <v>652</v>
      </c>
      <c r="C25" s="108">
        <f t="shared" si="1"/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58">
        <v>0</v>
      </c>
      <c r="Q25" s="163" t="e">
        <f t="shared" si="3"/>
        <v>#DIV/0!</v>
      </c>
      <c r="R25" s="158">
        <v>0</v>
      </c>
    </row>
    <row r="26" spans="1:18">
      <c r="A26" s="106">
        <v>363</v>
      </c>
      <c r="B26" s="107" t="s">
        <v>653</v>
      </c>
      <c r="C26" s="108">
        <f t="shared" si="1"/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58">
        <v>0</v>
      </c>
      <c r="Q26" s="163" t="e">
        <f t="shared" si="3"/>
        <v>#DIV/0!</v>
      </c>
      <c r="R26" s="158">
        <v>0</v>
      </c>
    </row>
    <row r="27" spans="1:18">
      <c r="A27" s="106">
        <v>366</v>
      </c>
      <c r="B27" s="107" t="s">
        <v>654</v>
      </c>
      <c r="C27" s="108">
        <f t="shared" si="1"/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58">
        <v>0</v>
      </c>
      <c r="Q27" s="163" t="e">
        <f t="shared" si="3"/>
        <v>#DIV/0!</v>
      </c>
      <c r="R27" s="158">
        <v>0</v>
      </c>
    </row>
    <row r="28" spans="1:18">
      <c r="A28" s="106">
        <v>368</v>
      </c>
      <c r="B28" s="107" t="s">
        <v>132</v>
      </c>
      <c r="C28" s="108">
        <f t="shared" si="1"/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58">
        <v>0</v>
      </c>
      <c r="Q28" s="163" t="e">
        <f t="shared" si="3"/>
        <v>#DIV/0!</v>
      </c>
      <c r="R28" s="158">
        <v>0</v>
      </c>
    </row>
    <row r="29" spans="1:18">
      <c r="A29" s="109">
        <v>369</v>
      </c>
      <c r="B29" s="107" t="s">
        <v>134</v>
      </c>
      <c r="C29" s="108">
        <f t="shared" si="1"/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58">
        <v>0</v>
      </c>
      <c r="Q29" s="163" t="e">
        <f t="shared" si="3"/>
        <v>#DIV/0!</v>
      </c>
      <c r="R29" s="158">
        <v>0</v>
      </c>
    </row>
    <row r="30" spans="1:18">
      <c r="A30" s="110">
        <v>37</v>
      </c>
      <c r="B30" s="111" t="s">
        <v>655</v>
      </c>
      <c r="C30" s="112">
        <f t="shared" si="1"/>
        <v>126629</v>
      </c>
      <c r="D30" s="112">
        <f t="shared" ref="D30:P30" si="10">SUM(D31:D32)</f>
        <v>6629</v>
      </c>
      <c r="E30" s="112">
        <f t="shared" si="10"/>
        <v>0</v>
      </c>
      <c r="F30" s="112">
        <f t="shared" si="10"/>
        <v>0</v>
      </c>
      <c r="G30" s="112">
        <f t="shared" si="10"/>
        <v>120000</v>
      </c>
      <c r="H30" s="112">
        <f t="shared" si="10"/>
        <v>0</v>
      </c>
      <c r="I30" s="112">
        <f t="shared" si="10"/>
        <v>0</v>
      </c>
      <c r="J30" s="112">
        <f t="shared" si="10"/>
        <v>0</v>
      </c>
      <c r="K30" s="112">
        <f t="shared" si="10"/>
        <v>0</v>
      </c>
      <c r="L30" s="112">
        <f t="shared" si="10"/>
        <v>0</v>
      </c>
      <c r="M30" s="112">
        <f t="shared" si="10"/>
        <v>0</v>
      </c>
      <c r="N30" s="112">
        <f t="shared" si="10"/>
        <v>0</v>
      </c>
      <c r="O30" s="112">
        <f t="shared" si="10"/>
        <v>0</v>
      </c>
      <c r="P30" s="112">
        <f t="shared" si="10"/>
        <v>153000</v>
      </c>
      <c r="Q30" s="162">
        <f t="shared" si="3"/>
        <v>82.764052287581706</v>
      </c>
      <c r="R30" s="112">
        <f>SUM(R31:R32)</f>
        <v>51200</v>
      </c>
    </row>
    <row r="31" spans="1:18">
      <c r="A31" s="109">
        <v>371</v>
      </c>
      <c r="B31" s="107" t="s">
        <v>656</v>
      </c>
      <c r="C31" s="108">
        <f t="shared" si="1"/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58">
        <v>0</v>
      </c>
      <c r="Q31" s="163" t="e">
        <f t="shared" si="3"/>
        <v>#DIV/0!</v>
      </c>
      <c r="R31" s="158">
        <v>0</v>
      </c>
    </row>
    <row r="32" spans="1:18">
      <c r="A32" s="109">
        <v>372</v>
      </c>
      <c r="B32" s="113" t="s">
        <v>657</v>
      </c>
      <c r="C32" s="108">
        <f t="shared" si="1"/>
        <v>126629</v>
      </c>
      <c r="D32" s="105">
        <v>6629</v>
      </c>
      <c r="E32" s="105">
        <v>0</v>
      </c>
      <c r="F32" s="105">
        <v>0</v>
      </c>
      <c r="G32" s="105">
        <v>120000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58">
        <v>153000</v>
      </c>
      <c r="Q32" s="163">
        <f t="shared" si="3"/>
        <v>82.764052287581706</v>
      </c>
      <c r="R32" s="158">
        <v>51200</v>
      </c>
    </row>
    <row r="33" spans="1:18">
      <c r="A33" s="110">
        <v>38</v>
      </c>
      <c r="B33" s="111" t="s">
        <v>658</v>
      </c>
      <c r="C33" s="112">
        <f t="shared" si="1"/>
        <v>13000</v>
      </c>
      <c r="D33" s="112">
        <f t="shared" ref="D33:R33" si="11">SUM(D34:D37)</f>
        <v>0</v>
      </c>
      <c r="E33" s="112">
        <f t="shared" si="11"/>
        <v>0</v>
      </c>
      <c r="F33" s="112">
        <f t="shared" si="11"/>
        <v>13000</v>
      </c>
      <c r="G33" s="112">
        <f t="shared" si="11"/>
        <v>0</v>
      </c>
      <c r="H33" s="112">
        <f t="shared" si="11"/>
        <v>0</v>
      </c>
      <c r="I33" s="112">
        <f t="shared" si="11"/>
        <v>0</v>
      </c>
      <c r="J33" s="112">
        <f t="shared" si="11"/>
        <v>0</v>
      </c>
      <c r="K33" s="112">
        <f t="shared" si="11"/>
        <v>0</v>
      </c>
      <c r="L33" s="112">
        <f t="shared" si="11"/>
        <v>0</v>
      </c>
      <c r="M33" s="112">
        <f t="shared" si="11"/>
        <v>0</v>
      </c>
      <c r="N33" s="112">
        <f t="shared" si="11"/>
        <v>0</v>
      </c>
      <c r="O33" s="112">
        <f t="shared" si="11"/>
        <v>0</v>
      </c>
      <c r="P33" s="112">
        <f t="shared" si="11"/>
        <v>10000</v>
      </c>
      <c r="Q33" s="162">
        <f t="shared" si="3"/>
        <v>130</v>
      </c>
      <c r="R33" s="112">
        <f t="shared" si="11"/>
        <v>3000</v>
      </c>
    </row>
    <row r="34" spans="1:18">
      <c r="A34" s="106">
        <v>381</v>
      </c>
      <c r="B34" s="107" t="s">
        <v>659</v>
      </c>
      <c r="C34" s="108">
        <f t="shared" si="1"/>
        <v>13000</v>
      </c>
      <c r="D34" s="105">
        <v>0</v>
      </c>
      <c r="E34" s="105">
        <v>0</v>
      </c>
      <c r="F34" s="105">
        <v>13000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58">
        <v>10000</v>
      </c>
      <c r="Q34" s="163">
        <f t="shared" si="3"/>
        <v>130</v>
      </c>
      <c r="R34" s="158">
        <v>3000</v>
      </c>
    </row>
    <row r="35" spans="1:18">
      <c r="A35" s="106">
        <v>382</v>
      </c>
      <c r="B35" s="107" t="s">
        <v>660</v>
      </c>
      <c r="C35" s="108">
        <f t="shared" si="1"/>
        <v>0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58">
        <v>0</v>
      </c>
      <c r="Q35" s="163" t="e">
        <f t="shared" si="3"/>
        <v>#DIV/0!</v>
      </c>
      <c r="R35" s="158">
        <v>0</v>
      </c>
    </row>
    <row r="36" spans="1:18">
      <c r="A36" s="109">
        <v>383</v>
      </c>
      <c r="B36" s="107" t="s">
        <v>661</v>
      </c>
      <c r="C36" s="108">
        <f t="shared" ref="C36:C67" si="12">ROUND(SUM(D36:O36),0)</f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58">
        <v>0</v>
      </c>
      <c r="Q36" s="163" t="e">
        <f t="shared" si="3"/>
        <v>#DIV/0!</v>
      </c>
      <c r="R36" s="158">
        <v>0</v>
      </c>
    </row>
    <row r="37" spans="1:18">
      <c r="A37" s="109">
        <v>386</v>
      </c>
      <c r="B37" s="113" t="s">
        <v>662</v>
      </c>
      <c r="C37" s="108">
        <f t="shared" si="12"/>
        <v>0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58">
        <v>0</v>
      </c>
      <c r="Q37" s="163" t="e">
        <f t="shared" si="3"/>
        <v>#DIV/0!</v>
      </c>
      <c r="R37" s="158">
        <v>0</v>
      </c>
    </row>
    <row r="38" spans="1:18">
      <c r="A38" s="117">
        <v>4</v>
      </c>
      <c r="B38" s="118" t="s">
        <v>663</v>
      </c>
      <c r="C38" s="119">
        <f t="shared" si="12"/>
        <v>2231397</v>
      </c>
      <c r="D38" s="119">
        <f t="shared" ref="D38:P38" si="13">D42+D49+D51+D53+D39</f>
        <v>651175</v>
      </c>
      <c r="E38" s="119">
        <f t="shared" si="13"/>
        <v>0</v>
      </c>
      <c r="F38" s="119">
        <f t="shared" si="13"/>
        <v>850000</v>
      </c>
      <c r="G38" s="119">
        <f t="shared" si="13"/>
        <v>679059</v>
      </c>
      <c r="H38" s="119">
        <f t="shared" si="13"/>
        <v>31000</v>
      </c>
      <c r="I38" s="119">
        <f t="shared" si="13"/>
        <v>0</v>
      </c>
      <c r="J38" s="119">
        <f t="shared" si="13"/>
        <v>0</v>
      </c>
      <c r="K38" s="119">
        <f t="shared" si="13"/>
        <v>0</v>
      </c>
      <c r="L38" s="119">
        <f t="shared" si="13"/>
        <v>12663</v>
      </c>
      <c r="M38" s="119">
        <f t="shared" si="13"/>
        <v>0</v>
      </c>
      <c r="N38" s="119">
        <f t="shared" si="13"/>
        <v>7500</v>
      </c>
      <c r="O38" s="119">
        <f t="shared" si="13"/>
        <v>0</v>
      </c>
      <c r="P38" s="119">
        <f t="shared" si="13"/>
        <v>2418635</v>
      </c>
      <c r="Q38" s="161">
        <f t="shared" si="3"/>
        <v>92.258525986765264</v>
      </c>
      <c r="R38" s="119">
        <f>R42+R49+R51+R53+R39</f>
        <v>2044523</v>
      </c>
    </row>
    <row r="39" spans="1:18">
      <c r="A39" s="99">
        <v>41</v>
      </c>
      <c r="B39" s="100" t="s">
        <v>664</v>
      </c>
      <c r="C39" s="112">
        <f t="shared" si="12"/>
        <v>0</v>
      </c>
      <c r="D39" s="102">
        <f t="shared" ref="D39:N39" si="14">SUM(D40:D41)</f>
        <v>0</v>
      </c>
      <c r="E39" s="102">
        <f t="shared" si="14"/>
        <v>0</v>
      </c>
      <c r="F39" s="102">
        <f t="shared" si="14"/>
        <v>0</v>
      </c>
      <c r="G39" s="102">
        <f t="shared" si="14"/>
        <v>0</v>
      </c>
      <c r="H39" s="102">
        <f t="shared" si="14"/>
        <v>0</v>
      </c>
      <c r="I39" s="102">
        <f t="shared" si="14"/>
        <v>0</v>
      </c>
      <c r="J39" s="102">
        <f t="shared" si="14"/>
        <v>0</v>
      </c>
      <c r="K39" s="102">
        <f t="shared" si="14"/>
        <v>0</v>
      </c>
      <c r="L39" s="102">
        <f t="shared" si="14"/>
        <v>0</v>
      </c>
      <c r="M39" s="102">
        <f t="shared" si="14"/>
        <v>0</v>
      </c>
      <c r="N39" s="102">
        <f t="shared" si="14"/>
        <v>0</v>
      </c>
      <c r="O39" s="102">
        <f>SUM(O40:O41)</f>
        <v>0</v>
      </c>
      <c r="P39" s="102">
        <f t="shared" ref="P39" si="15">SUM(P40:P41)</f>
        <v>0</v>
      </c>
      <c r="Q39" s="162" t="e">
        <f t="shared" si="3"/>
        <v>#DIV/0!</v>
      </c>
      <c r="R39" s="102">
        <f>SUM(R40:R41)</f>
        <v>0</v>
      </c>
    </row>
    <row r="40" spans="1:18">
      <c r="A40" s="103">
        <v>411</v>
      </c>
      <c r="B40" s="103" t="s">
        <v>665</v>
      </c>
      <c r="C40" s="108">
        <f t="shared" si="12"/>
        <v>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/>
      <c r="M40" s="105">
        <v>0</v>
      </c>
      <c r="N40" s="105">
        <v>0</v>
      </c>
      <c r="O40" s="105">
        <v>0</v>
      </c>
      <c r="P40" s="158">
        <v>0</v>
      </c>
      <c r="Q40" s="163" t="e">
        <f t="shared" si="3"/>
        <v>#DIV/0!</v>
      </c>
      <c r="R40" s="158">
        <v>0</v>
      </c>
    </row>
    <row r="41" spans="1:18">
      <c r="A41" s="106">
        <v>412</v>
      </c>
      <c r="B41" s="107" t="s">
        <v>666</v>
      </c>
      <c r="C41" s="108">
        <f t="shared" si="12"/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/>
      <c r="M41" s="105">
        <v>0</v>
      </c>
      <c r="N41" s="105">
        <v>0</v>
      </c>
      <c r="O41" s="105">
        <v>0</v>
      </c>
      <c r="P41" s="158">
        <v>0</v>
      </c>
      <c r="Q41" s="163" t="e">
        <f t="shared" si="3"/>
        <v>#DIV/0!</v>
      </c>
      <c r="R41" s="158">
        <v>0</v>
      </c>
    </row>
    <row r="42" spans="1:18">
      <c r="A42" s="110">
        <v>42</v>
      </c>
      <c r="B42" s="111" t="s">
        <v>667</v>
      </c>
      <c r="C42" s="112">
        <f t="shared" si="12"/>
        <v>830683</v>
      </c>
      <c r="D42" s="112">
        <f t="shared" ref="D42:P42" si="16">SUM(D43:D48)</f>
        <v>580020</v>
      </c>
      <c r="E42" s="112">
        <f t="shared" si="16"/>
        <v>0</v>
      </c>
      <c r="F42" s="112">
        <f t="shared" si="16"/>
        <v>50000</v>
      </c>
      <c r="G42" s="112">
        <f t="shared" si="16"/>
        <v>157000</v>
      </c>
      <c r="H42" s="112">
        <f t="shared" si="16"/>
        <v>31000</v>
      </c>
      <c r="I42" s="112">
        <f t="shared" si="16"/>
        <v>0</v>
      </c>
      <c r="J42" s="112">
        <f t="shared" si="16"/>
        <v>0</v>
      </c>
      <c r="K42" s="112">
        <f t="shared" si="16"/>
        <v>0</v>
      </c>
      <c r="L42" s="112">
        <f t="shared" si="16"/>
        <v>12663</v>
      </c>
      <c r="M42" s="112">
        <f t="shared" si="16"/>
        <v>0</v>
      </c>
      <c r="N42" s="112">
        <f t="shared" si="16"/>
        <v>0</v>
      </c>
      <c r="O42" s="112">
        <f t="shared" si="16"/>
        <v>0</v>
      </c>
      <c r="P42" s="112">
        <f t="shared" si="16"/>
        <v>423000</v>
      </c>
      <c r="Q42" s="162">
        <f t="shared" si="3"/>
        <v>196.3789598108747</v>
      </c>
      <c r="R42" s="112">
        <f>SUM(R43:R48)</f>
        <v>678962</v>
      </c>
    </row>
    <row r="43" spans="1:18">
      <c r="A43" s="106">
        <v>421</v>
      </c>
      <c r="B43" s="107" t="s">
        <v>668</v>
      </c>
      <c r="C43" s="108">
        <f t="shared" si="12"/>
        <v>0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58">
        <v>0</v>
      </c>
      <c r="Q43" s="163" t="e">
        <f t="shared" si="3"/>
        <v>#DIV/0!</v>
      </c>
      <c r="R43" s="158">
        <v>0</v>
      </c>
    </row>
    <row r="44" spans="1:18">
      <c r="A44" s="106">
        <v>422</v>
      </c>
      <c r="B44" s="107" t="s">
        <v>669</v>
      </c>
      <c r="C44" s="108">
        <f t="shared" si="12"/>
        <v>750283</v>
      </c>
      <c r="D44" s="105">
        <v>506620</v>
      </c>
      <c r="E44" s="105">
        <v>0</v>
      </c>
      <c r="F44" s="105">
        <v>50000</v>
      </c>
      <c r="G44" s="105">
        <v>150000</v>
      </c>
      <c r="H44" s="105">
        <v>31000</v>
      </c>
      <c r="I44" s="105">
        <v>0</v>
      </c>
      <c r="J44" s="105">
        <v>0</v>
      </c>
      <c r="K44" s="105">
        <v>0</v>
      </c>
      <c r="L44" s="105">
        <v>12663</v>
      </c>
      <c r="M44" s="105">
        <v>0</v>
      </c>
      <c r="N44" s="105">
        <v>0</v>
      </c>
      <c r="O44" s="105">
        <v>0</v>
      </c>
      <c r="P44" s="158">
        <v>378000</v>
      </c>
      <c r="Q44" s="163">
        <f t="shared" si="3"/>
        <v>198.48756613756612</v>
      </c>
      <c r="R44" s="158">
        <v>622571</v>
      </c>
    </row>
    <row r="45" spans="1:18">
      <c r="A45" s="109">
        <v>423</v>
      </c>
      <c r="B45" s="107" t="s">
        <v>670</v>
      </c>
      <c r="C45" s="108">
        <f t="shared" si="12"/>
        <v>0</v>
      </c>
      <c r="D45" s="105">
        <v>0</v>
      </c>
      <c r="E45" s="105">
        <v>0</v>
      </c>
      <c r="F45" s="105">
        <v>0</v>
      </c>
      <c r="G45" s="105"/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58">
        <v>0</v>
      </c>
      <c r="Q45" s="163" t="e">
        <f t="shared" si="3"/>
        <v>#DIV/0!</v>
      </c>
      <c r="R45" s="158">
        <v>0</v>
      </c>
    </row>
    <row r="46" spans="1:18">
      <c r="A46" s="109">
        <v>424</v>
      </c>
      <c r="B46" s="113" t="s">
        <v>671</v>
      </c>
      <c r="C46" s="108">
        <f t="shared" si="12"/>
        <v>80400</v>
      </c>
      <c r="D46" s="105">
        <v>73400</v>
      </c>
      <c r="E46" s="105">
        <v>0</v>
      </c>
      <c r="F46" s="105">
        <v>0</v>
      </c>
      <c r="G46" s="105">
        <v>7000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58">
        <v>45000</v>
      </c>
      <c r="Q46" s="163">
        <f t="shared" si="3"/>
        <v>178.66666666666666</v>
      </c>
      <c r="R46" s="158">
        <v>56391</v>
      </c>
    </row>
    <row r="47" spans="1:18">
      <c r="A47" s="109">
        <v>425</v>
      </c>
      <c r="B47" s="113" t="s">
        <v>672</v>
      </c>
      <c r="C47" s="108">
        <f t="shared" si="12"/>
        <v>0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58">
        <v>0</v>
      </c>
      <c r="Q47" s="163" t="e">
        <f t="shared" si="3"/>
        <v>#DIV/0!</v>
      </c>
      <c r="R47" s="158">
        <v>0</v>
      </c>
    </row>
    <row r="48" spans="1:18">
      <c r="A48" s="109">
        <v>426</v>
      </c>
      <c r="B48" s="107" t="s">
        <v>673</v>
      </c>
      <c r="C48" s="108">
        <f t="shared" si="12"/>
        <v>0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58">
        <v>0</v>
      </c>
      <c r="Q48" s="163" t="e">
        <f t="shared" si="3"/>
        <v>#DIV/0!</v>
      </c>
      <c r="R48" s="158">
        <v>0</v>
      </c>
    </row>
    <row r="49" spans="1:18">
      <c r="A49" s="99">
        <v>43</v>
      </c>
      <c r="B49" s="100" t="s">
        <v>674</v>
      </c>
      <c r="C49" s="112">
        <f t="shared" si="12"/>
        <v>0</v>
      </c>
      <c r="D49" s="102">
        <f>SUM(D50)</f>
        <v>0</v>
      </c>
      <c r="E49" s="102">
        <f>SUM(E50)</f>
        <v>0</v>
      </c>
      <c r="F49" s="102">
        <f>SUM(F50)</f>
        <v>0</v>
      </c>
      <c r="G49" s="102">
        <f t="shared" ref="G49:R49" si="17">SUM(G50)</f>
        <v>0</v>
      </c>
      <c r="H49" s="102">
        <f t="shared" si="17"/>
        <v>0</v>
      </c>
      <c r="I49" s="102">
        <f t="shared" si="17"/>
        <v>0</v>
      </c>
      <c r="J49" s="102">
        <f t="shared" si="17"/>
        <v>0</v>
      </c>
      <c r="K49" s="102">
        <f t="shared" si="17"/>
        <v>0</v>
      </c>
      <c r="L49" s="102">
        <f t="shared" si="17"/>
        <v>0</v>
      </c>
      <c r="M49" s="102">
        <f t="shared" si="17"/>
        <v>0</v>
      </c>
      <c r="N49" s="102">
        <f t="shared" si="17"/>
        <v>0</v>
      </c>
      <c r="O49" s="102">
        <f t="shared" si="17"/>
        <v>0</v>
      </c>
      <c r="P49" s="102">
        <f t="shared" si="17"/>
        <v>0</v>
      </c>
      <c r="Q49" s="162">
        <v>0</v>
      </c>
      <c r="R49" s="102">
        <f t="shared" si="17"/>
        <v>0</v>
      </c>
    </row>
    <row r="50" spans="1:18">
      <c r="A50" s="106">
        <v>431</v>
      </c>
      <c r="B50" s="107" t="s">
        <v>675</v>
      </c>
      <c r="C50" s="108">
        <f t="shared" si="12"/>
        <v>0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58">
        <v>0</v>
      </c>
      <c r="Q50" s="163" t="e">
        <f t="shared" si="3"/>
        <v>#DIV/0!</v>
      </c>
      <c r="R50" s="158">
        <v>0</v>
      </c>
    </row>
    <row r="51" spans="1:18">
      <c r="A51" s="99">
        <v>44</v>
      </c>
      <c r="B51" s="100" t="s">
        <v>675</v>
      </c>
      <c r="C51" s="112">
        <f t="shared" si="12"/>
        <v>0</v>
      </c>
      <c r="D51" s="102">
        <f t="shared" ref="D51:R51" si="18">SUM(D52)</f>
        <v>0</v>
      </c>
      <c r="E51" s="102">
        <f t="shared" si="18"/>
        <v>0</v>
      </c>
      <c r="F51" s="102">
        <f t="shared" si="18"/>
        <v>0</v>
      </c>
      <c r="G51" s="102">
        <f t="shared" si="18"/>
        <v>0</v>
      </c>
      <c r="H51" s="102">
        <f t="shared" si="18"/>
        <v>0</v>
      </c>
      <c r="I51" s="102">
        <f t="shared" si="18"/>
        <v>0</v>
      </c>
      <c r="J51" s="102">
        <f t="shared" si="18"/>
        <v>0</v>
      </c>
      <c r="K51" s="102">
        <f t="shared" si="18"/>
        <v>0</v>
      </c>
      <c r="L51" s="102">
        <f t="shared" si="18"/>
        <v>0</v>
      </c>
      <c r="M51" s="102">
        <f t="shared" si="18"/>
        <v>0</v>
      </c>
      <c r="N51" s="102">
        <f t="shared" si="18"/>
        <v>0</v>
      </c>
      <c r="O51" s="102">
        <f t="shared" si="18"/>
        <v>0</v>
      </c>
      <c r="P51" s="102">
        <f t="shared" si="18"/>
        <v>0</v>
      </c>
      <c r="Q51" s="162">
        <v>0</v>
      </c>
      <c r="R51" s="102">
        <f t="shared" si="18"/>
        <v>0</v>
      </c>
    </row>
    <row r="52" spans="1:18">
      <c r="A52" s="109">
        <v>441</v>
      </c>
      <c r="B52" s="113" t="s">
        <v>676</v>
      </c>
      <c r="C52" s="108">
        <f t="shared" si="12"/>
        <v>0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58">
        <v>0</v>
      </c>
      <c r="Q52" s="163" t="e">
        <f t="shared" si="3"/>
        <v>#DIV/0!</v>
      </c>
      <c r="R52" s="158">
        <v>0</v>
      </c>
    </row>
    <row r="53" spans="1:18">
      <c r="A53" s="110">
        <v>45</v>
      </c>
      <c r="B53" s="111" t="s">
        <v>677</v>
      </c>
      <c r="C53" s="112">
        <f t="shared" si="12"/>
        <v>1400714</v>
      </c>
      <c r="D53" s="112">
        <f t="shared" ref="D53:R53" si="19">SUM(D54:D57)</f>
        <v>71155</v>
      </c>
      <c r="E53" s="112">
        <f t="shared" si="19"/>
        <v>0</v>
      </c>
      <c r="F53" s="112">
        <f t="shared" si="19"/>
        <v>800000</v>
      </c>
      <c r="G53" s="112">
        <f t="shared" si="19"/>
        <v>522059</v>
      </c>
      <c r="H53" s="112">
        <f t="shared" si="19"/>
        <v>0</v>
      </c>
      <c r="I53" s="112">
        <f t="shared" si="19"/>
        <v>0</v>
      </c>
      <c r="J53" s="112">
        <f t="shared" si="19"/>
        <v>0</v>
      </c>
      <c r="K53" s="112">
        <f t="shared" si="19"/>
        <v>0</v>
      </c>
      <c r="L53" s="112">
        <f t="shared" si="19"/>
        <v>0</v>
      </c>
      <c r="M53" s="112">
        <f t="shared" si="19"/>
        <v>0</v>
      </c>
      <c r="N53" s="112">
        <f t="shared" si="19"/>
        <v>7500</v>
      </c>
      <c r="O53" s="112">
        <f t="shared" si="19"/>
        <v>0</v>
      </c>
      <c r="P53" s="112">
        <f t="shared" si="19"/>
        <v>1995635</v>
      </c>
      <c r="Q53" s="162">
        <f t="shared" si="3"/>
        <v>70.188887246415305</v>
      </c>
      <c r="R53" s="112">
        <f t="shared" si="19"/>
        <v>1365561</v>
      </c>
    </row>
    <row r="54" spans="1:18">
      <c r="A54" s="106">
        <v>451</v>
      </c>
      <c r="B54" s="107" t="s">
        <v>92</v>
      </c>
      <c r="C54" s="108">
        <f t="shared" si="12"/>
        <v>1400714</v>
      </c>
      <c r="D54" s="105">
        <v>71155</v>
      </c>
      <c r="E54" s="105">
        <v>0</v>
      </c>
      <c r="F54" s="105">
        <v>800000</v>
      </c>
      <c r="G54" s="105">
        <v>522059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7500</v>
      </c>
      <c r="O54" s="105">
        <v>0</v>
      </c>
      <c r="P54" s="158">
        <v>1995635</v>
      </c>
      <c r="Q54" s="163">
        <f t="shared" si="3"/>
        <v>70.188887246415305</v>
      </c>
      <c r="R54" s="158">
        <v>1365561</v>
      </c>
    </row>
    <row r="55" spans="1:18">
      <c r="A55" s="106">
        <v>452</v>
      </c>
      <c r="B55" s="107" t="s">
        <v>99</v>
      </c>
      <c r="C55" s="108">
        <f t="shared" si="12"/>
        <v>0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  <c r="O55" s="105">
        <v>0</v>
      </c>
      <c r="P55" s="158">
        <v>0</v>
      </c>
      <c r="Q55" s="163" t="e">
        <f t="shared" si="3"/>
        <v>#DIV/0!</v>
      </c>
      <c r="R55" s="158">
        <v>0</v>
      </c>
    </row>
    <row r="56" spans="1:18">
      <c r="A56" s="109">
        <v>453</v>
      </c>
      <c r="B56" s="107" t="s">
        <v>678</v>
      </c>
      <c r="C56" s="108">
        <f t="shared" si="12"/>
        <v>0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  <c r="O56" s="105">
        <v>0</v>
      </c>
      <c r="P56" s="158">
        <v>0</v>
      </c>
      <c r="Q56" s="163" t="e">
        <f t="shared" si="3"/>
        <v>#DIV/0!</v>
      </c>
      <c r="R56" s="158">
        <v>0</v>
      </c>
    </row>
    <row r="57" spans="1:18">
      <c r="A57" s="109">
        <v>454</v>
      </c>
      <c r="B57" s="113" t="s">
        <v>679</v>
      </c>
      <c r="C57" s="108">
        <f t="shared" si="12"/>
        <v>0</v>
      </c>
      <c r="D57" s="105"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158">
        <v>0</v>
      </c>
      <c r="Q57" s="163" t="e">
        <f t="shared" si="3"/>
        <v>#DIV/0!</v>
      </c>
      <c r="R57" s="158">
        <v>0</v>
      </c>
    </row>
    <row r="58" spans="1:18">
      <c r="A58" s="95">
        <v>5</v>
      </c>
      <c r="B58" s="96" t="s">
        <v>13</v>
      </c>
      <c r="C58" s="119">
        <f t="shared" si="12"/>
        <v>0</v>
      </c>
      <c r="D58" s="98">
        <f t="shared" ref="D58:R58" si="20">+D59+D63</f>
        <v>0</v>
      </c>
      <c r="E58" s="98">
        <f t="shared" si="20"/>
        <v>0</v>
      </c>
      <c r="F58" s="98">
        <f t="shared" si="20"/>
        <v>0</v>
      </c>
      <c r="G58" s="98">
        <f t="shared" si="20"/>
        <v>0</v>
      </c>
      <c r="H58" s="98">
        <f t="shared" si="20"/>
        <v>0</v>
      </c>
      <c r="I58" s="98">
        <f t="shared" si="20"/>
        <v>0</v>
      </c>
      <c r="J58" s="98">
        <f t="shared" si="20"/>
        <v>0</v>
      </c>
      <c r="K58" s="98">
        <f t="shared" si="20"/>
        <v>0</v>
      </c>
      <c r="L58" s="98">
        <f t="shared" si="20"/>
        <v>0</v>
      </c>
      <c r="M58" s="98">
        <f t="shared" si="20"/>
        <v>0</v>
      </c>
      <c r="N58" s="98">
        <f t="shared" si="20"/>
        <v>0</v>
      </c>
      <c r="O58" s="98">
        <f t="shared" si="20"/>
        <v>0</v>
      </c>
      <c r="P58" s="98">
        <f t="shared" si="20"/>
        <v>0</v>
      </c>
      <c r="Q58" s="161">
        <v>0</v>
      </c>
      <c r="R58" s="98">
        <f t="shared" si="20"/>
        <v>0</v>
      </c>
    </row>
    <row r="59" spans="1:18">
      <c r="A59" s="99">
        <v>51</v>
      </c>
      <c r="B59" s="100" t="s">
        <v>680</v>
      </c>
      <c r="C59" s="101">
        <f t="shared" si="12"/>
        <v>0</v>
      </c>
      <c r="D59" s="102">
        <f>+D60</f>
        <v>0</v>
      </c>
      <c r="E59" s="102">
        <f t="shared" ref="E59:G59" si="21">+E60</f>
        <v>0</v>
      </c>
      <c r="F59" s="102">
        <f t="shared" si="21"/>
        <v>0</v>
      </c>
      <c r="G59" s="102">
        <f t="shared" si="21"/>
        <v>0</v>
      </c>
      <c r="H59" s="102">
        <f>SUM(H60:H62)</f>
        <v>0</v>
      </c>
      <c r="I59" s="102">
        <f t="shared" ref="I59:R59" si="22">SUM(I60:I62)</f>
        <v>0</v>
      </c>
      <c r="J59" s="102">
        <f t="shared" si="22"/>
        <v>0</v>
      </c>
      <c r="K59" s="102">
        <f t="shared" si="22"/>
        <v>0</v>
      </c>
      <c r="L59" s="102">
        <f t="shared" si="22"/>
        <v>0</v>
      </c>
      <c r="M59" s="102">
        <f t="shared" si="22"/>
        <v>0</v>
      </c>
      <c r="N59" s="102">
        <f t="shared" si="22"/>
        <v>0</v>
      </c>
      <c r="O59" s="102">
        <f t="shared" si="22"/>
        <v>0</v>
      </c>
      <c r="P59" s="102">
        <f t="shared" si="22"/>
        <v>0</v>
      </c>
      <c r="Q59" s="162">
        <v>0</v>
      </c>
      <c r="R59" s="102">
        <f t="shared" si="22"/>
        <v>0</v>
      </c>
    </row>
    <row r="60" spans="1:18">
      <c r="A60" s="120">
        <v>512</v>
      </c>
      <c r="B60" s="103" t="s">
        <v>681</v>
      </c>
      <c r="C60" s="101">
        <f t="shared" si="12"/>
        <v>0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63" t="e">
        <f t="shared" ref="Q60:Q62" si="23">C60/P60*100</f>
        <v>#DIV/0!</v>
      </c>
      <c r="R60" s="158">
        <v>0</v>
      </c>
    </row>
    <row r="61" spans="1:18">
      <c r="A61" s="120">
        <v>514</v>
      </c>
      <c r="B61" s="103" t="s">
        <v>682</v>
      </c>
      <c r="C61" s="101">
        <f t="shared" si="12"/>
        <v>0</v>
      </c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5">
        <v>0</v>
      </c>
      <c r="O61" s="105">
        <v>0</v>
      </c>
      <c r="P61" s="105">
        <v>0</v>
      </c>
      <c r="Q61" s="163" t="e">
        <f t="shared" si="23"/>
        <v>#DIV/0!</v>
      </c>
      <c r="R61" s="158">
        <v>0</v>
      </c>
    </row>
    <row r="62" spans="1:18">
      <c r="A62" s="120">
        <v>518</v>
      </c>
      <c r="B62" s="103" t="s">
        <v>683</v>
      </c>
      <c r="C62" s="101">
        <f t="shared" si="12"/>
        <v>0</v>
      </c>
      <c r="D62" s="105"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5">
        <v>0</v>
      </c>
      <c r="Q62" s="163" t="e">
        <f t="shared" si="23"/>
        <v>#DIV/0!</v>
      </c>
      <c r="R62" s="158">
        <v>0</v>
      </c>
    </row>
    <row r="63" spans="1:18">
      <c r="A63" s="99">
        <v>54</v>
      </c>
      <c r="B63" s="100" t="s">
        <v>684</v>
      </c>
      <c r="C63" s="101">
        <f t="shared" si="12"/>
        <v>0</v>
      </c>
      <c r="D63" s="102">
        <f>SUM(D64:D68)</f>
        <v>0</v>
      </c>
      <c r="E63" s="102">
        <f t="shared" ref="E63:R63" si="24">SUM(E64:E68)</f>
        <v>0</v>
      </c>
      <c r="F63" s="102">
        <f t="shared" si="24"/>
        <v>0</v>
      </c>
      <c r="G63" s="102">
        <f t="shared" si="24"/>
        <v>0</v>
      </c>
      <c r="H63" s="102">
        <f>SUM(H64:H68)</f>
        <v>0</v>
      </c>
      <c r="I63" s="102">
        <f t="shared" si="24"/>
        <v>0</v>
      </c>
      <c r="J63" s="102">
        <f t="shared" si="24"/>
        <v>0</v>
      </c>
      <c r="K63" s="102">
        <f t="shared" si="24"/>
        <v>0</v>
      </c>
      <c r="L63" s="102">
        <f t="shared" si="24"/>
        <v>0</v>
      </c>
      <c r="M63" s="102">
        <f t="shared" si="24"/>
        <v>0</v>
      </c>
      <c r="N63" s="102">
        <f t="shared" si="24"/>
        <v>0</v>
      </c>
      <c r="O63" s="102">
        <f t="shared" si="24"/>
        <v>0</v>
      </c>
      <c r="P63" s="102">
        <f t="shared" si="24"/>
        <v>0</v>
      </c>
      <c r="Q63" s="162">
        <v>0</v>
      </c>
      <c r="R63" s="102">
        <f t="shared" si="24"/>
        <v>0</v>
      </c>
    </row>
    <row r="64" spans="1:18">
      <c r="A64" s="109">
        <v>542</v>
      </c>
      <c r="B64" s="107" t="s">
        <v>685</v>
      </c>
      <c r="C64" s="101">
        <f t="shared" si="12"/>
        <v>0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63" t="e">
        <f t="shared" ref="Q64:Q68" si="25">C64/P64*100</f>
        <v>#DIV/0!</v>
      </c>
      <c r="R64" s="105">
        <v>0</v>
      </c>
    </row>
    <row r="65" spans="1:18">
      <c r="A65" s="109">
        <v>543</v>
      </c>
      <c r="B65" s="107" t="s">
        <v>686</v>
      </c>
      <c r="C65" s="101">
        <f t="shared" si="12"/>
        <v>0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63" t="e">
        <f t="shared" si="25"/>
        <v>#DIV/0!</v>
      </c>
      <c r="R65" s="105">
        <v>0</v>
      </c>
    </row>
    <row r="66" spans="1:18">
      <c r="A66" s="109">
        <v>544</v>
      </c>
      <c r="B66" s="107" t="s">
        <v>687</v>
      </c>
      <c r="C66" s="101">
        <f t="shared" si="12"/>
        <v>0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163" t="e">
        <f t="shared" si="25"/>
        <v>#DIV/0!</v>
      </c>
      <c r="R66" s="105">
        <v>0</v>
      </c>
    </row>
    <row r="67" spans="1:18">
      <c r="A67" s="109">
        <v>545</v>
      </c>
      <c r="B67" s="107" t="s">
        <v>688</v>
      </c>
      <c r="C67" s="101">
        <f t="shared" si="12"/>
        <v>0</v>
      </c>
      <c r="D67" s="105"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163" t="e">
        <f t="shared" si="25"/>
        <v>#DIV/0!</v>
      </c>
      <c r="R67" s="105">
        <v>0</v>
      </c>
    </row>
    <row r="68" spans="1:18">
      <c r="A68" s="109">
        <v>547</v>
      </c>
      <c r="B68" s="107" t="s">
        <v>689</v>
      </c>
      <c r="C68" s="101">
        <f t="shared" ref="C68" si="26">ROUND(SUM(D68:O68),0)</f>
        <v>0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63" t="e">
        <f t="shared" si="25"/>
        <v>#DIV/0!</v>
      </c>
      <c r="R68" s="105">
        <v>0</v>
      </c>
    </row>
    <row r="69" spans="1:18">
      <c r="A69" s="10"/>
      <c r="B69" s="11"/>
      <c r="C69" s="11"/>
      <c r="D69" s="11"/>
      <c r="E69" s="9"/>
      <c r="F69" s="9"/>
      <c r="G69" s="9"/>
      <c r="H69" s="9"/>
      <c r="I69" s="9"/>
      <c r="J69" s="9"/>
    </row>
    <row r="70" spans="1:18">
      <c r="A70" s="10"/>
      <c r="B70" s="11"/>
      <c r="C70" s="11"/>
      <c r="D70" s="11"/>
      <c r="E70" s="9"/>
      <c r="F70" s="9"/>
      <c r="G70" s="9"/>
      <c r="H70" s="9"/>
      <c r="I70" s="9"/>
      <c r="J70" s="9"/>
    </row>
    <row r="71" spans="1:18">
      <c r="A71" s="10"/>
      <c r="B71" s="11"/>
      <c r="C71" s="11"/>
      <c r="D71" s="11"/>
      <c r="E71" s="9"/>
      <c r="F71" s="9"/>
      <c r="G71" s="9"/>
      <c r="H71" s="9"/>
      <c r="I71" s="9"/>
      <c r="J71" s="9"/>
    </row>
    <row r="72" spans="1:18">
      <c r="A72" s="10"/>
      <c r="B72" s="11"/>
      <c r="C72" s="11"/>
      <c r="D72" s="11"/>
      <c r="E72" s="9"/>
      <c r="F72" s="9"/>
      <c r="G72" s="9"/>
      <c r="H72" s="9"/>
      <c r="I72" s="9"/>
      <c r="J72" s="9"/>
    </row>
    <row r="73" spans="1:18">
      <c r="A73" s="10"/>
      <c r="B73" s="11"/>
      <c r="C73" s="11"/>
      <c r="D73" s="11"/>
      <c r="E73" s="9"/>
      <c r="F73" s="9"/>
      <c r="G73" s="9"/>
      <c r="H73" s="9"/>
      <c r="I73" s="9"/>
      <c r="J73" s="9"/>
    </row>
    <row r="74" spans="1:18">
      <c r="A74" s="10"/>
      <c r="B74" s="11"/>
      <c r="C74" s="11"/>
      <c r="D74" s="11"/>
      <c r="E74" s="9"/>
      <c r="F74" s="9"/>
      <c r="G74" s="9"/>
      <c r="H74" s="9"/>
      <c r="I74" s="9"/>
      <c r="J74" s="9"/>
    </row>
    <row r="75" spans="1:18">
      <c r="A75" s="10"/>
      <c r="B75" s="11"/>
      <c r="C75" s="11"/>
      <c r="D75" s="11"/>
      <c r="E75" s="9"/>
      <c r="F75" s="9"/>
      <c r="G75" s="9"/>
      <c r="H75" s="9"/>
      <c r="I75" s="9"/>
      <c r="J75" s="9"/>
    </row>
    <row r="76" spans="1:18">
      <c r="A76" s="10"/>
      <c r="B76" s="11"/>
      <c r="C76" s="11"/>
      <c r="D76" s="11"/>
      <c r="E76" s="9"/>
      <c r="F76" s="9"/>
      <c r="G76" s="9"/>
      <c r="H76" s="9"/>
      <c r="I76" s="9"/>
      <c r="J76" s="9"/>
    </row>
    <row r="77" spans="1:18">
      <c r="A77" s="10"/>
      <c r="B77" s="11"/>
      <c r="C77" s="11"/>
      <c r="D77" s="11"/>
      <c r="E77" s="9"/>
      <c r="F77" s="9"/>
      <c r="G77" s="9"/>
      <c r="H77" s="9"/>
      <c r="I77" s="9"/>
      <c r="J77" s="9"/>
    </row>
    <row r="78" spans="1:18">
      <c r="A78" s="10"/>
      <c r="B78" s="11"/>
      <c r="C78" s="11"/>
      <c r="D78" s="11"/>
      <c r="E78" s="9"/>
      <c r="F78" s="9"/>
      <c r="G78" s="9"/>
      <c r="H78" s="9"/>
      <c r="I78" s="9"/>
      <c r="J78" s="9"/>
    </row>
    <row r="79" spans="1:18">
      <c r="A79" s="10"/>
      <c r="B79" s="11"/>
      <c r="C79" s="11"/>
      <c r="D79" s="11"/>
      <c r="E79" s="9"/>
      <c r="F79" s="9"/>
      <c r="G79" s="9"/>
      <c r="H79" s="9"/>
      <c r="I79" s="9"/>
      <c r="J79" s="9"/>
    </row>
    <row r="80" spans="1:18">
      <c r="A80" s="10"/>
      <c r="B80" s="11"/>
      <c r="C80" s="11"/>
      <c r="D80" s="11"/>
      <c r="E80" s="9"/>
      <c r="F80" s="9"/>
      <c r="G80" s="9"/>
      <c r="H80" s="9"/>
      <c r="I80" s="9"/>
      <c r="J80" s="9"/>
    </row>
    <row r="81" spans="1:10">
      <c r="A81" s="10"/>
      <c r="B81" s="11"/>
      <c r="C81" s="11"/>
      <c r="D81" s="11"/>
      <c r="E81" s="9"/>
      <c r="F81" s="9"/>
      <c r="G81" s="9"/>
      <c r="H81" s="9"/>
      <c r="I81" s="9"/>
      <c r="J81" s="9"/>
    </row>
    <row r="82" spans="1:10">
      <c r="A82" s="10"/>
      <c r="B82" s="11"/>
      <c r="C82" s="11"/>
      <c r="D82" s="11"/>
      <c r="E82" s="9"/>
      <c r="F82" s="9"/>
      <c r="G82" s="9"/>
      <c r="H82" s="9"/>
      <c r="I82" s="9"/>
      <c r="J82" s="9"/>
    </row>
    <row r="83" spans="1:10">
      <c r="A83" s="10"/>
      <c r="B83" s="11"/>
      <c r="C83" s="11"/>
      <c r="D83" s="11"/>
      <c r="E83" s="9"/>
      <c r="F83" s="9"/>
      <c r="G83" s="9"/>
      <c r="H83" s="9"/>
      <c r="I83" s="9"/>
      <c r="J83" s="9"/>
    </row>
    <row r="84" spans="1:10">
      <c r="A84" s="10"/>
      <c r="B84" s="11"/>
      <c r="C84" s="11"/>
      <c r="D84" s="11"/>
      <c r="E84" s="9"/>
      <c r="F84" s="9"/>
      <c r="G84" s="9"/>
      <c r="H84" s="9"/>
      <c r="I84" s="9"/>
      <c r="J84" s="9"/>
    </row>
    <row r="85" spans="1:10">
      <c r="A85" s="10"/>
      <c r="B85" s="11"/>
      <c r="C85" s="11"/>
      <c r="D85" s="11"/>
      <c r="E85" s="9"/>
      <c r="F85" s="9"/>
      <c r="G85" s="9"/>
      <c r="H85" s="9"/>
      <c r="I85" s="9"/>
      <c r="J85" s="9"/>
    </row>
    <row r="86" spans="1:10">
      <c r="A86" s="10"/>
      <c r="B86" s="11"/>
      <c r="C86" s="11"/>
      <c r="D86" s="11"/>
      <c r="E86" s="9"/>
      <c r="F86" s="9"/>
      <c r="G86" s="9"/>
      <c r="H86" s="9"/>
      <c r="I86" s="9"/>
      <c r="J86" s="9"/>
    </row>
    <row r="87" spans="1:10">
      <c r="A87" s="10"/>
      <c r="B87" s="11"/>
      <c r="C87" s="11"/>
      <c r="D87" s="11"/>
      <c r="E87" s="9"/>
      <c r="F87" s="9"/>
      <c r="G87" s="9"/>
      <c r="H87" s="9"/>
      <c r="I87" s="9"/>
      <c r="J87" s="9"/>
    </row>
    <row r="88" spans="1:10">
      <c r="A88" s="10"/>
      <c r="B88" s="11"/>
      <c r="C88" s="11"/>
      <c r="D88" s="11"/>
      <c r="E88" s="9"/>
      <c r="F88" s="9"/>
      <c r="G88" s="9"/>
      <c r="H88" s="9"/>
      <c r="I88" s="9"/>
      <c r="J88" s="9"/>
    </row>
    <row r="89" spans="1:10">
      <c r="A89" s="10"/>
      <c r="B89" s="11"/>
      <c r="C89" s="11"/>
      <c r="D89" s="11"/>
      <c r="E89" s="9"/>
      <c r="F89" s="9"/>
      <c r="G89" s="9"/>
      <c r="H89" s="9"/>
      <c r="I89" s="9"/>
      <c r="J89" s="9"/>
    </row>
    <row r="90" spans="1:10">
      <c r="A90" s="10"/>
      <c r="B90" s="11"/>
      <c r="C90" s="11"/>
      <c r="D90" s="11"/>
      <c r="E90" s="9"/>
      <c r="F90" s="9"/>
      <c r="G90" s="9"/>
      <c r="H90" s="9"/>
      <c r="I90" s="9"/>
      <c r="J90" s="9"/>
    </row>
    <row r="91" spans="1:10">
      <c r="A91" s="10"/>
      <c r="B91" s="11"/>
      <c r="C91" s="11"/>
      <c r="D91" s="11"/>
      <c r="E91" s="9"/>
      <c r="F91" s="9"/>
      <c r="G91" s="9"/>
      <c r="H91" s="9"/>
      <c r="I91" s="9"/>
      <c r="J91" s="9"/>
    </row>
    <row r="92" spans="1:10">
      <c r="A92" s="10"/>
      <c r="B92" s="11"/>
      <c r="C92" s="11"/>
      <c r="D92" s="11"/>
      <c r="E92" s="9"/>
      <c r="F92" s="9"/>
      <c r="G92" s="9"/>
      <c r="H92" s="9"/>
      <c r="I92" s="9"/>
      <c r="J92" s="9"/>
    </row>
    <row r="93" spans="1:10">
      <c r="A93" s="10"/>
      <c r="B93" s="11"/>
      <c r="C93" s="11"/>
      <c r="D93" s="11"/>
      <c r="E93" s="9"/>
      <c r="F93" s="9"/>
      <c r="G93" s="9"/>
      <c r="H93" s="9"/>
      <c r="I93" s="9"/>
      <c r="J93" s="9"/>
    </row>
    <row r="94" spans="1:10">
      <c r="A94" s="10"/>
      <c r="B94" s="11"/>
      <c r="C94" s="11"/>
      <c r="D94" s="11"/>
      <c r="E94" s="9"/>
      <c r="F94" s="9"/>
      <c r="G94" s="9"/>
      <c r="H94" s="9"/>
      <c r="I94" s="9"/>
      <c r="J94" s="9"/>
    </row>
    <row r="95" spans="1:10">
      <c r="A95" s="10"/>
      <c r="B95" s="11"/>
      <c r="C95" s="11"/>
      <c r="D95" s="11"/>
      <c r="E95" s="9"/>
      <c r="F95" s="9"/>
      <c r="G95" s="9"/>
      <c r="H95" s="9"/>
      <c r="I95" s="9"/>
      <c r="J95" s="9"/>
    </row>
    <row r="96" spans="1:10">
      <c r="A96" s="10"/>
      <c r="B96" s="11"/>
      <c r="C96" s="11"/>
      <c r="D96" s="11"/>
      <c r="E96" s="9"/>
      <c r="F96" s="9"/>
      <c r="G96" s="9"/>
      <c r="H96" s="9"/>
      <c r="I96" s="9"/>
      <c r="J96" s="9"/>
    </row>
    <row r="97" spans="1:10">
      <c r="A97" s="10"/>
      <c r="B97" s="11"/>
      <c r="C97" s="11"/>
      <c r="D97" s="11"/>
      <c r="E97" s="9"/>
      <c r="F97" s="9"/>
      <c r="G97" s="9"/>
      <c r="H97" s="9"/>
      <c r="I97" s="9"/>
      <c r="J97" s="9"/>
    </row>
    <row r="98" spans="1:10">
      <c r="A98" s="10"/>
      <c r="B98" s="11"/>
      <c r="C98" s="11"/>
      <c r="D98" s="11"/>
      <c r="E98" s="9"/>
      <c r="F98" s="9"/>
      <c r="G98" s="9"/>
      <c r="H98" s="9"/>
      <c r="I98" s="9"/>
      <c r="J98" s="9"/>
    </row>
    <row r="99" spans="1:10">
      <c r="A99" s="10"/>
      <c r="B99" s="11"/>
      <c r="C99" s="11"/>
      <c r="D99" s="11"/>
      <c r="E99" s="9"/>
      <c r="F99" s="9"/>
      <c r="G99" s="9"/>
      <c r="H99" s="9"/>
      <c r="I99" s="9"/>
      <c r="J99" s="9"/>
    </row>
    <row r="100" spans="1:10">
      <c r="A100" s="10"/>
      <c r="B100" s="11"/>
      <c r="C100" s="11"/>
      <c r="D100" s="11"/>
      <c r="E100" s="9"/>
      <c r="F100" s="9"/>
      <c r="G100" s="9"/>
      <c r="H100" s="9"/>
      <c r="I100" s="9"/>
      <c r="J100" s="9"/>
    </row>
    <row r="101" spans="1:10">
      <c r="A101" s="10"/>
      <c r="B101" s="11"/>
      <c r="C101" s="11"/>
      <c r="D101" s="11"/>
      <c r="E101" s="9"/>
      <c r="F101" s="9"/>
      <c r="G101" s="9"/>
      <c r="H101" s="9"/>
      <c r="I101" s="9"/>
      <c r="J101" s="9"/>
    </row>
    <row r="102" spans="1:10">
      <c r="A102" s="10"/>
      <c r="B102" s="11"/>
      <c r="C102" s="11"/>
      <c r="D102" s="11"/>
      <c r="E102" s="9"/>
      <c r="F102" s="9"/>
      <c r="G102" s="9"/>
      <c r="H102" s="9"/>
      <c r="I102" s="9"/>
      <c r="J102" s="9"/>
    </row>
    <row r="103" spans="1:10">
      <c r="A103" s="10"/>
      <c r="B103" s="11"/>
      <c r="C103" s="11"/>
      <c r="D103" s="11"/>
      <c r="E103" s="9"/>
      <c r="F103" s="9"/>
      <c r="G103" s="9"/>
      <c r="H103" s="9"/>
      <c r="I103" s="9"/>
      <c r="J103" s="9"/>
    </row>
    <row r="104" spans="1:10">
      <c r="A104" s="10"/>
      <c r="B104" s="11"/>
      <c r="C104" s="11"/>
      <c r="D104" s="11"/>
      <c r="E104" s="9"/>
      <c r="F104" s="9"/>
      <c r="G104" s="9"/>
      <c r="H104" s="9"/>
      <c r="I104" s="9"/>
      <c r="J104" s="9"/>
    </row>
    <row r="105" spans="1:10">
      <c r="A105" s="10"/>
      <c r="B105" s="11"/>
      <c r="C105" s="11"/>
      <c r="D105" s="11"/>
      <c r="E105" s="9"/>
      <c r="F105" s="9"/>
      <c r="G105" s="9"/>
      <c r="H105" s="9"/>
      <c r="I105" s="9"/>
      <c r="J105" s="9"/>
    </row>
    <row r="106" spans="1:10">
      <c r="A106" s="10"/>
      <c r="B106" s="11"/>
      <c r="C106" s="11"/>
      <c r="D106" s="11"/>
      <c r="E106" s="9"/>
      <c r="F106" s="9"/>
      <c r="G106" s="9"/>
      <c r="H106" s="9"/>
      <c r="I106" s="9"/>
      <c r="J106" s="9"/>
    </row>
    <row r="107" spans="1:10">
      <c r="A107" s="10"/>
      <c r="B107" s="11"/>
      <c r="C107" s="11"/>
      <c r="D107" s="11"/>
      <c r="E107" s="9"/>
      <c r="F107" s="9"/>
      <c r="G107" s="9"/>
      <c r="H107" s="9"/>
      <c r="I107" s="9"/>
      <c r="J107" s="9"/>
    </row>
    <row r="108" spans="1:10">
      <c r="A108" s="10"/>
      <c r="B108" s="11"/>
      <c r="C108" s="11"/>
      <c r="D108" s="11"/>
      <c r="E108" s="9"/>
      <c r="F108" s="9"/>
      <c r="G108" s="9"/>
      <c r="H108" s="9"/>
      <c r="I108" s="9"/>
      <c r="J108" s="9"/>
    </row>
    <row r="109" spans="1:10">
      <c r="A109" s="10"/>
      <c r="B109" s="11"/>
      <c r="C109" s="11"/>
      <c r="D109" s="11"/>
      <c r="E109" s="9"/>
      <c r="F109" s="9"/>
      <c r="G109" s="9"/>
      <c r="H109" s="9"/>
      <c r="I109" s="9"/>
      <c r="J109" s="9"/>
    </row>
    <row r="110" spans="1:10">
      <c r="A110" s="10"/>
      <c r="B110" s="11"/>
      <c r="C110" s="11"/>
      <c r="D110" s="11"/>
      <c r="E110" s="9"/>
      <c r="F110" s="9"/>
      <c r="G110" s="9"/>
      <c r="H110" s="9"/>
      <c r="I110" s="9"/>
      <c r="J110" s="9"/>
    </row>
    <row r="111" spans="1:10">
      <c r="A111" s="10"/>
      <c r="B111" s="11"/>
      <c r="C111" s="11"/>
      <c r="D111" s="11"/>
      <c r="E111" s="9"/>
      <c r="F111" s="9"/>
      <c r="G111" s="9"/>
      <c r="H111" s="9"/>
      <c r="I111" s="9"/>
      <c r="J111" s="9"/>
    </row>
    <row r="112" spans="1:10">
      <c r="A112" s="10"/>
      <c r="B112" s="11"/>
      <c r="C112" s="11"/>
      <c r="D112" s="11"/>
      <c r="E112" s="9"/>
      <c r="F112" s="9"/>
      <c r="G112" s="9"/>
      <c r="H112" s="9"/>
      <c r="I112" s="9"/>
      <c r="J112" s="9"/>
    </row>
    <row r="113" spans="1:10">
      <c r="A113" s="10"/>
      <c r="B113" s="11"/>
      <c r="C113" s="11"/>
      <c r="D113" s="11"/>
      <c r="E113" s="9"/>
      <c r="F113" s="9"/>
      <c r="G113" s="9"/>
      <c r="H113" s="9"/>
      <c r="I113" s="9"/>
      <c r="J113" s="9"/>
    </row>
    <row r="114" spans="1:10">
      <c r="A114" s="10"/>
      <c r="B114" s="11"/>
      <c r="C114" s="11"/>
      <c r="D114" s="11"/>
      <c r="E114" s="9"/>
      <c r="F114" s="9"/>
      <c r="G114" s="9"/>
      <c r="H114" s="9"/>
      <c r="I114" s="9"/>
      <c r="J114" s="9"/>
    </row>
    <row r="115" spans="1:10">
      <c r="A115" s="10"/>
      <c r="B115" s="11"/>
      <c r="C115" s="11"/>
      <c r="D115" s="11"/>
      <c r="E115" s="9"/>
      <c r="F115" s="9"/>
      <c r="G115" s="9"/>
      <c r="H115" s="9"/>
      <c r="I115" s="9"/>
      <c r="J115" s="9"/>
    </row>
    <row r="116" spans="1:10">
      <c r="A116" s="10"/>
      <c r="B116" s="11"/>
      <c r="C116" s="11"/>
      <c r="D116" s="11"/>
      <c r="E116" s="9"/>
      <c r="F116" s="9"/>
      <c r="G116" s="9"/>
      <c r="H116" s="9"/>
      <c r="I116" s="9"/>
      <c r="J116" s="9"/>
    </row>
    <row r="117" spans="1:10">
      <c r="A117" s="10"/>
      <c r="B117" s="11"/>
      <c r="C117" s="11"/>
      <c r="D117" s="11"/>
      <c r="E117" s="9"/>
      <c r="F117" s="9"/>
      <c r="G117" s="9"/>
      <c r="H117" s="9"/>
      <c r="I117" s="9"/>
      <c r="J117" s="9"/>
    </row>
    <row r="118" spans="1:10">
      <c r="A118" s="10"/>
      <c r="B118" s="11"/>
      <c r="C118" s="11"/>
      <c r="D118" s="11"/>
      <c r="E118" s="9"/>
      <c r="F118" s="9"/>
      <c r="G118" s="9"/>
      <c r="H118" s="9"/>
      <c r="I118" s="9"/>
      <c r="J118" s="9"/>
    </row>
    <row r="119" spans="1:10">
      <c r="A119" s="10"/>
      <c r="B119" s="11"/>
      <c r="C119" s="11"/>
      <c r="D119" s="11"/>
      <c r="E119" s="9"/>
      <c r="F119" s="9"/>
      <c r="G119" s="9"/>
      <c r="H119" s="9"/>
      <c r="I119" s="9"/>
      <c r="J119" s="9"/>
    </row>
    <row r="120" spans="1:10">
      <c r="A120" s="10"/>
      <c r="B120" s="11"/>
      <c r="C120" s="11"/>
      <c r="D120" s="11"/>
      <c r="E120" s="9"/>
      <c r="F120" s="9"/>
      <c r="G120" s="9"/>
      <c r="H120" s="9"/>
      <c r="I120" s="9"/>
      <c r="J120" s="9"/>
    </row>
    <row r="121" spans="1:10">
      <c r="A121" s="10"/>
      <c r="B121" s="11"/>
      <c r="C121" s="11"/>
      <c r="D121" s="11"/>
      <c r="E121" s="9"/>
      <c r="F121" s="9"/>
      <c r="G121" s="9"/>
      <c r="H121" s="9"/>
      <c r="I121" s="9"/>
      <c r="J121" s="9"/>
    </row>
    <row r="122" spans="1:10">
      <c r="A122" s="10"/>
      <c r="B122" s="11"/>
      <c r="C122" s="11"/>
      <c r="D122" s="11"/>
      <c r="E122" s="9"/>
      <c r="F122" s="9"/>
      <c r="G122" s="9"/>
      <c r="H122" s="9"/>
      <c r="I122" s="9"/>
      <c r="J122" s="9"/>
    </row>
    <row r="123" spans="1:10">
      <c r="A123" s="10"/>
      <c r="B123" s="11"/>
      <c r="C123" s="11"/>
      <c r="D123" s="11"/>
      <c r="E123" s="9"/>
      <c r="F123" s="9"/>
      <c r="G123" s="9"/>
      <c r="H123" s="9"/>
      <c r="I123" s="9"/>
      <c r="J123" s="9"/>
    </row>
    <row r="124" spans="1:10">
      <c r="A124" s="10"/>
      <c r="B124" s="11"/>
      <c r="C124" s="11"/>
      <c r="D124" s="11"/>
      <c r="E124" s="9"/>
      <c r="F124" s="9"/>
      <c r="G124" s="9"/>
      <c r="H124" s="9"/>
      <c r="I124" s="9"/>
      <c r="J124" s="9"/>
    </row>
    <row r="125" spans="1:10">
      <c r="A125" s="10"/>
      <c r="B125" s="11"/>
      <c r="C125" s="11"/>
      <c r="D125" s="11"/>
      <c r="E125" s="9"/>
      <c r="F125" s="9"/>
      <c r="G125" s="9"/>
      <c r="H125" s="9"/>
      <c r="I125" s="9"/>
      <c r="J125" s="9"/>
    </row>
    <row r="126" spans="1:10">
      <c r="A126" s="10"/>
      <c r="B126" s="11"/>
      <c r="C126" s="11"/>
      <c r="D126" s="11"/>
      <c r="E126" s="9"/>
      <c r="F126" s="9"/>
      <c r="G126" s="9"/>
      <c r="H126" s="9"/>
      <c r="I126" s="9"/>
      <c r="J126" s="9"/>
    </row>
    <row r="127" spans="1:10">
      <c r="A127" s="10"/>
      <c r="B127" s="11"/>
      <c r="C127" s="11"/>
      <c r="D127" s="11"/>
      <c r="E127" s="9"/>
      <c r="F127" s="9"/>
      <c r="G127" s="9"/>
      <c r="H127" s="9"/>
      <c r="I127" s="9"/>
      <c r="J127" s="9"/>
    </row>
    <row r="128" spans="1:10">
      <c r="A128" s="10"/>
      <c r="B128" s="11"/>
      <c r="C128" s="11"/>
      <c r="D128" s="11"/>
      <c r="E128" s="9"/>
      <c r="F128" s="9"/>
      <c r="G128" s="9"/>
      <c r="H128" s="9"/>
      <c r="I128" s="9"/>
      <c r="J128" s="9"/>
    </row>
    <row r="129" spans="1:10">
      <c r="A129" s="10"/>
      <c r="B129" s="11"/>
      <c r="C129" s="11"/>
      <c r="D129" s="11"/>
      <c r="E129" s="9"/>
      <c r="F129" s="9"/>
      <c r="G129" s="9"/>
      <c r="H129" s="9"/>
      <c r="I129" s="9"/>
      <c r="J129" s="9"/>
    </row>
    <row r="130" spans="1:10">
      <c r="A130" s="10"/>
      <c r="B130" s="11"/>
      <c r="C130" s="11"/>
      <c r="D130" s="11"/>
      <c r="E130" s="9"/>
      <c r="F130" s="9"/>
      <c r="G130" s="9"/>
      <c r="H130" s="9"/>
      <c r="I130" s="9"/>
      <c r="J130" s="9"/>
    </row>
    <row r="131" spans="1:10">
      <c r="A131" s="10"/>
      <c r="B131" s="11"/>
      <c r="C131" s="11"/>
      <c r="D131" s="11"/>
      <c r="E131" s="9"/>
      <c r="F131" s="9"/>
      <c r="G131" s="9"/>
      <c r="H131" s="9"/>
      <c r="I131" s="9"/>
      <c r="J131" s="9"/>
    </row>
    <row r="132" spans="1:10" ht="1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1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1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1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1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1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1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1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1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1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1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1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1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1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1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1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1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1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1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1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1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1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1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1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1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1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1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1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1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1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1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1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1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1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1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1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1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1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1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1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1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1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1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1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1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1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1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1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1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1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1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1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1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1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1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1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1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1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1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1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1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1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1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1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1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15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15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15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15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1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1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15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15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15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15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15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15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15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15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15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15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15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15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15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15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15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15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15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15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15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ht="15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ht="15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ht="15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ht="15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ht="15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ht="15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ht="15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ht="15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ht="15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15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ht="15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ht="15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ht="15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ht="15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ht="1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ht="1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ht="15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ht="15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ht="15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ht="15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ht="15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15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ht="15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ht="15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ht="15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ht="15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ht="15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ht="15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ht="15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ht="15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ht="15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ht="15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ht="15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ht="1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ht="15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ht="15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ht="15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ht="15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ht="15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ht="15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ht="15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ht="15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ht="15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ht="15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15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ht="15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ht="15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ht="15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ht="15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ht="15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ht="1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ht="15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ht="15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ht="15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15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ht="15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ht="15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ht="15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ht="15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ht="15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ht="15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ht="15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ht="15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ht="15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ht="15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ht="15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ht="1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ht="15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ht="15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ht="15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ht="15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15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ht="15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ht="15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ht="15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ht="15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ht="15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ht="15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ht="15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ht="15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ht="15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ht="15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15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ht="15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ht="15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ht="15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15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ht="15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ht="15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ht="15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ht="15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ht="15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ht="15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ht="15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ht="15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ht="15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ht="15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ht="15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ht="15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ht="15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ht="15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ht="15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ht="15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ht="15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ht="15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ht="15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ht="15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ht="15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ht="15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ht="15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ht="15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ht="15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ht="15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ht="15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ht="15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ht="15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ht="15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ht="15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ht="15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ht="15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ht="15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ht="15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ht="15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ht="15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ht="15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ht="1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1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ht="1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ht="1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ht="1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ht="1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ht="1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ht="1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ht="1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ht="1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ht="1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ht="1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ht="1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ht="1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ht="1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ht="1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ht="1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ht="1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ht="1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1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ht="1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ht="1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ht="1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1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ht="1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ht="1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ht="1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ht="1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ht="1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ht="1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ht="1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ht="1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ht="1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ht="1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ht="1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ht="1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ht="1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ht="1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ht="1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ht="1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1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ht="1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ht="1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ht="1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ht="1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ht="1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ht="1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ht="1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1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ht="1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ht="1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1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ht="1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ht="1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ht="1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ht="1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ht="1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ht="1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ht="1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ht="1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ht="1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ht="1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ht="1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ht="1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ht="1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ht="1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ht="1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ht="1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ht="1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ht="1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ht="1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ht="1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ht="1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ht="1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ht="1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ht="1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ht="1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ht="1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ht="1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ht="1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ht="1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1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1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1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1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1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1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1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1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1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1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1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1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1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1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1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1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1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1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1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1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1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1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1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1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1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1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1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1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1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1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1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1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1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1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ht="1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ht="1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ht="1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ht="1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ht="1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ht="1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ht="1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ht="1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ht="1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ht="1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ht="1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ht="1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ht="1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ht="1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1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ht="1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ht="1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ht="1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ht="1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ht="1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ht="1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ht="1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ht="1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ht="1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ht="1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ht="1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ht="1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1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ht="1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ht="1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ht="1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ht="1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ht="1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ht="1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ht="1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ht="1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ht="1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ht="1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ht="1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ht="1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ht="1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ht="1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ht="1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ht="1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ht="1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ht="1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ht="1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1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ht="1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ht="1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ht="1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ht="1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ht="1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ht="1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ht="1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ht="1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ht="1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ht="1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ht="1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ht="1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ht="1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ht="1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ht="1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ht="1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ht="1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ht="1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ht="1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ht="1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ht="1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ht="1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ht="1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ht="1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ht="1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ht="1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ht="1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ht="1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ht="1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ht="1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ht="1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ht="1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ht="1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ht="1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ht="1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ht="1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ht="1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ht="1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ht="1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ht="1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ht="1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ht="1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ht="1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ht="1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ht="1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ht="1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ht="1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ht="1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ht="1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ht="1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ht="1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ht="1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ht="1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ht="1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ht="1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ht="1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ht="1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ht="1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ht="1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ht="1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1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ht="1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ht="1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1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ht="1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ht="1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ht="1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ht="1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ht="1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ht="1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ht="1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ht="1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ht="1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ht="1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ht="1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ht="1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ht="1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ht="1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ht="1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1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ht="1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ht="1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1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ht="1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ht="1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ht="1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ht="1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ht="1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ht="1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ht="1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ht="1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ht="1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ht="1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ht="1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ht="1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ht="1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ht="1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ht="1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ht="1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ht="1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ht="1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ht="1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ht="1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ht="1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ht="1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ht="1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ht="1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ht="1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ht="1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ht="1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ht="1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ht="1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ht="1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ht="1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ht="1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ht="1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ht="1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ht="1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ht="1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ht="1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ht="1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ht="1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ht="1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ht="1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ht="1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ht="1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ht="1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ht="1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ht="1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ht="1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ht="1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ht="1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ht="1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ht="1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ht="1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ht="1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ht="1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ht="1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ht="1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ht="1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ht="1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ht="1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ht="1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ht="1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ht="1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ht="1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ht="1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ht="1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ht="1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ht="1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ht="1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ht="1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ht="1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ht="1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ht="1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ht="1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ht="1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ht="1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ht="1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ht="1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ht="1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ht="1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ht="1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ht="1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ht="1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ht="1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ht="1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ht="1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ht="1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ht="1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ht="1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ht="1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ht="1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ht="1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ht="1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ht="1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ht="1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ht="1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ht="1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ht="1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ht="1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ht="1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ht="1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ht="1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ht="1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ht="1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ht="1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ht="1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ht="1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ht="1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ht="1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ht="1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ht="1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ht="1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ht="1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ht="1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ht="1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ht="1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ht="1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ht="1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ht="1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ht="1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ht="1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ht="1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1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1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ht="1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ht="1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ht="1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ht="1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ht="1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ht="1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ht="1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ht="1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ht="1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ht="1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ht="1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ht="1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ht="1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ht="1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ht="1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ht="1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ht="1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ht="1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ht="1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ht="1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ht="1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ht="1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ht="1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ht="1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ht="1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ht="1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ht="1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ht="1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ht="1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ht="1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ht="1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ht="1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ht="1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ht="1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ht="1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ht="1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ht="1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ht="1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ht="1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ht="1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ht="1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ht="1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ht="1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ht="1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ht="1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ht="1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ht="1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ht="1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ht="1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ht="1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ht="1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ht="1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ht="1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ht="1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ht="1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ht="1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ht="1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ht="1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ht="1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ht="1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ht="1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ht="1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ht="1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ht="1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ht="1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ht="1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ht="1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ht="1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ht="1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ht="1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ht="1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ht="1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ht="1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ht="1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ht="1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ht="1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ht="1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ht="1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ht="1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ht="1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ht="1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ht="1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ht="1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ht="1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ht="1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ht="1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ht="1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ht="1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ht="1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ht="1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ht="1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ht="1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ht="1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ht="1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ht="1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ht="1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ht="1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ht="1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ht="1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ht="1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ht="1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ht="1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ht="1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ht="1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ht="1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ht="1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ht="1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ht="1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ht="1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ht="1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ht="1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ht="1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ht="1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ht="1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ht="1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ht="1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ht="1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ht="1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ht="1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ht="1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ht="1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ht="1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ht="1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ht="1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ht="1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ht="1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ht="1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ht="1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ht="1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ht="1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ht="1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ht="1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ht="1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ht="1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ht="1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ht="1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ht="1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ht="1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ht="1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ht="1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ht="1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ht="1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ht="1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ht="1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ht="1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ht="1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ht="1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ht="1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ht="1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ht="1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ht="1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ht="1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ht="1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ht="1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ht="1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ht="1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ht="1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ht="1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ht="1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ht="1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ht="1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ht="1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ht="1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ht="1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ht="1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ht="1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ht="1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ht="1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ht="1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ht="1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ht="1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ht="1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ht="1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ht="1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ht="1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ht="1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ht="1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ht="1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ht="1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ht="1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ht="1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ht="1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ht="1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ht="1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ht="1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ht="1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ht="1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ht="1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ht="1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ht="1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ht="1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ht="1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ht="1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ht="1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ht="1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ht="1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ht="1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ht="1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ht="1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ht="1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ht="1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ht="1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ht="1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ht="1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ht="1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ht="1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ht="1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ht="1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ht="1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ht="1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ht="1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ht="1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ht="1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ht="1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ht="1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ht="1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ht="1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ht="1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1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1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1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1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1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1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1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1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1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1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1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1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1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1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1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1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1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1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1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1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1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1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1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1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1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1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1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1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1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1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1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1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1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1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1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1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1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1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1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1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1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1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1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1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1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ht="1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ht="1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ht="1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ht="1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ht="1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ht="1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ht="1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ht="1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ht="1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ht="1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ht="1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ht="1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ht="1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ht="1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ht="1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ht="1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ht="1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ht="1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ht="1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ht="1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ht="1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ht="1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ht="1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ht="1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ht="1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ht="1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ht="1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ht="1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ht="1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ht="1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ht="1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ht="1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ht="1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ht="1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ht="1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ht="1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ht="1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ht="1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ht="1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ht="1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ht="1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ht="1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ht="1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ht="1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ht="1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ht="1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ht="1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ht="1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ht="1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ht="1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ht="1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ht="1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ht="1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ht="1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ht="1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ht="1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ht="1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ht="1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ht="1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ht="1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ht="1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ht="1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ht="1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ht="1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ht="1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ht="1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ht="1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ht="1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ht="1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ht="1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ht="1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ht="1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ht="1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ht="1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ht="1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ht="1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ht="1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ht="1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ht="1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ht="1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ht="1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ht="1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ht="1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ht="1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ht="1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ht="1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ht="1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ht="1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ht="1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ht="1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ht="1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ht="1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ht="1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ht="1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ht="1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ht="1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ht="1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ht="1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ht="1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ht="1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ht="1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ht="1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ht="1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ht="1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ht="1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ht="1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ht="1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ht="1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ht="1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ht="1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ht="1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ht="1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ht="1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ht="1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ht="1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ht="1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ht="1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ht="1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ht="1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ht="1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ht="1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ht="1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ht="1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ht="1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ht="1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ht="1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ht="1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ht="1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ht="1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ht="1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ht="1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ht="1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ht="1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ht="1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ht="1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ht="1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ht="1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ht="1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ht="1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ht="1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ht="1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ht="1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ht="1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ht="1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ht="1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ht="1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ht="1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ht="1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ht="1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ht="1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ht="1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ht="1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ht="1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ht="1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ht="1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ht="1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ht="1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ht="1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ht="1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ht="1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ht="1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ht="1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ht="1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ht="1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ht="1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ht="1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ht="1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ht="1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ht="1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ht="1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ht="1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ht="1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ht="1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ht="1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ht="1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ht="1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ht="1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ht="1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ht="1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ht="1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ht="1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ht="1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ht="1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ht="1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ht="1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ht="1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ht="1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ht="1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ht="1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ht="1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ht="1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ht="1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ht="1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ht="1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ht="1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ht="1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ht="1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ht="1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ht="1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ht="1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ht="1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ht="1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ht="1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ht="1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ht="1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ht="1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ht="1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ht="1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ht="1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ht="1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ht="1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ht="1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ht="1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ht="1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ht="1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ht="1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ht="1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ht="1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ht="1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ht="1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ht="1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ht="1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ht="1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ht="1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ht="1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ht="1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ht="1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ht="1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ht="1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ht="1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ht="1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ht="1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ht="1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ht="1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ht="1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ht="1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ht="1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ht="1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ht="1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ht="1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ht="1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ht="1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ht="1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ht="1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ht="1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ht="1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ht="1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ht="1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ht="1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ht="1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ht="1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ht="1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ht="1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ht="1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ht="1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ht="1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ht="1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ht="1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ht="1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ht="1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ht="1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ht="1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ht="1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ht="1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ht="1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ht="1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ht="1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ht="1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ht="1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ht="1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ht="1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ht="1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ht="1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ht="1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ht="1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ht="1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ht="1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ht="1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ht="1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ht="1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ht="1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ht="1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ht="1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ht="1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ht="1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ht="1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ht="1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ht="1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ht="1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ht="1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ht="1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ht="1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ht="1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ht="1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ht="1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ht="1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ht="1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ht="1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ht="1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ht="1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ht="1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ht="1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ht="1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ht="1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ht="1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ht="1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ht="1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ht="1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ht="1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ht="1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ht="1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ht="1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ht="1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ht="1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ht="1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ht="1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ht="1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ht="1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ht="1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ht="1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ht="1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ht="1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ht="1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ht="1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ht="1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ht="1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ht="1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ht="1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ht="1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ht="1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ht="1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ht="1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ht="1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ht="1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ht="1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ht="1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ht="1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ht="1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ht="1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ht="1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ht="1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ht="1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ht="1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ht="1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ht="1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ht="1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ht="1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ht="1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ht="1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ht="1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ht="1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ht="1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ht="1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ht="1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ht="1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ht="1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ht="1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ht="1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ht="1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ht="1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ht="1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ht="1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ht="1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ht="1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ht="1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ht="1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ht="1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ht="1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ht="1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ht="1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ht="1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ht="1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ht="1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ht="1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ht="1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ht="1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ht="1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ht="1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ht="1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ht="1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ht="1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ht="1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ht="1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ht="1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ht="1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ht="1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ht="1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ht="1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ht="1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ht="1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ht="1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ht="1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ht="1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ht="1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ht="1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ht="1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ht="1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ht="1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ht="1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ht="1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ht="1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ht="1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ht="1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ht="1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ht="1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ht="1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ht="1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ht="1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ht="1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ht="1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ht="1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ht="1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ht="1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ht="1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ht="1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ht="1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ht="1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ht="1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ht="1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ht="1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ht="1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ht="1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ht="1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ht="1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ht="1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ht="1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ht="1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ht="1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ht="1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ht="1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ht="1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ht="1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ht="1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ht="1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ht="1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ht="1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ht="1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ht="1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ht="1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ht="1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ht="1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ht="1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ht="1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ht="1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ht="1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ht="1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ht="1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ht="1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ht="1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ht="1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ht="1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ht="1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ht="1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ht="1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ht="1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ht="1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ht="1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ht="1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ht="1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ht="1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ht="1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ht="1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ht="1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ht="1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ht="1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ht="1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  <row r="1448" spans="1:10" ht="15">
      <c r="A1448" s="8"/>
      <c r="B1448" s="8"/>
      <c r="C1448" s="8"/>
      <c r="D1448" s="8"/>
      <c r="E1448" s="8"/>
      <c r="F1448" s="8"/>
      <c r="G1448" s="8"/>
      <c r="H1448" s="8"/>
      <c r="I1448" s="8"/>
      <c r="J1448" s="8"/>
    </row>
    <row r="1449" spans="1:10" ht="15">
      <c r="A1449" s="8"/>
      <c r="B1449" s="8"/>
      <c r="C1449" s="8"/>
      <c r="D1449" s="8"/>
      <c r="E1449" s="8"/>
      <c r="F1449" s="8"/>
      <c r="G1449" s="8"/>
      <c r="H1449" s="8"/>
      <c r="I1449" s="8"/>
      <c r="J1449" s="8"/>
    </row>
    <row r="1450" spans="1:10" ht="15">
      <c r="A1450" s="8"/>
      <c r="B1450" s="8"/>
      <c r="C1450" s="8"/>
      <c r="D1450" s="8"/>
      <c r="E1450" s="8"/>
      <c r="F1450" s="8"/>
      <c r="G1450" s="8"/>
      <c r="H1450" s="8"/>
      <c r="I1450" s="8"/>
      <c r="J1450" s="8"/>
    </row>
    <row r="1451" spans="1:10" ht="15">
      <c r="A1451" s="8"/>
      <c r="B1451" s="8"/>
      <c r="C1451" s="8"/>
      <c r="D1451" s="8"/>
      <c r="E1451" s="8"/>
      <c r="F1451" s="8"/>
      <c r="G1451" s="8"/>
      <c r="H1451" s="8"/>
      <c r="I1451" s="8"/>
      <c r="J1451" s="8"/>
    </row>
    <row r="1452" spans="1:10" ht="15">
      <c r="A1452" s="8"/>
      <c r="B1452" s="8"/>
      <c r="C1452" s="8"/>
      <c r="D1452" s="8"/>
      <c r="E1452" s="8"/>
      <c r="F1452" s="8"/>
      <c r="G1452" s="8"/>
      <c r="H1452" s="8"/>
      <c r="I1452" s="8"/>
      <c r="J1452" s="8"/>
    </row>
    <row r="1453" spans="1:10" ht="15">
      <c r="A1453" s="8"/>
      <c r="B1453" s="8"/>
      <c r="C1453" s="8"/>
      <c r="D1453" s="8"/>
      <c r="E1453" s="8"/>
      <c r="F1453" s="8"/>
      <c r="G1453" s="8"/>
      <c r="H1453" s="8"/>
      <c r="I1453" s="8"/>
      <c r="J1453" s="8"/>
    </row>
    <row r="1454" spans="1:10" ht="15">
      <c r="A1454" s="8"/>
      <c r="B1454" s="8"/>
      <c r="C1454" s="8"/>
      <c r="D1454" s="8"/>
      <c r="E1454" s="8"/>
      <c r="F1454" s="8"/>
      <c r="G1454" s="8"/>
      <c r="H1454" s="8"/>
      <c r="I1454" s="8"/>
      <c r="J1454" s="8"/>
    </row>
    <row r="1455" spans="1:10" ht="15">
      <c r="A1455" s="8"/>
      <c r="B1455" s="8"/>
      <c r="C1455" s="8"/>
      <c r="D1455" s="8"/>
      <c r="E1455" s="8"/>
      <c r="F1455" s="8"/>
      <c r="G1455" s="8"/>
      <c r="H1455" s="8"/>
      <c r="I1455" s="8"/>
      <c r="J1455" s="8"/>
    </row>
    <row r="1456" spans="1:10" ht="15">
      <c r="A1456" s="8"/>
      <c r="B1456" s="8"/>
      <c r="C1456" s="8"/>
      <c r="D1456" s="8"/>
      <c r="E1456" s="8"/>
      <c r="F1456" s="8"/>
      <c r="G1456" s="8"/>
      <c r="H1456" s="8"/>
      <c r="I1456" s="8"/>
      <c r="J1456" s="8"/>
    </row>
    <row r="1457" spans="1:10" ht="15">
      <c r="A1457" s="8"/>
      <c r="B1457" s="8"/>
      <c r="C1457" s="8"/>
      <c r="D1457" s="8"/>
      <c r="E1457" s="8"/>
      <c r="F1457" s="8"/>
      <c r="G1457" s="8"/>
      <c r="H1457" s="8"/>
      <c r="I1457" s="8"/>
      <c r="J1457" s="8"/>
    </row>
    <row r="1458" spans="1:10" ht="15">
      <c r="A1458" s="8"/>
      <c r="B1458" s="8"/>
      <c r="C1458" s="8"/>
      <c r="D1458" s="8"/>
      <c r="E1458" s="8"/>
      <c r="F1458" s="8"/>
      <c r="G1458" s="8"/>
      <c r="H1458" s="8"/>
      <c r="I1458" s="8"/>
      <c r="J1458" s="8"/>
    </row>
    <row r="1459" spans="1:10" ht="15">
      <c r="A1459" s="8"/>
      <c r="B1459" s="8"/>
      <c r="C1459" s="8"/>
      <c r="D1459" s="8"/>
      <c r="E1459" s="8"/>
      <c r="F1459" s="8"/>
      <c r="G1459" s="8"/>
      <c r="H1459" s="8"/>
      <c r="I1459" s="8"/>
      <c r="J1459" s="8"/>
    </row>
    <row r="1460" spans="1:10" ht="15">
      <c r="A1460" s="8"/>
      <c r="B1460" s="8"/>
      <c r="C1460" s="8"/>
      <c r="D1460" s="8"/>
      <c r="E1460" s="8"/>
      <c r="F1460" s="8"/>
      <c r="G1460" s="8"/>
      <c r="H1460" s="8"/>
      <c r="I1460" s="8"/>
      <c r="J1460" s="8"/>
    </row>
    <row r="1461" spans="1:10" ht="15">
      <c r="A1461" s="8"/>
      <c r="B1461" s="8"/>
      <c r="C1461" s="8"/>
      <c r="D1461" s="8"/>
      <c r="E1461" s="8"/>
      <c r="F1461" s="8"/>
      <c r="G1461" s="8"/>
      <c r="H1461" s="8"/>
      <c r="I1461" s="8"/>
      <c r="J1461" s="8"/>
    </row>
    <row r="1462" spans="1:10" ht="15">
      <c r="A1462" s="8"/>
      <c r="B1462" s="8"/>
      <c r="C1462" s="8"/>
      <c r="D1462" s="8"/>
      <c r="E1462" s="8"/>
      <c r="F1462" s="8"/>
      <c r="G1462" s="8"/>
      <c r="H1462" s="8"/>
      <c r="I1462" s="8"/>
      <c r="J1462" s="8"/>
    </row>
    <row r="1463" spans="1:10" ht="15">
      <c r="A1463" s="8"/>
      <c r="B1463" s="8"/>
      <c r="C1463" s="8"/>
      <c r="D1463" s="8"/>
      <c r="E1463" s="8"/>
      <c r="F1463" s="8"/>
      <c r="G1463" s="8"/>
      <c r="H1463" s="8"/>
      <c r="I1463" s="8"/>
      <c r="J1463" s="8"/>
    </row>
    <row r="1464" spans="1:10" ht="15">
      <c r="A1464" s="8"/>
      <c r="B1464" s="8"/>
      <c r="C1464" s="8"/>
      <c r="D1464" s="8"/>
      <c r="E1464" s="8"/>
      <c r="F1464" s="8"/>
      <c r="G1464" s="8"/>
      <c r="H1464" s="8"/>
      <c r="I1464" s="8"/>
      <c r="J1464" s="8"/>
    </row>
    <row r="1465" spans="1:10" ht="15">
      <c r="A1465" s="8"/>
      <c r="B1465" s="8"/>
      <c r="C1465" s="8"/>
      <c r="D1465" s="8"/>
      <c r="E1465" s="8"/>
      <c r="F1465" s="8"/>
      <c r="G1465" s="8"/>
      <c r="H1465" s="8"/>
      <c r="I1465" s="8"/>
      <c r="J1465" s="8"/>
    </row>
    <row r="1466" spans="1:10" ht="15">
      <c r="A1466" s="8"/>
      <c r="B1466" s="8"/>
      <c r="C1466" s="8"/>
      <c r="D1466" s="8"/>
      <c r="E1466" s="8"/>
      <c r="F1466" s="8"/>
      <c r="G1466" s="8"/>
      <c r="H1466" s="8"/>
      <c r="I1466" s="8"/>
      <c r="J1466" s="8"/>
    </row>
    <row r="1467" spans="1:10" ht="15">
      <c r="A1467" s="8"/>
      <c r="B1467" s="8"/>
      <c r="C1467" s="8"/>
      <c r="D1467" s="8"/>
      <c r="E1467" s="8"/>
      <c r="F1467" s="8"/>
      <c r="G1467" s="8"/>
      <c r="H1467" s="8"/>
      <c r="I1467" s="8"/>
      <c r="J1467" s="8"/>
    </row>
    <row r="1468" spans="1:10" ht="15">
      <c r="A1468" s="8"/>
      <c r="B1468" s="8"/>
      <c r="C1468" s="8"/>
      <c r="D1468" s="8"/>
      <c r="E1468" s="8"/>
      <c r="F1468" s="8"/>
      <c r="G1468" s="8"/>
      <c r="H1468" s="8"/>
      <c r="I1468" s="8"/>
      <c r="J1468" s="8"/>
    </row>
    <row r="1469" spans="1:10" ht="15">
      <c r="A1469" s="8"/>
      <c r="B1469" s="8"/>
      <c r="C1469" s="8"/>
      <c r="D1469" s="8"/>
      <c r="E1469" s="8"/>
      <c r="F1469" s="8"/>
      <c r="G1469" s="8"/>
      <c r="H1469" s="8"/>
      <c r="I1469" s="8"/>
      <c r="J1469" s="8"/>
    </row>
    <row r="1470" spans="1:10" ht="15">
      <c r="A1470" s="8"/>
      <c r="B1470" s="8"/>
      <c r="C1470" s="8"/>
      <c r="D1470" s="8"/>
      <c r="E1470" s="8"/>
      <c r="F1470" s="8"/>
      <c r="G1470" s="8"/>
      <c r="H1470" s="8"/>
      <c r="I1470" s="8"/>
      <c r="J1470" s="8"/>
    </row>
    <row r="1471" spans="1:10" ht="15">
      <c r="A1471" s="8"/>
      <c r="B1471" s="8"/>
      <c r="C1471" s="8"/>
      <c r="D1471" s="8"/>
      <c r="E1471" s="8"/>
      <c r="F1471" s="8"/>
      <c r="G1471" s="8"/>
      <c r="H1471" s="8"/>
      <c r="I1471" s="8"/>
      <c r="J1471" s="8"/>
    </row>
    <row r="1472" spans="1:10" ht="15">
      <c r="A1472" s="8"/>
      <c r="B1472" s="8"/>
      <c r="C1472" s="8"/>
      <c r="D1472" s="8"/>
      <c r="E1472" s="8"/>
      <c r="F1472" s="8"/>
      <c r="G1472" s="8"/>
      <c r="H1472" s="8"/>
      <c r="I1472" s="8"/>
      <c r="J1472" s="8"/>
    </row>
    <row r="1473" spans="1:10" ht="15">
      <c r="A1473" s="8"/>
      <c r="B1473" s="8"/>
      <c r="C1473" s="8"/>
      <c r="D1473" s="8"/>
      <c r="E1473" s="8"/>
      <c r="F1473" s="8"/>
      <c r="G1473" s="8"/>
      <c r="H1473" s="8"/>
      <c r="I1473" s="8"/>
      <c r="J1473" s="8"/>
    </row>
    <row r="1474" spans="1:10" ht="15">
      <c r="A1474" s="8"/>
      <c r="B1474" s="8"/>
      <c r="C1474" s="8"/>
      <c r="D1474" s="8"/>
      <c r="E1474" s="8"/>
      <c r="F1474" s="8"/>
      <c r="G1474" s="8"/>
      <c r="H1474" s="8"/>
      <c r="I1474" s="8"/>
      <c r="J1474" s="8"/>
    </row>
    <row r="1475" spans="1:10" ht="15">
      <c r="A1475" s="8"/>
      <c r="B1475" s="8"/>
      <c r="C1475" s="8"/>
      <c r="D1475" s="8"/>
      <c r="E1475" s="8"/>
      <c r="F1475" s="8"/>
      <c r="G1475" s="8"/>
      <c r="H1475" s="8"/>
      <c r="I1475" s="8"/>
      <c r="J1475" s="8"/>
    </row>
    <row r="1476" spans="1:10" ht="15">
      <c r="A1476" s="8"/>
      <c r="B1476" s="8"/>
      <c r="C1476" s="8"/>
      <c r="D1476" s="8"/>
      <c r="E1476" s="8"/>
      <c r="F1476" s="8"/>
      <c r="G1476" s="8"/>
      <c r="H1476" s="8"/>
      <c r="I1476" s="8"/>
      <c r="J1476" s="8"/>
    </row>
    <row r="1477" spans="1:10" ht="15">
      <c r="A1477" s="8"/>
      <c r="B1477" s="8"/>
      <c r="C1477" s="8"/>
      <c r="D1477" s="8"/>
      <c r="E1477" s="8"/>
      <c r="F1477" s="8"/>
      <c r="G1477" s="8"/>
      <c r="H1477" s="8"/>
      <c r="I1477" s="8"/>
      <c r="J1477" s="8"/>
    </row>
    <row r="1478" spans="1:10" ht="15">
      <c r="A1478" s="8"/>
      <c r="B1478" s="8"/>
      <c r="C1478" s="8"/>
      <c r="D1478" s="8"/>
      <c r="E1478" s="8"/>
      <c r="F1478" s="8"/>
      <c r="G1478" s="8"/>
      <c r="H1478" s="8"/>
      <c r="I1478" s="8"/>
      <c r="J1478" s="8"/>
    </row>
    <row r="1479" spans="1:10" ht="15">
      <c r="A1479" s="8"/>
      <c r="B1479" s="8"/>
      <c r="C1479" s="8"/>
      <c r="D1479" s="8"/>
      <c r="E1479" s="8"/>
      <c r="F1479" s="8"/>
      <c r="G1479" s="8"/>
      <c r="H1479" s="8"/>
      <c r="I1479" s="8"/>
      <c r="J1479" s="8"/>
    </row>
    <row r="1480" spans="1:10" ht="15">
      <c r="A1480" s="8"/>
      <c r="B1480" s="8"/>
      <c r="C1480" s="8"/>
      <c r="D1480" s="8"/>
      <c r="E1480" s="8"/>
      <c r="F1480" s="8"/>
      <c r="G1480" s="8"/>
      <c r="H1480" s="8"/>
      <c r="I1480" s="8"/>
      <c r="J1480" s="8"/>
    </row>
    <row r="1481" spans="1:10" ht="15">
      <c r="A1481" s="8"/>
      <c r="B1481" s="8"/>
      <c r="C1481" s="8"/>
      <c r="D1481" s="8"/>
      <c r="E1481" s="8"/>
      <c r="F1481" s="8"/>
      <c r="G1481" s="8"/>
      <c r="H1481" s="8"/>
      <c r="I1481" s="8"/>
      <c r="J1481" s="8"/>
    </row>
    <row r="1482" spans="1:10" ht="15">
      <c r="A1482" s="8"/>
      <c r="B1482" s="8"/>
      <c r="C1482" s="8"/>
      <c r="D1482" s="8"/>
      <c r="E1482" s="8"/>
      <c r="F1482" s="8"/>
      <c r="G1482" s="8"/>
      <c r="H1482" s="8"/>
      <c r="I1482" s="8"/>
      <c r="J1482" s="8"/>
    </row>
    <row r="1483" spans="1:10" ht="15">
      <c r="A1483" s="8"/>
      <c r="B1483" s="8"/>
      <c r="C1483" s="8"/>
      <c r="D1483" s="8"/>
      <c r="E1483" s="8"/>
      <c r="F1483" s="8"/>
      <c r="G1483" s="8"/>
      <c r="H1483" s="8"/>
      <c r="I1483" s="8"/>
      <c r="J1483" s="8"/>
    </row>
    <row r="1484" spans="1:10" ht="15">
      <c r="A1484" s="8"/>
      <c r="B1484" s="8"/>
      <c r="C1484" s="8"/>
      <c r="D1484" s="8"/>
      <c r="E1484" s="8"/>
      <c r="F1484" s="8"/>
      <c r="G1484" s="8"/>
      <c r="H1484" s="8"/>
      <c r="I1484" s="8"/>
      <c r="J1484" s="8"/>
    </row>
    <row r="1485" spans="1:10" ht="15">
      <c r="A1485" s="8"/>
      <c r="B1485" s="8"/>
      <c r="C1485" s="8"/>
      <c r="D1485" s="8"/>
      <c r="E1485" s="8"/>
      <c r="F1485" s="8"/>
      <c r="G1485" s="8"/>
      <c r="H1485" s="8"/>
      <c r="I1485" s="8"/>
      <c r="J1485" s="8"/>
    </row>
    <row r="1486" spans="1:10" ht="15">
      <c r="A1486" s="8"/>
      <c r="B1486" s="8"/>
      <c r="C1486" s="8"/>
      <c r="D1486" s="8"/>
      <c r="E1486" s="8"/>
      <c r="F1486" s="8"/>
      <c r="G1486" s="8"/>
      <c r="H1486" s="8"/>
      <c r="I1486" s="8"/>
      <c r="J1486" s="8"/>
    </row>
    <row r="1487" spans="1:10" ht="15">
      <c r="A1487" s="8"/>
      <c r="B1487" s="8"/>
      <c r="C1487" s="8"/>
      <c r="D1487" s="8"/>
      <c r="E1487" s="8"/>
      <c r="F1487" s="8"/>
      <c r="G1487" s="8"/>
      <c r="H1487" s="8"/>
      <c r="I1487" s="8"/>
      <c r="J1487" s="8"/>
    </row>
    <row r="1488" spans="1:10" ht="15">
      <c r="A1488" s="8"/>
      <c r="B1488" s="8"/>
      <c r="C1488" s="8"/>
      <c r="D1488" s="8"/>
      <c r="E1488" s="8"/>
      <c r="F1488" s="8"/>
      <c r="G1488" s="8"/>
      <c r="H1488" s="8"/>
      <c r="I1488" s="8"/>
      <c r="J1488" s="8"/>
    </row>
    <row r="1489" spans="1:10" ht="15">
      <c r="A1489" s="8"/>
      <c r="B1489" s="8"/>
      <c r="C1489" s="8"/>
      <c r="D1489" s="8"/>
      <c r="E1489" s="8"/>
      <c r="F1489" s="8"/>
      <c r="G1489" s="8"/>
      <c r="H1489" s="8"/>
      <c r="I1489" s="8"/>
      <c r="J1489" s="8"/>
    </row>
    <row r="1490" spans="1:10" ht="15">
      <c r="A1490" s="8"/>
      <c r="B1490" s="8"/>
      <c r="C1490" s="8"/>
      <c r="D1490" s="8"/>
      <c r="E1490" s="8"/>
      <c r="F1490" s="8"/>
      <c r="G1490" s="8"/>
      <c r="H1490" s="8"/>
      <c r="I1490" s="8"/>
      <c r="J1490" s="8"/>
    </row>
    <row r="1491" spans="1:10" ht="15">
      <c r="A1491" s="8"/>
      <c r="B1491" s="8"/>
      <c r="C1491" s="8"/>
      <c r="D1491" s="8"/>
      <c r="E1491" s="8"/>
      <c r="F1491" s="8"/>
      <c r="G1491" s="8"/>
      <c r="H1491" s="8"/>
      <c r="I1491" s="8"/>
      <c r="J1491" s="8"/>
    </row>
    <row r="1492" spans="1:10" ht="15">
      <c r="A1492" s="8"/>
      <c r="B1492" s="8"/>
      <c r="C1492" s="8"/>
      <c r="D1492" s="8"/>
      <c r="E1492" s="8"/>
      <c r="F1492" s="8"/>
      <c r="G1492" s="8"/>
      <c r="H1492" s="8"/>
      <c r="I1492" s="8"/>
      <c r="J1492" s="8"/>
    </row>
    <row r="1493" spans="1:10" ht="15">
      <c r="A1493" s="8"/>
      <c r="B1493" s="8"/>
      <c r="C1493" s="8"/>
      <c r="D1493" s="8"/>
      <c r="E1493" s="8"/>
      <c r="F1493" s="8"/>
      <c r="G1493" s="8"/>
      <c r="H1493" s="8"/>
      <c r="I1493" s="8"/>
      <c r="J1493" s="8"/>
    </row>
    <row r="1494" spans="1:10" ht="15">
      <c r="A1494" s="8"/>
      <c r="B1494" s="8"/>
      <c r="C1494" s="8"/>
      <c r="D1494" s="8"/>
      <c r="E1494" s="8"/>
      <c r="F1494" s="8"/>
      <c r="G1494" s="8"/>
      <c r="H1494" s="8"/>
      <c r="I1494" s="8"/>
      <c r="J1494" s="8"/>
    </row>
    <row r="1495" spans="1:10" ht="15">
      <c r="A1495" s="8"/>
      <c r="B1495" s="8"/>
      <c r="C1495" s="8"/>
      <c r="D1495" s="8"/>
      <c r="E1495" s="8"/>
      <c r="F1495" s="8"/>
      <c r="G1495" s="8"/>
      <c r="H1495" s="8"/>
      <c r="I1495" s="8"/>
      <c r="J1495" s="8"/>
    </row>
    <row r="1496" spans="1:10" ht="15">
      <c r="A1496" s="8"/>
      <c r="B1496" s="8"/>
      <c r="C1496" s="8"/>
      <c r="D1496" s="8"/>
      <c r="E1496" s="8"/>
      <c r="F1496" s="8"/>
      <c r="G1496" s="8"/>
      <c r="H1496" s="8"/>
      <c r="I1496" s="8"/>
      <c r="J1496" s="8"/>
    </row>
    <row r="1497" spans="1:10" ht="15">
      <c r="A1497" s="8"/>
      <c r="B1497" s="8"/>
      <c r="C1497" s="8"/>
      <c r="D1497" s="8"/>
      <c r="E1497" s="8"/>
      <c r="F1497" s="8"/>
      <c r="G1497" s="8"/>
      <c r="H1497" s="8"/>
      <c r="I1497" s="8"/>
      <c r="J1497" s="8"/>
    </row>
    <row r="1498" spans="1:10" ht="15">
      <c r="A1498" s="8"/>
      <c r="B1498" s="8"/>
      <c r="C1498" s="8"/>
      <c r="D1498" s="8"/>
      <c r="E1498" s="8"/>
      <c r="F1498" s="8"/>
      <c r="G1498" s="8"/>
      <c r="H1498" s="8"/>
      <c r="I1498" s="8"/>
      <c r="J1498" s="8"/>
    </row>
    <row r="1499" spans="1:10" ht="15">
      <c r="A1499" s="8"/>
      <c r="B1499" s="8"/>
      <c r="C1499" s="8"/>
      <c r="D1499" s="8"/>
      <c r="E1499" s="8"/>
      <c r="F1499" s="8"/>
      <c r="G1499" s="8"/>
      <c r="H1499" s="8"/>
      <c r="I1499" s="8"/>
      <c r="J1499" s="8"/>
    </row>
    <row r="1500" spans="1:10" ht="15">
      <c r="A1500" s="8"/>
      <c r="B1500" s="8"/>
      <c r="C1500" s="8"/>
      <c r="D1500" s="8"/>
      <c r="E1500" s="8"/>
      <c r="F1500" s="8"/>
      <c r="G1500" s="8"/>
      <c r="H1500" s="8"/>
      <c r="I1500" s="8"/>
      <c r="J1500" s="8"/>
    </row>
    <row r="1501" spans="1:10" ht="15">
      <c r="A1501" s="8"/>
      <c r="B1501" s="8"/>
      <c r="C1501" s="8"/>
      <c r="D1501" s="8"/>
      <c r="E1501" s="8"/>
      <c r="F1501" s="8"/>
      <c r="G1501" s="8"/>
      <c r="H1501" s="8"/>
      <c r="I1501" s="8"/>
      <c r="J1501" s="8"/>
    </row>
    <row r="1502" spans="1:10" ht="15">
      <c r="A1502" s="8"/>
      <c r="B1502" s="8"/>
      <c r="C1502" s="8"/>
      <c r="D1502" s="8"/>
      <c r="E1502" s="8"/>
      <c r="F1502" s="8"/>
      <c r="G1502" s="8"/>
      <c r="H1502" s="8"/>
      <c r="I1502" s="8"/>
      <c r="J1502" s="8"/>
    </row>
    <row r="1503" spans="1:10" ht="15">
      <c r="A1503" s="8"/>
      <c r="B1503" s="8"/>
      <c r="C1503" s="8"/>
      <c r="D1503" s="8"/>
      <c r="E1503" s="8"/>
      <c r="F1503" s="8"/>
      <c r="G1503" s="8"/>
      <c r="H1503" s="8"/>
      <c r="I1503" s="8"/>
      <c r="J1503" s="8"/>
    </row>
    <row r="1504" spans="1:10" ht="15">
      <c r="A1504" s="8"/>
      <c r="B1504" s="8"/>
      <c r="C1504" s="8"/>
      <c r="D1504" s="8"/>
      <c r="E1504" s="8"/>
      <c r="F1504" s="8"/>
      <c r="G1504" s="8"/>
      <c r="H1504" s="8"/>
      <c r="I1504" s="8"/>
      <c r="J1504" s="8"/>
    </row>
    <row r="1505" spans="1:10" ht="15">
      <c r="A1505" s="8"/>
      <c r="B1505" s="8"/>
      <c r="C1505" s="8"/>
      <c r="D1505" s="8"/>
      <c r="E1505" s="8"/>
      <c r="F1505" s="8"/>
      <c r="G1505" s="8"/>
      <c r="H1505" s="8"/>
      <c r="I1505" s="8"/>
      <c r="J1505" s="8"/>
    </row>
    <row r="1506" spans="1:10" ht="15">
      <c r="A1506" s="8"/>
      <c r="B1506" s="8"/>
      <c r="C1506" s="8"/>
      <c r="D1506" s="8"/>
      <c r="E1506" s="8"/>
      <c r="F1506" s="8"/>
      <c r="G1506" s="8"/>
      <c r="H1506" s="8"/>
      <c r="I1506" s="8"/>
      <c r="J1506" s="8"/>
    </row>
    <row r="1507" spans="1:10" ht="15">
      <c r="A1507" s="8"/>
      <c r="B1507" s="8"/>
      <c r="C1507" s="8"/>
      <c r="D1507" s="8"/>
      <c r="E1507" s="8"/>
      <c r="F1507" s="8"/>
      <c r="G1507" s="8"/>
      <c r="H1507" s="8"/>
      <c r="I1507" s="8"/>
      <c r="J1507" s="8"/>
    </row>
    <row r="1508" spans="1:10" ht="15">
      <c r="A1508" s="8"/>
      <c r="B1508" s="8"/>
      <c r="C1508" s="8"/>
      <c r="D1508" s="8"/>
      <c r="E1508" s="8"/>
      <c r="F1508" s="8"/>
      <c r="G1508" s="8"/>
      <c r="H1508" s="8"/>
      <c r="I1508" s="8"/>
      <c r="J1508" s="8"/>
    </row>
    <row r="1509" spans="1:10" ht="15">
      <c r="A1509" s="8"/>
      <c r="B1509" s="8"/>
      <c r="C1509" s="8"/>
      <c r="D1509" s="8"/>
      <c r="E1509" s="8"/>
      <c r="F1509" s="8"/>
      <c r="G1509" s="8"/>
      <c r="H1509" s="8"/>
      <c r="I1509" s="8"/>
      <c r="J1509" s="8"/>
    </row>
    <row r="1510" spans="1:10" ht="15">
      <c r="A1510" s="8"/>
      <c r="B1510" s="8"/>
      <c r="C1510" s="8"/>
      <c r="D1510" s="8"/>
      <c r="E1510" s="8"/>
      <c r="F1510" s="8"/>
      <c r="G1510" s="8"/>
      <c r="H1510" s="8"/>
      <c r="I1510" s="8"/>
      <c r="J1510" s="8"/>
    </row>
    <row r="1511" spans="1:10" ht="15">
      <c r="A1511" s="8"/>
      <c r="B1511" s="8"/>
      <c r="C1511" s="8"/>
      <c r="D1511" s="8"/>
      <c r="E1511" s="8"/>
      <c r="F1511" s="8"/>
      <c r="G1511" s="8"/>
      <c r="H1511" s="8"/>
      <c r="I1511" s="8"/>
      <c r="J1511" s="8"/>
    </row>
    <row r="1512" spans="1:10" ht="15">
      <c r="A1512" s="8"/>
      <c r="B1512" s="8"/>
      <c r="C1512" s="8"/>
      <c r="D1512" s="8"/>
      <c r="E1512" s="8"/>
      <c r="F1512" s="8"/>
      <c r="G1512" s="8"/>
      <c r="H1512" s="8"/>
      <c r="I1512" s="8"/>
      <c r="J1512" s="8"/>
    </row>
    <row r="1513" spans="1:10" ht="15">
      <c r="A1513" s="8"/>
      <c r="B1513" s="8"/>
      <c r="C1513" s="8"/>
      <c r="D1513" s="8"/>
      <c r="E1513" s="8"/>
      <c r="F1513" s="8"/>
      <c r="G1513" s="8"/>
      <c r="H1513" s="8"/>
      <c r="I1513" s="8"/>
      <c r="J1513" s="8"/>
    </row>
    <row r="1514" spans="1:10" ht="15">
      <c r="A1514" s="8"/>
      <c r="B1514" s="8"/>
      <c r="C1514" s="8"/>
      <c r="D1514" s="8"/>
      <c r="E1514" s="8"/>
      <c r="F1514" s="8"/>
      <c r="G1514" s="8"/>
      <c r="H1514" s="8"/>
      <c r="I1514" s="8"/>
      <c r="J1514" s="8"/>
    </row>
    <row r="1515" spans="1:10" ht="15">
      <c r="A1515" s="8"/>
      <c r="B1515" s="8"/>
      <c r="C1515" s="8"/>
      <c r="D1515" s="8"/>
      <c r="E1515" s="8"/>
      <c r="F1515" s="8"/>
      <c r="G1515" s="8"/>
      <c r="H1515" s="8"/>
      <c r="I1515" s="8"/>
      <c r="J1515" s="8"/>
    </row>
    <row r="1516" spans="1:10" ht="15">
      <c r="A1516" s="8"/>
      <c r="B1516" s="8"/>
      <c r="C1516" s="8"/>
      <c r="D1516" s="8"/>
      <c r="E1516" s="8"/>
      <c r="F1516" s="8"/>
      <c r="G1516" s="8"/>
      <c r="H1516" s="8"/>
      <c r="I1516" s="8"/>
      <c r="J1516" s="8"/>
    </row>
    <row r="1517" spans="1:10" ht="15">
      <c r="A1517" s="8"/>
      <c r="B1517" s="8"/>
      <c r="C1517" s="8"/>
      <c r="D1517" s="8"/>
      <c r="E1517" s="8"/>
      <c r="F1517" s="8"/>
      <c r="G1517" s="8"/>
      <c r="H1517" s="8"/>
      <c r="I1517" s="8"/>
      <c r="J1517" s="8"/>
    </row>
    <row r="1518" spans="1:10" ht="15">
      <c r="A1518" s="8"/>
      <c r="B1518" s="8"/>
      <c r="C1518" s="8"/>
      <c r="D1518" s="8"/>
      <c r="E1518" s="8"/>
      <c r="F1518" s="8"/>
      <c r="G1518" s="8"/>
      <c r="H1518" s="8"/>
      <c r="I1518" s="8"/>
      <c r="J1518" s="8"/>
    </row>
    <row r="1519" spans="1:10" ht="15">
      <c r="A1519" s="8"/>
      <c r="B1519" s="8"/>
      <c r="C1519" s="8"/>
      <c r="D1519" s="8"/>
      <c r="E1519" s="8"/>
      <c r="F1519" s="8"/>
      <c r="G1519" s="8"/>
      <c r="H1519" s="8"/>
      <c r="I1519" s="8"/>
      <c r="J1519" s="8"/>
    </row>
    <row r="1520" spans="1:10" ht="15">
      <c r="A1520" s="8"/>
      <c r="B1520" s="8"/>
      <c r="C1520" s="8"/>
      <c r="D1520" s="8"/>
      <c r="E1520" s="8"/>
      <c r="F1520" s="8"/>
      <c r="G1520" s="8"/>
      <c r="H1520" s="8"/>
      <c r="I1520" s="8"/>
      <c r="J1520" s="8"/>
    </row>
    <row r="1521" spans="1:10" ht="15">
      <c r="A1521" s="8"/>
      <c r="B1521" s="8"/>
      <c r="C1521" s="8"/>
      <c r="D1521" s="8"/>
      <c r="E1521" s="8"/>
      <c r="F1521" s="8"/>
      <c r="G1521" s="8"/>
      <c r="H1521" s="8"/>
      <c r="I1521" s="8"/>
      <c r="J1521" s="8"/>
    </row>
    <row r="1522" spans="1:10" ht="15">
      <c r="A1522" s="8"/>
      <c r="B1522" s="8"/>
      <c r="C1522" s="8"/>
      <c r="D1522" s="8"/>
      <c r="E1522" s="8"/>
      <c r="F1522" s="8"/>
      <c r="G1522" s="8"/>
      <c r="H1522" s="8"/>
      <c r="I1522" s="8"/>
      <c r="J1522" s="8"/>
    </row>
    <row r="1523" spans="1:10" ht="15">
      <c r="A1523" s="8"/>
      <c r="B1523" s="8"/>
      <c r="C1523" s="8"/>
      <c r="D1523" s="8"/>
      <c r="E1523" s="8"/>
      <c r="F1523" s="8"/>
      <c r="G1523" s="8"/>
      <c r="H1523" s="8"/>
      <c r="I1523" s="8"/>
      <c r="J1523" s="8"/>
    </row>
    <row r="1524" spans="1:10" ht="15">
      <c r="A1524" s="8"/>
      <c r="B1524" s="8"/>
      <c r="C1524" s="8"/>
      <c r="D1524" s="8"/>
      <c r="E1524" s="8"/>
      <c r="F1524" s="8"/>
      <c r="G1524" s="8"/>
      <c r="H1524" s="8"/>
      <c r="I1524" s="8"/>
      <c r="J1524" s="8"/>
    </row>
    <row r="1525" spans="1:10" ht="15">
      <c r="A1525" s="8"/>
      <c r="B1525" s="8"/>
      <c r="C1525" s="8"/>
      <c r="D1525" s="8"/>
      <c r="E1525" s="8"/>
      <c r="F1525" s="8"/>
      <c r="G1525" s="8"/>
      <c r="H1525" s="8"/>
      <c r="I1525" s="8"/>
      <c r="J1525" s="8"/>
    </row>
    <row r="1526" spans="1:10" ht="15">
      <c r="A1526" s="8"/>
      <c r="B1526" s="8"/>
      <c r="C1526" s="8"/>
      <c r="D1526" s="8"/>
      <c r="E1526" s="8"/>
      <c r="F1526" s="8"/>
      <c r="G1526" s="8"/>
      <c r="H1526" s="8"/>
      <c r="I1526" s="8"/>
      <c r="J1526" s="8"/>
    </row>
    <row r="1527" spans="1:10" ht="15">
      <c r="A1527" s="8"/>
      <c r="B1527" s="8"/>
      <c r="C1527" s="8"/>
      <c r="D1527" s="8"/>
      <c r="E1527" s="8"/>
      <c r="F1527" s="8"/>
      <c r="G1527" s="8"/>
      <c r="H1527" s="8"/>
      <c r="I1527" s="8"/>
      <c r="J1527" s="8"/>
    </row>
    <row r="1528" spans="1:10" ht="15">
      <c r="A1528" s="8"/>
      <c r="B1528" s="8"/>
      <c r="C1528" s="8"/>
      <c r="D1528" s="8"/>
      <c r="E1528" s="8"/>
      <c r="F1528" s="8"/>
      <c r="G1528" s="8"/>
      <c r="H1528" s="8"/>
      <c r="I1528" s="8"/>
      <c r="J1528" s="8"/>
    </row>
    <row r="1529" spans="1:10" ht="15">
      <c r="A1529" s="8"/>
      <c r="B1529" s="8"/>
      <c r="C1529" s="8"/>
      <c r="D1529" s="8"/>
      <c r="E1529" s="8"/>
      <c r="F1529" s="8"/>
      <c r="G1529" s="8"/>
      <c r="H1529" s="8"/>
      <c r="I1529" s="8"/>
      <c r="J1529" s="8"/>
    </row>
    <row r="1530" spans="1:10" ht="15">
      <c r="A1530" s="8"/>
      <c r="B1530" s="8"/>
      <c r="C1530" s="8"/>
      <c r="D1530" s="8"/>
      <c r="E1530" s="8"/>
      <c r="F1530" s="8"/>
      <c r="G1530" s="8"/>
      <c r="H1530" s="8"/>
      <c r="I1530" s="8"/>
      <c r="J1530" s="8"/>
    </row>
    <row r="1531" spans="1:10" ht="15">
      <c r="A1531" s="8"/>
      <c r="B1531" s="8"/>
      <c r="C1531" s="8"/>
      <c r="D1531" s="8"/>
      <c r="E1531" s="8"/>
      <c r="F1531" s="8"/>
      <c r="G1531" s="8"/>
      <c r="H1531" s="8"/>
      <c r="I1531" s="8"/>
      <c r="J1531" s="8"/>
    </row>
    <row r="1532" spans="1:10" ht="15">
      <c r="A1532" s="8"/>
      <c r="B1532" s="8"/>
      <c r="C1532" s="8"/>
      <c r="D1532" s="8"/>
      <c r="E1532" s="8"/>
      <c r="F1532" s="8"/>
      <c r="G1532" s="8"/>
      <c r="H1532" s="8"/>
      <c r="I1532" s="8"/>
      <c r="J1532" s="8"/>
    </row>
    <row r="1533" spans="1:10" ht="15">
      <c r="A1533" s="8"/>
      <c r="B1533" s="8"/>
      <c r="C1533" s="8"/>
      <c r="D1533" s="8"/>
      <c r="E1533" s="8"/>
      <c r="F1533" s="8"/>
      <c r="G1533" s="8"/>
      <c r="H1533" s="8"/>
      <c r="I1533" s="8"/>
      <c r="J1533" s="8"/>
    </row>
    <row r="1534" spans="1:10" ht="15">
      <c r="A1534" s="8"/>
      <c r="B1534" s="8"/>
      <c r="C1534" s="8"/>
      <c r="D1534" s="8"/>
      <c r="E1534" s="8"/>
      <c r="F1534" s="8"/>
      <c r="G1534" s="8"/>
      <c r="H1534" s="8"/>
      <c r="I1534" s="8"/>
      <c r="J1534" s="8"/>
    </row>
    <row r="1535" spans="1:10" ht="15">
      <c r="A1535" s="8"/>
      <c r="B1535" s="8"/>
      <c r="C1535" s="8"/>
      <c r="D1535" s="8"/>
      <c r="E1535" s="8"/>
      <c r="F1535" s="8"/>
      <c r="G1535" s="8"/>
      <c r="H1535" s="8"/>
      <c r="I1535" s="8"/>
      <c r="J1535" s="8"/>
    </row>
    <row r="1536" spans="1:10" ht="15">
      <c r="A1536" s="8"/>
      <c r="B1536" s="8"/>
      <c r="C1536" s="8"/>
      <c r="D1536" s="8"/>
      <c r="E1536" s="8"/>
      <c r="F1536" s="8"/>
      <c r="G1536" s="8"/>
      <c r="H1536" s="8"/>
      <c r="I1536" s="8"/>
      <c r="J1536" s="8"/>
    </row>
    <row r="1537" spans="1:10" ht="15">
      <c r="A1537" s="8"/>
      <c r="B1537" s="8"/>
      <c r="C1537" s="8"/>
      <c r="D1537" s="8"/>
      <c r="E1537" s="8"/>
      <c r="F1537" s="8"/>
      <c r="G1537" s="8"/>
      <c r="H1537" s="8"/>
      <c r="I1537" s="8"/>
      <c r="J1537" s="8"/>
    </row>
    <row r="1538" spans="1:10" ht="15">
      <c r="A1538" s="8"/>
      <c r="B1538" s="8"/>
      <c r="C1538" s="8"/>
      <c r="D1538" s="8"/>
      <c r="E1538" s="8"/>
      <c r="F1538" s="8"/>
      <c r="G1538" s="8"/>
      <c r="H1538" s="8"/>
      <c r="I1538" s="8"/>
      <c r="J1538" s="8"/>
    </row>
    <row r="1539" spans="1:10" ht="15">
      <c r="A1539" s="8"/>
      <c r="B1539" s="8"/>
      <c r="C1539" s="8"/>
      <c r="D1539" s="8"/>
      <c r="E1539" s="8"/>
      <c r="F1539" s="8"/>
      <c r="G1539" s="8"/>
      <c r="H1539" s="8"/>
      <c r="I1539" s="8"/>
      <c r="J1539" s="8"/>
    </row>
    <row r="1540" spans="1:10" ht="15">
      <c r="A1540" s="8"/>
      <c r="B1540" s="8"/>
      <c r="C1540" s="8"/>
      <c r="D1540" s="8"/>
      <c r="E1540" s="8"/>
      <c r="F1540" s="8"/>
      <c r="G1540" s="8"/>
      <c r="H1540" s="8"/>
      <c r="I1540" s="8"/>
      <c r="J1540" s="8"/>
    </row>
    <row r="1541" spans="1:10" ht="15">
      <c r="A1541" s="8"/>
      <c r="B1541" s="8"/>
      <c r="C1541" s="8"/>
      <c r="D1541" s="8"/>
      <c r="E1541" s="8"/>
      <c r="F1541" s="8"/>
      <c r="G1541" s="8"/>
      <c r="H1541" s="8"/>
      <c r="I1541" s="8"/>
      <c r="J1541" s="8"/>
    </row>
    <row r="1542" spans="1:10" ht="15">
      <c r="A1542" s="8"/>
      <c r="B1542" s="8"/>
      <c r="C1542" s="8"/>
      <c r="D1542" s="8"/>
      <c r="E1542" s="8"/>
      <c r="F1542" s="8"/>
      <c r="G1542" s="8"/>
      <c r="H1542" s="8"/>
      <c r="I1542" s="8"/>
      <c r="J1542" s="8"/>
    </row>
    <row r="1543" spans="1:10" ht="15">
      <c r="A1543" s="8"/>
      <c r="B1543" s="8"/>
      <c r="C1543" s="8"/>
      <c r="D1543" s="8"/>
      <c r="E1543" s="8"/>
      <c r="F1543" s="8"/>
      <c r="G1543" s="8"/>
      <c r="H1543" s="8"/>
      <c r="I1543" s="8"/>
      <c r="J1543" s="8"/>
    </row>
    <row r="1544" spans="1:10" ht="15">
      <c r="A1544" s="8"/>
      <c r="B1544" s="8"/>
      <c r="C1544" s="8"/>
      <c r="D1544" s="8"/>
      <c r="E1544" s="8"/>
      <c r="F1544" s="8"/>
      <c r="G1544" s="8"/>
      <c r="H1544" s="8"/>
      <c r="I1544" s="8"/>
      <c r="J1544" s="8"/>
    </row>
    <row r="1545" spans="1:10" ht="15">
      <c r="A1545" s="8"/>
      <c r="B1545" s="8"/>
      <c r="C1545" s="8"/>
      <c r="D1545" s="8"/>
      <c r="E1545" s="8"/>
      <c r="F1545" s="8"/>
      <c r="G1545" s="8"/>
      <c r="H1545" s="8"/>
      <c r="I1545" s="8"/>
      <c r="J1545" s="8"/>
    </row>
    <row r="1546" spans="1:10" ht="15">
      <c r="A1546" s="8"/>
      <c r="B1546" s="8"/>
      <c r="C1546" s="8"/>
      <c r="D1546" s="8"/>
      <c r="E1546" s="8"/>
      <c r="F1546" s="8"/>
      <c r="G1546" s="8"/>
      <c r="H1546" s="8"/>
      <c r="I1546" s="8"/>
      <c r="J1546" s="8"/>
    </row>
    <row r="1547" spans="1:10" ht="15">
      <c r="A1547" s="8"/>
      <c r="B1547" s="8"/>
      <c r="C1547" s="8"/>
      <c r="D1547" s="8"/>
      <c r="E1547" s="8"/>
      <c r="F1547" s="8"/>
      <c r="G1547" s="8"/>
      <c r="H1547" s="8"/>
      <c r="I1547" s="8"/>
      <c r="J1547" s="8"/>
    </row>
    <row r="1548" spans="1:10" ht="15">
      <c r="A1548" s="8"/>
      <c r="B1548" s="8"/>
      <c r="C1548" s="8"/>
      <c r="D1548" s="8"/>
      <c r="E1548" s="8"/>
      <c r="F1548" s="8"/>
      <c r="G1548" s="8"/>
      <c r="H1548" s="8"/>
      <c r="I1548" s="8"/>
      <c r="J1548" s="8"/>
    </row>
    <row r="1549" spans="1:10" ht="15">
      <c r="A1549" s="8"/>
      <c r="B1549" s="8"/>
      <c r="C1549" s="8"/>
      <c r="D1549" s="8"/>
      <c r="E1549" s="8"/>
      <c r="F1549" s="8"/>
      <c r="G1549" s="8"/>
      <c r="H1549" s="8"/>
      <c r="I1549" s="8"/>
      <c r="J1549" s="8"/>
    </row>
    <row r="1550" spans="1:10" ht="15">
      <c r="A1550" s="8"/>
      <c r="B1550" s="8"/>
      <c r="C1550" s="8"/>
      <c r="D1550" s="8"/>
      <c r="E1550" s="8"/>
      <c r="F1550" s="8"/>
      <c r="G1550" s="8"/>
      <c r="H1550" s="8"/>
      <c r="I1550" s="8"/>
      <c r="J1550" s="8"/>
    </row>
    <row r="1551" spans="1:10" ht="15">
      <c r="A1551" s="8"/>
      <c r="B1551" s="8"/>
      <c r="C1551" s="8"/>
      <c r="D1551" s="8"/>
      <c r="E1551" s="8"/>
      <c r="F1551" s="8"/>
      <c r="G1551" s="8"/>
      <c r="H1551" s="8"/>
      <c r="I1551" s="8"/>
      <c r="J1551" s="8"/>
    </row>
    <row r="1552" spans="1:10" ht="15">
      <c r="A1552" s="8"/>
      <c r="B1552" s="8"/>
      <c r="C1552" s="8"/>
      <c r="D1552" s="8"/>
      <c r="E1552" s="8"/>
      <c r="F1552" s="8"/>
      <c r="G1552" s="8"/>
      <c r="H1552" s="8"/>
      <c r="I1552" s="8"/>
      <c r="J1552" s="8"/>
    </row>
    <row r="1553" spans="1:10" ht="15">
      <c r="A1553" s="8"/>
      <c r="B1553" s="8"/>
      <c r="C1553" s="8"/>
      <c r="D1553" s="8"/>
      <c r="E1553" s="8"/>
      <c r="F1553" s="8"/>
      <c r="G1553" s="8"/>
      <c r="H1553" s="8"/>
      <c r="I1553" s="8"/>
      <c r="J1553" s="8"/>
    </row>
    <row r="1554" spans="1:10" ht="15">
      <c r="A1554" s="8"/>
      <c r="B1554" s="8"/>
      <c r="C1554" s="8"/>
      <c r="D1554" s="8"/>
      <c r="E1554" s="8"/>
      <c r="F1554" s="8"/>
      <c r="G1554" s="8"/>
      <c r="H1554" s="8"/>
      <c r="I1554" s="8"/>
      <c r="J1554" s="8"/>
    </row>
    <row r="1555" spans="1:10" ht="15">
      <c r="A1555" s="8"/>
      <c r="B1555" s="8"/>
      <c r="C1555" s="8"/>
      <c r="D1555" s="8"/>
      <c r="E1555" s="8"/>
      <c r="F1555" s="8"/>
      <c r="G1555" s="8"/>
      <c r="H1555" s="8"/>
      <c r="I1555" s="8"/>
      <c r="J1555" s="8"/>
    </row>
    <row r="1556" spans="1:10" ht="15">
      <c r="A1556" s="8"/>
      <c r="B1556" s="8"/>
      <c r="C1556" s="8"/>
      <c r="D1556" s="8"/>
      <c r="E1556" s="8"/>
      <c r="F1556" s="8"/>
      <c r="G1556" s="8"/>
      <c r="H1556" s="8"/>
      <c r="I1556" s="8"/>
      <c r="J1556" s="8"/>
    </row>
    <row r="1557" spans="1:10" ht="15">
      <c r="A1557" s="8"/>
      <c r="B1557" s="8"/>
      <c r="C1557" s="8"/>
      <c r="D1557" s="8"/>
      <c r="E1557" s="8"/>
      <c r="F1557" s="8"/>
      <c r="G1557" s="8"/>
      <c r="H1557" s="8"/>
      <c r="I1557" s="8"/>
      <c r="J1557" s="8"/>
    </row>
    <row r="1558" spans="1:10" ht="15">
      <c r="A1558" s="8"/>
      <c r="B1558" s="8"/>
      <c r="C1558" s="8"/>
      <c r="D1558" s="8"/>
      <c r="E1558" s="8"/>
      <c r="F1558" s="8"/>
      <c r="G1558" s="8"/>
      <c r="H1558" s="8"/>
      <c r="I1558" s="8"/>
      <c r="J1558" s="8"/>
    </row>
    <row r="1559" spans="1:10" ht="15">
      <c r="A1559" s="8"/>
      <c r="B1559" s="8"/>
      <c r="C1559" s="8"/>
      <c r="D1559" s="8"/>
      <c r="E1559" s="8"/>
      <c r="F1559" s="8"/>
      <c r="G1559" s="8"/>
      <c r="H1559" s="8"/>
      <c r="I1559" s="8"/>
      <c r="J1559" s="8"/>
    </row>
    <row r="1560" spans="1:10" ht="15">
      <c r="A1560" s="8"/>
      <c r="B1560" s="8"/>
      <c r="C1560" s="8"/>
      <c r="D1560" s="8"/>
      <c r="E1560" s="8"/>
      <c r="F1560" s="8"/>
      <c r="G1560" s="8"/>
      <c r="H1560" s="8"/>
      <c r="I1560" s="8"/>
      <c r="J1560" s="8"/>
    </row>
    <row r="1561" spans="1:10" ht="15">
      <c r="A1561" s="8"/>
      <c r="B1561" s="8"/>
      <c r="C1561" s="8"/>
      <c r="D1561" s="8"/>
      <c r="E1561" s="8"/>
      <c r="F1561" s="8"/>
      <c r="G1561" s="8"/>
      <c r="H1561" s="8"/>
      <c r="I1561" s="8"/>
      <c r="J1561" s="8"/>
    </row>
    <row r="1562" spans="1:10" ht="15">
      <c r="A1562" s="8"/>
      <c r="B1562" s="8"/>
      <c r="C1562" s="8"/>
      <c r="D1562" s="8"/>
      <c r="E1562" s="8"/>
      <c r="F1562" s="8"/>
      <c r="G1562" s="8"/>
      <c r="H1562" s="8"/>
      <c r="I1562" s="8"/>
      <c r="J1562" s="8"/>
    </row>
    <row r="1563" spans="1:10" ht="15">
      <c r="A1563" s="8"/>
      <c r="B1563" s="8"/>
      <c r="C1563" s="8"/>
      <c r="D1563" s="8"/>
      <c r="E1563" s="8"/>
      <c r="F1563" s="8"/>
      <c r="G1563" s="8"/>
      <c r="H1563" s="8"/>
      <c r="I1563" s="8"/>
      <c r="J1563" s="8"/>
    </row>
    <row r="1564" spans="1:10" ht="15">
      <c r="A1564" s="8"/>
      <c r="B1564" s="8"/>
      <c r="C1564" s="8"/>
      <c r="D1564" s="8"/>
      <c r="E1564" s="8"/>
      <c r="F1564" s="8"/>
      <c r="G1564" s="8"/>
      <c r="H1564" s="8"/>
      <c r="I1564" s="8"/>
      <c r="J1564" s="8"/>
    </row>
    <row r="1565" spans="1:10" ht="15">
      <c r="A1565" s="8"/>
      <c r="B1565" s="8"/>
      <c r="C1565" s="8"/>
      <c r="D1565" s="8"/>
      <c r="E1565" s="8"/>
      <c r="F1565" s="8"/>
      <c r="G1565" s="8"/>
      <c r="H1565" s="8"/>
      <c r="I1565" s="8"/>
      <c r="J1565" s="8"/>
    </row>
    <row r="1566" spans="1:10" ht="15">
      <c r="A1566" s="8"/>
      <c r="B1566" s="8"/>
      <c r="C1566" s="8"/>
      <c r="D1566" s="8"/>
      <c r="E1566" s="8"/>
      <c r="F1566" s="8"/>
      <c r="G1566" s="8"/>
      <c r="H1566" s="8"/>
      <c r="I1566" s="8"/>
      <c r="J1566" s="8"/>
    </row>
    <row r="1567" spans="1:10" ht="15">
      <c r="A1567" s="8"/>
      <c r="B1567" s="8"/>
      <c r="C1567" s="8"/>
      <c r="D1567" s="8"/>
      <c r="E1567" s="8"/>
      <c r="F1567" s="8"/>
      <c r="G1567" s="8"/>
      <c r="H1567" s="8"/>
      <c r="I1567" s="8"/>
      <c r="J1567" s="8"/>
    </row>
    <row r="1568" spans="1:10" ht="15">
      <c r="A1568" s="8"/>
      <c r="B1568" s="8"/>
      <c r="C1568" s="8"/>
      <c r="D1568" s="8"/>
      <c r="E1568" s="8"/>
      <c r="F1568" s="8"/>
      <c r="G1568" s="8"/>
      <c r="H1568" s="8"/>
      <c r="I1568" s="8"/>
      <c r="J1568" s="8"/>
    </row>
    <row r="1569" spans="1:10" ht="15">
      <c r="A1569" s="8"/>
      <c r="B1569" s="8"/>
      <c r="C1569" s="8"/>
      <c r="D1569" s="8"/>
      <c r="E1569" s="8"/>
      <c r="F1569" s="8"/>
      <c r="G1569" s="8"/>
      <c r="H1569" s="8"/>
      <c r="I1569" s="8"/>
      <c r="J1569" s="8"/>
    </row>
    <row r="1570" spans="1:10" ht="15">
      <c r="A1570" s="8"/>
      <c r="B1570" s="8"/>
      <c r="C1570" s="8"/>
      <c r="D1570" s="8"/>
      <c r="E1570" s="8"/>
      <c r="F1570" s="8"/>
      <c r="G1570" s="8"/>
      <c r="H1570" s="8"/>
      <c r="I1570" s="8"/>
      <c r="J1570" s="8"/>
    </row>
    <row r="1571" spans="1:10" ht="15">
      <c r="A1571" s="8"/>
      <c r="B1571" s="8"/>
      <c r="C1571" s="8"/>
      <c r="D1571" s="8"/>
      <c r="E1571" s="8"/>
      <c r="F1571" s="8"/>
      <c r="G1571" s="8"/>
      <c r="H1571" s="8"/>
      <c r="I1571" s="8"/>
      <c r="J1571" s="8"/>
    </row>
    <row r="1572" spans="1:10" ht="15">
      <c r="A1572" s="8"/>
      <c r="B1572" s="8"/>
      <c r="C1572" s="8"/>
      <c r="D1572" s="8"/>
      <c r="E1572" s="8"/>
      <c r="F1572" s="8"/>
      <c r="G1572" s="8"/>
      <c r="H1572" s="8"/>
      <c r="I1572" s="8"/>
      <c r="J1572" s="8"/>
    </row>
    <row r="1573" spans="1:10" ht="15">
      <c r="A1573" s="8"/>
      <c r="B1573" s="8"/>
      <c r="C1573" s="8"/>
      <c r="D1573" s="8"/>
      <c r="E1573" s="8"/>
      <c r="F1573" s="8"/>
      <c r="G1573" s="8"/>
      <c r="H1573" s="8"/>
      <c r="I1573" s="8"/>
      <c r="J1573" s="8"/>
    </row>
    <row r="1574" spans="1:10" ht="15">
      <c r="A1574" s="8"/>
      <c r="B1574" s="8"/>
      <c r="C1574" s="8"/>
      <c r="D1574" s="8"/>
      <c r="E1574" s="8"/>
      <c r="F1574" s="8"/>
      <c r="G1574" s="8"/>
      <c r="H1574" s="8"/>
      <c r="I1574" s="8"/>
      <c r="J1574" s="8"/>
    </row>
    <row r="1575" spans="1:10" ht="15">
      <c r="A1575" s="8"/>
      <c r="B1575" s="8"/>
      <c r="C1575" s="8"/>
      <c r="D1575" s="8"/>
      <c r="E1575" s="8"/>
      <c r="F1575" s="8"/>
      <c r="G1575" s="8"/>
      <c r="H1575" s="8"/>
      <c r="I1575" s="8"/>
      <c r="J1575" s="8"/>
    </row>
    <row r="1576" spans="1:10" ht="15">
      <c r="A1576" s="8"/>
      <c r="B1576" s="8"/>
      <c r="C1576" s="8"/>
      <c r="D1576" s="8"/>
      <c r="E1576" s="8"/>
      <c r="F1576" s="8"/>
      <c r="G1576" s="8"/>
      <c r="H1576" s="8"/>
      <c r="I1576" s="8"/>
      <c r="J1576" s="8"/>
    </row>
    <row r="1577" spans="1:10" ht="15">
      <c r="A1577" s="8"/>
      <c r="B1577" s="8"/>
      <c r="C1577" s="8"/>
      <c r="D1577" s="8"/>
      <c r="E1577" s="8"/>
      <c r="F1577" s="8"/>
      <c r="G1577" s="8"/>
      <c r="H1577" s="8"/>
      <c r="I1577" s="8"/>
      <c r="J1577" s="8"/>
    </row>
    <row r="1578" spans="1:10" ht="15">
      <c r="A1578" s="8"/>
      <c r="B1578" s="8"/>
      <c r="C1578" s="8"/>
      <c r="D1578" s="8"/>
      <c r="E1578" s="8"/>
      <c r="F1578" s="8"/>
      <c r="G1578" s="8"/>
      <c r="H1578" s="8"/>
      <c r="I1578" s="8"/>
      <c r="J1578" s="8"/>
    </row>
    <row r="1579" spans="1:10" ht="15">
      <c r="A1579" s="8"/>
      <c r="B1579" s="8"/>
      <c r="C1579" s="8"/>
      <c r="D1579" s="8"/>
      <c r="E1579" s="8"/>
      <c r="F1579" s="8"/>
      <c r="G1579" s="8"/>
      <c r="H1579" s="8"/>
      <c r="I1579" s="8"/>
      <c r="J1579" s="8"/>
    </row>
    <row r="1580" spans="1:10" ht="15">
      <c r="A1580" s="8"/>
      <c r="B1580" s="8"/>
      <c r="C1580" s="8"/>
      <c r="D1580" s="8"/>
      <c r="E1580" s="8"/>
      <c r="F1580" s="8"/>
      <c r="G1580" s="8"/>
      <c r="H1580" s="8"/>
      <c r="I1580" s="8"/>
      <c r="J1580" s="8"/>
    </row>
    <row r="1581" spans="1:10" ht="15">
      <c r="A1581" s="8"/>
      <c r="B1581" s="8"/>
      <c r="C1581" s="8"/>
      <c r="D1581" s="8"/>
      <c r="E1581" s="8"/>
      <c r="F1581" s="8"/>
      <c r="G1581" s="8"/>
      <c r="H1581" s="8"/>
      <c r="I1581" s="8"/>
      <c r="J1581" s="8"/>
    </row>
    <row r="1582" spans="1:10" ht="15">
      <c r="A1582" s="8"/>
      <c r="B1582" s="8"/>
      <c r="C1582" s="8"/>
      <c r="D1582" s="8"/>
      <c r="E1582" s="8"/>
      <c r="F1582" s="8"/>
      <c r="G1582" s="8"/>
      <c r="H1582" s="8"/>
      <c r="I1582" s="8"/>
      <c r="J1582" s="8"/>
    </row>
    <row r="1583" spans="1:10" ht="15">
      <c r="A1583" s="8"/>
      <c r="B1583" s="8"/>
      <c r="C1583" s="8"/>
      <c r="D1583" s="8"/>
      <c r="E1583" s="8"/>
      <c r="F1583" s="8"/>
      <c r="G1583" s="8"/>
      <c r="H1583" s="8"/>
      <c r="I1583" s="8"/>
      <c r="J1583" s="8"/>
    </row>
    <row r="1584" spans="1:10" ht="15">
      <c r="A1584" s="8"/>
      <c r="B1584" s="8"/>
      <c r="C1584" s="8"/>
      <c r="D1584" s="8"/>
      <c r="E1584" s="8"/>
      <c r="F1584" s="8"/>
      <c r="G1584" s="8"/>
      <c r="H1584" s="8"/>
      <c r="I1584" s="8"/>
      <c r="J1584" s="8"/>
    </row>
    <row r="1585" spans="1:10" ht="15">
      <c r="A1585" s="8"/>
      <c r="B1585" s="8"/>
      <c r="C1585" s="8"/>
      <c r="D1585" s="8"/>
      <c r="E1585" s="8"/>
      <c r="F1585" s="8"/>
      <c r="G1585" s="8"/>
      <c r="H1585" s="8"/>
      <c r="I1585" s="8"/>
      <c r="J1585" s="8"/>
    </row>
    <row r="1586" spans="1:10" ht="15">
      <c r="A1586" s="8"/>
      <c r="B1586" s="8"/>
      <c r="C1586" s="8"/>
      <c r="D1586" s="8"/>
      <c r="E1586" s="8"/>
      <c r="F1586" s="8"/>
      <c r="G1586" s="8"/>
      <c r="H1586" s="8"/>
      <c r="I1586" s="8"/>
      <c r="J1586" s="8"/>
    </row>
    <row r="1587" spans="1:10" ht="15">
      <c r="A1587" s="8"/>
      <c r="B1587" s="8"/>
      <c r="C1587" s="8"/>
      <c r="D1587" s="8"/>
      <c r="E1587" s="8"/>
      <c r="F1587" s="8"/>
      <c r="G1587" s="8"/>
      <c r="H1587" s="8"/>
      <c r="I1587" s="8"/>
      <c r="J1587" s="8"/>
    </row>
    <row r="1588" spans="1:10" ht="15">
      <c r="A1588" s="8"/>
      <c r="B1588" s="8"/>
      <c r="C1588" s="8"/>
      <c r="D1588" s="8"/>
      <c r="E1588" s="8"/>
      <c r="F1588" s="8"/>
      <c r="G1588" s="8"/>
      <c r="H1588" s="8"/>
      <c r="I1588" s="8"/>
      <c r="J1588" s="8"/>
    </row>
    <row r="1589" spans="1:10" ht="15">
      <c r="A1589" s="8"/>
      <c r="B1589" s="8"/>
      <c r="C1589" s="8"/>
      <c r="D1589" s="8"/>
      <c r="E1589" s="8"/>
      <c r="F1589" s="8"/>
      <c r="G1589" s="8"/>
      <c r="H1589" s="8"/>
      <c r="I1589" s="8"/>
      <c r="J1589" s="8"/>
    </row>
    <row r="1590" spans="1:10" ht="15">
      <c r="A1590" s="8"/>
      <c r="B1590" s="8"/>
      <c r="C1590" s="8"/>
      <c r="D1590" s="8"/>
      <c r="E1590" s="8"/>
      <c r="F1590" s="8"/>
      <c r="G1590" s="8"/>
      <c r="H1590" s="8"/>
      <c r="I1590" s="8"/>
      <c r="J1590" s="8"/>
    </row>
    <row r="1591" spans="1:10" ht="15">
      <c r="A1591" s="8"/>
      <c r="B1591" s="8"/>
      <c r="C1591" s="8"/>
      <c r="D1591" s="8"/>
      <c r="E1591" s="8"/>
      <c r="F1591" s="8"/>
      <c r="G1591" s="8"/>
      <c r="H1591" s="8"/>
      <c r="I1591" s="8"/>
      <c r="J1591" s="8"/>
    </row>
    <row r="1592" spans="1:10" ht="15">
      <c r="A1592" s="8"/>
      <c r="B1592" s="8"/>
      <c r="C1592" s="8"/>
      <c r="D1592" s="8"/>
      <c r="E1592" s="8"/>
      <c r="F1592" s="8"/>
      <c r="G1592" s="8"/>
      <c r="H1592" s="8"/>
      <c r="I1592" s="8"/>
      <c r="J1592" s="8"/>
    </row>
    <row r="1593" spans="1:10" ht="15">
      <c r="A1593" s="8"/>
      <c r="B1593" s="8"/>
      <c r="C1593" s="8"/>
      <c r="D1593" s="8"/>
      <c r="E1593" s="8"/>
      <c r="F1593" s="8"/>
      <c r="G1593" s="8"/>
      <c r="H1593" s="8"/>
      <c r="I1593" s="8"/>
      <c r="J1593" s="8"/>
    </row>
    <row r="1594" spans="1:10" ht="15">
      <c r="A1594" s="8"/>
      <c r="B1594" s="8"/>
      <c r="C1594" s="8"/>
      <c r="D1594" s="8"/>
      <c r="E1594" s="8"/>
      <c r="F1594" s="8"/>
      <c r="G1594" s="8"/>
      <c r="H1594" s="8"/>
      <c r="I1594" s="8"/>
      <c r="J1594" s="8"/>
    </row>
    <row r="1595" spans="1:10" ht="15">
      <c r="A1595" s="8"/>
      <c r="B1595" s="8"/>
      <c r="C1595" s="8"/>
      <c r="D1595" s="8"/>
      <c r="E1595" s="8"/>
      <c r="F1595" s="8"/>
      <c r="G1595" s="8"/>
      <c r="H1595" s="8"/>
      <c r="I1595" s="8"/>
      <c r="J1595" s="8"/>
    </row>
    <row r="1596" spans="1:10" ht="15">
      <c r="A1596" s="8"/>
      <c r="B1596" s="8"/>
      <c r="C1596" s="8"/>
      <c r="D1596" s="8"/>
      <c r="E1596" s="8"/>
      <c r="F1596" s="8"/>
      <c r="G1596" s="8"/>
      <c r="H1596" s="8"/>
      <c r="I1596" s="8"/>
      <c r="J1596" s="8"/>
    </row>
    <row r="1597" spans="1:10" ht="15">
      <c r="A1597" s="8"/>
      <c r="B1597" s="8"/>
      <c r="C1597" s="8"/>
      <c r="D1597" s="8"/>
      <c r="E1597" s="8"/>
      <c r="F1597" s="8"/>
      <c r="G1597" s="8"/>
      <c r="H1597" s="8"/>
      <c r="I1597" s="8"/>
      <c r="J1597" s="8"/>
    </row>
    <row r="1598" spans="1:10" ht="15">
      <c r="A1598" s="8"/>
      <c r="B1598" s="8"/>
      <c r="C1598" s="8"/>
      <c r="D1598" s="8"/>
      <c r="E1598" s="8"/>
      <c r="F1598" s="8"/>
      <c r="G1598" s="8"/>
      <c r="H1598" s="8"/>
      <c r="I1598" s="8"/>
      <c r="J1598" s="8"/>
    </row>
    <row r="1599" spans="1:10" ht="15">
      <c r="A1599" s="8"/>
      <c r="B1599" s="8"/>
      <c r="C1599" s="8"/>
      <c r="D1599" s="8"/>
      <c r="E1599" s="8"/>
      <c r="F1599" s="8"/>
      <c r="G1599" s="8"/>
      <c r="H1599" s="8"/>
      <c r="I1599" s="8"/>
      <c r="J1599" s="8"/>
    </row>
    <row r="1600" spans="1:10" ht="15">
      <c r="A1600" s="8"/>
      <c r="B1600" s="8"/>
      <c r="C1600" s="8"/>
      <c r="D1600" s="8"/>
      <c r="E1600" s="8"/>
      <c r="F1600" s="8"/>
      <c r="G1600" s="8"/>
      <c r="H1600" s="8"/>
      <c r="I1600" s="8"/>
      <c r="J1600" s="8"/>
    </row>
    <row r="1601" spans="1:10" ht="15">
      <c r="A1601" s="8"/>
      <c r="B1601" s="8"/>
      <c r="C1601" s="8"/>
      <c r="D1601" s="8"/>
      <c r="E1601" s="8"/>
      <c r="F1601" s="8"/>
      <c r="G1601" s="8"/>
      <c r="H1601" s="8"/>
      <c r="I1601" s="8"/>
      <c r="J1601" s="8"/>
    </row>
    <row r="1602" spans="1:10" ht="15">
      <c r="A1602" s="8"/>
      <c r="B1602" s="8"/>
      <c r="C1602" s="8"/>
      <c r="D1602" s="8"/>
      <c r="E1602" s="8"/>
      <c r="F1602" s="8"/>
      <c r="G1602" s="8"/>
      <c r="H1602" s="8"/>
      <c r="I1602" s="8"/>
      <c r="J1602" s="8"/>
    </row>
    <row r="1603" spans="1:10" ht="15">
      <c r="A1603" s="8"/>
      <c r="B1603" s="8"/>
      <c r="C1603" s="8"/>
      <c r="D1603" s="8"/>
      <c r="E1603" s="8"/>
      <c r="F1603" s="8"/>
      <c r="G1603" s="8"/>
      <c r="H1603" s="8"/>
      <c r="I1603" s="8"/>
      <c r="J1603" s="8"/>
    </row>
    <row r="1604" spans="1:10" ht="15">
      <c r="A1604" s="8"/>
      <c r="B1604" s="8"/>
      <c r="C1604" s="8"/>
      <c r="D1604" s="8"/>
      <c r="E1604" s="8"/>
      <c r="F1604" s="8"/>
      <c r="G1604" s="8"/>
      <c r="H1604" s="8"/>
      <c r="I1604" s="8"/>
      <c r="J1604" s="8"/>
    </row>
    <row r="1605" spans="1:10" ht="15">
      <c r="A1605" s="8"/>
      <c r="B1605" s="8"/>
      <c r="C1605" s="8"/>
      <c r="D1605" s="8"/>
      <c r="E1605" s="8"/>
      <c r="F1605" s="8"/>
      <c r="G1605" s="8"/>
      <c r="H1605" s="8"/>
      <c r="I1605" s="8"/>
      <c r="J1605" s="8"/>
    </row>
    <row r="1606" spans="1:10" ht="15">
      <c r="A1606" s="8"/>
      <c r="B1606" s="8"/>
      <c r="C1606" s="8"/>
      <c r="D1606" s="8"/>
      <c r="E1606" s="8"/>
      <c r="F1606" s="8"/>
      <c r="G1606" s="8"/>
      <c r="H1606" s="8"/>
      <c r="I1606" s="8"/>
      <c r="J1606" s="8"/>
    </row>
    <row r="1607" spans="1:10" ht="15">
      <c r="A1607" s="8"/>
      <c r="B1607" s="8"/>
      <c r="C1607" s="8"/>
      <c r="D1607" s="8"/>
      <c r="E1607" s="8"/>
      <c r="F1607" s="8"/>
      <c r="G1607" s="8"/>
      <c r="H1607" s="8"/>
      <c r="I1607" s="8"/>
      <c r="J1607" s="8"/>
    </row>
    <row r="1608" spans="1:10" ht="15">
      <c r="A1608" s="8"/>
      <c r="B1608" s="8"/>
      <c r="C1608" s="8"/>
      <c r="D1608" s="8"/>
      <c r="E1608" s="8"/>
      <c r="F1608" s="8"/>
      <c r="G1608" s="8"/>
      <c r="H1608" s="8"/>
      <c r="I1608" s="8"/>
      <c r="J1608" s="8"/>
    </row>
    <row r="1609" spans="1:10" ht="15">
      <c r="A1609" s="8"/>
      <c r="B1609" s="8"/>
      <c r="C1609" s="8"/>
      <c r="D1609" s="8"/>
      <c r="E1609" s="8"/>
      <c r="F1609" s="8"/>
      <c r="G1609" s="8"/>
      <c r="H1609" s="8"/>
      <c r="I1609" s="8"/>
      <c r="J1609" s="8"/>
    </row>
    <row r="1610" spans="1:10" ht="15">
      <c r="A1610" s="8"/>
      <c r="B1610" s="8"/>
      <c r="C1610" s="8"/>
      <c r="D1610" s="8"/>
      <c r="E1610" s="8"/>
      <c r="F1610" s="8"/>
      <c r="G1610" s="8"/>
      <c r="H1610" s="8"/>
      <c r="I1610" s="8"/>
      <c r="J1610" s="8"/>
    </row>
    <row r="1611" spans="1:10" ht="15">
      <c r="A1611" s="8"/>
      <c r="B1611" s="8"/>
      <c r="C1611" s="8"/>
      <c r="D1611" s="8"/>
      <c r="E1611" s="8"/>
      <c r="F1611" s="8"/>
      <c r="G1611" s="8"/>
      <c r="H1611" s="8"/>
      <c r="I1611" s="8"/>
      <c r="J1611" s="8"/>
    </row>
    <row r="1612" spans="1:10" ht="15">
      <c r="A1612" s="8"/>
      <c r="B1612" s="8"/>
      <c r="C1612" s="8"/>
      <c r="D1612" s="8"/>
      <c r="E1612" s="8"/>
      <c r="F1612" s="8"/>
      <c r="G1612" s="8"/>
      <c r="H1612" s="8"/>
      <c r="I1612" s="8"/>
      <c r="J1612" s="8"/>
    </row>
    <row r="1613" spans="1:10" ht="15">
      <c r="A1613" s="8"/>
      <c r="B1613" s="8"/>
      <c r="C1613" s="8"/>
      <c r="D1613" s="8"/>
      <c r="E1613" s="8"/>
      <c r="F1613" s="8"/>
      <c r="G1613" s="8"/>
      <c r="H1613" s="8"/>
      <c r="I1613" s="8"/>
      <c r="J1613" s="8"/>
    </row>
    <row r="1614" spans="1:10" ht="15">
      <c r="A1614" s="8"/>
      <c r="B1614" s="8"/>
      <c r="C1614" s="8"/>
      <c r="D1614" s="8"/>
      <c r="E1614" s="8"/>
      <c r="F1614" s="8"/>
      <c r="G1614" s="8"/>
      <c r="H1614" s="8"/>
      <c r="I1614" s="8"/>
      <c r="J1614" s="8"/>
    </row>
    <row r="1615" spans="1:10" ht="15">
      <c r="A1615" s="8"/>
      <c r="B1615" s="8"/>
      <c r="C1615" s="8"/>
      <c r="D1615" s="8"/>
      <c r="E1615" s="8"/>
      <c r="F1615" s="8"/>
      <c r="G1615" s="8"/>
      <c r="H1615" s="8"/>
      <c r="I1615" s="8"/>
      <c r="J1615" s="8"/>
    </row>
    <row r="1616" spans="1:10" ht="15">
      <c r="A1616" s="8"/>
      <c r="B1616" s="8"/>
      <c r="C1616" s="8"/>
      <c r="D1616" s="8"/>
      <c r="E1616" s="8"/>
      <c r="F1616" s="8"/>
      <c r="G1616" s="8"/>
      <c r="H1616" s="8"/>
      <c r="I1616" s="8"/>
      <c r="J1616" s="8"/>
    </row>
    <row r="1617" spans="1:10" ht="15">
      <c r="A1617" s="8"/>
      <c r="B1617" s="8"/>
      <c r="C1617" s="8"/>
      <c r="D1617" s="8"/>
      <c r="E1617" s="8"/>
      <c r="F1617" s="8"/>
      <c r="G1617" s="8"/>
      <c r="H1617" s="8"/>
      <c r="I1617" s="8"/>
      <c r="J1617" s="8"/>
    </row>
    <row r="1618" spans="1:10" ht="15">
      <c r="A1618" s="8"/>
      <c r="B1618" s="8"/>
      <c r="C1618" s="8"/>
      <c r="D1618" s="8"/>
      <c r="E1618" s="8"/>
      <c r="F1618" s="8"/>
      <c r="G1618" s="8"/>
      <c r="H1618" s="8"/>
      <c r="I1618" s="8"/>
      <c r="J1618" s="8"/>
    </row>
    <row r="1619" spans="1:10" ht="15">
      <c r="A1619" s="8"/>
      <c r="B1619" s="8"/>
      <c r="C1619" s="8"/>
      <c r="D1619" s="8"/>
      <c r="E1619" s="8"/>
      <c r="F1619" s="8"/>
      <c r="G1619" s="8"/>
      <c r="H1619" s="8"/>
      <c r="I1619" s="8"/>
      <c r="J1619" s="8"/>
    </row>
    <row r="1620" spans="1:10" ht="15">
      <c r="A1620" s="8"/>
      <c r="B1620" s="8"/>
      <c r="C1620" s="8"/>
      <c r="D1620" s="8"/>
      <c r="E1620" s="8"/>
      <c r="F1620" s="8"/>
      <c r="G1620" s="8"/>
      <c r="H1620" s="8"/>
      <c r="I1620" s="8"/>
      <c r="J1620" s="8"/>
    </row>
    <row r="1621" spans="1:10" ht="15">
      <c r="A1621" s="8"/>
      <c r="B1621" s="8"/>
      <c r="C1621" s="8"/>
      <c r="D1621" s="8"/>
      <c r="E1621" s="8"/>
      <c r="F1621" s="8"/>
      <c r="G1621" s="8"/>
      <c r="H1621" s="8"/>
      <c r="I1621" s="8"/>
      <c r="J1621" s="8"/>
    </row>
    <row r="1622" spans="1:10" ht="15">
      <c r="A1622" s="8"/>
      <c r="B1622" s="8"/>
      <c r="C1622" s="8"/>
      <c r="D1622" s="8"/>
      <c r="E1622" s="8"/>
      <c r="F1622" s="8"/>
      <c r="G1622" s="8"/>
      <c r="H1622" s="8"/>
      <c r="I1622" s="8"/>
      <c r="J1622" s="8"/>
    </row>
    <row r="1623" spans="1:10" ht="15">
      <c r="A1623" s="8"/>
      <c r="B1623" s="8"/>
      <c r="C1623" s="8"/>
      <c r="D1623" s="8"/>
      <c r="E1623" s="8"/>
      <c r="F1623" s="8"/>
      <c r="G1623" s="8"/>
      <c r="H1623" s="8"/>
      <c r="I1623" s="8"/>
      <c r="J1623" s="8"/>
    </row>
    <row r="1624" spans="1:10" ht="15">
      <c r="A1624" s="8"/>
      <c r="B1624" s="8"/>
      <c r="C1624" s="8"/>
      <c r="D1624" s="8"/>
      <c r="E1624" s="8"/>
      <c r="F1624" s="8"/>
      <c r="G1624" s="8"/>
      <c r="H1624" s="8"/>
      <c r="I1624" s="8"/>
      <c r="J1624" s="8"/>
    </row>
    <row r="1625" spans="1:10" ht="15">
      <c r="A1625" s="8"/>
      <c r="B1625" s="8"/>
      <c r="C1625" s="8"/>
      <c r="D1625" s="8"/>
      <c r="E1625" s="8"/>
      <c r="F1625" s="8"/>
      <c r="G1625" s="8"/>
      <c r="H1625" s="8"/>
      <c r="I1625" s="8"/>
      <c r="J1625" s="8"/>
    </row>
    <row r="1626" spans="1:10" ht="15">
      <c r="A1626" s="8"/>
      <c r="B1626" s="8"/>
      <c r="C1626" s="8"/>
      <c r="D1626" s="8"/>
      <c r="E1626" s="8"/>
      <c r="F1626" s="8"/>
      <c r="G1626" s="8"/>
      <c r="H1626" s="8"/>
      <c r="I1626" s="8"/>
      <c r="J1626" s="8"/>
    </row>
    <row r="1627" spans="1:10" ht="15">
      <c r="A1627" s="8"/>
      <c r="B1627" s="8"/>
      <c r="C1627" s="8"/>
      <c r="D1627" s="8"/>
      <c r="E1627" s="8"/>
      <c r="F1627" s="8"/>
      <c r="G1627" s="8"/>
      <c r="H1627" s="8"/>
      <c r="I1627" s="8"/>
      <c r="J1627" s="8"/>
    </row>
    <row r="1628" spans="1:10" ht="15">
      <c r="A1628" s="8"/>
      <c r="B1628" s="8"/>
      <c r="C1628" s="8"/>
      <c r="D1628" s="8"/>
      <c r="E1628" s="8"/>
      <c r="F1628" s="8"/>
      <c r="G1628" s="8"/>
      <c r="H1628" s="8"/>
      <c r="I1628" s="8"/>
      <c r="J1628" s="8"/>
    </row>
    <row r="1629" spans="1:10" ht="15">
      <c r="A1629" s="8"/>
      <c r="B1629" s="8"/>
      <c r="C1629" s="8"/>
      <c r="D1629" s="8"/>
      <c r="E1629" s="8"/>
      <c r="F1629" s="8"/>
      <c r="G1629" s="8"/>
      <c r="H1629" s="8"/>
      <c r="I1629" s="8"/>
      <c r="J1629" s="8"/>
    </row>
    <row r="1630" spans="1:10" ht="15">
      <c r="A1630" s="8"/>
      <c r="B1630" s="8"/>
      <c r="C1630" s="8"/>
      <c r="D1630" s="8"/>
      <c r="E1630" s="8"/>
      <c r="F1630" s="8"/>
      <c r="G1630" s="8"/>
      <c r="H1630" s="8"/>
      <c r="I1630" s="8"/>
      <c r="J1630" s="8"/>
    </row>
    <row r="1631" spans="1:10" ht="15">
      <c r="A1631" s="8"/>
      <c r="B1631" s="8"/>
      <c r="C1631" s="8"/>
      <c r="D1631" s="8"/>
      <c r="E1631" s="8"/>
      <c r="F1631" s="8"/>
      <c r="G1631" s="8"/>
      <c r="H1631" s="8"/>
      <c r="I1631" s="8"/>
      <c r="J1631" s="8"/>
    </row>
    <row r="1632" spans="1:10" ht="15">
      <c r="A1632" s="8"/>
      <c r="B1632" s="8"/>
      <c r="C1632" s="8"/>
      <c r="D1632" s="8"/>
      <c r="E1632" s="8"/>
      <c r="F1632" s="8"/>
      <c r="G1632" s="8"/>
      <c r="H1632" s="8"/>
      <c r="I1632" s="8"/>
      <c r="J1632" s="8"/>
    </row>
    <row r="1633" spans="1:10" ht="15">
      <c r="A1633" s="8"/>
      <c r="B1633" s="8"/>
      <c r="C1633" s="8"/>
      <c r="D1633" s="8"/>
      <c r="E1633" s="8"/>
      <c r="F1633" s="8"/>
      <c r="G1633" s="8"/>
      <c r="H1633" s="8"/>
      <c r="I1633" s="8"/>
      <c r="J1633" s="8"/>
    </row>
    <row r="1634" spans="1:10" ht="15">
      <c r="A1634" s="8"/>
      <c r="B1634" s="8"/>
      <c r="C1634" s="8"/>
      <c r="D1634" s="8"/>
      <c r="E1634" s="8"/>
      <c r="F1634" s="8"/>
      <c r="G1634" s="8"/>
      <c r="H1634" s="8"/>
      <c r="I1634" s="8"/>
      <c r="J1634" s="8"/>
    </row>
    <row r="1635" spans="1:10" ht="15">
      <c r="A1635" s="8"/>
      <c r="B1635" s="8"/>
      <c r="C1635" s="8"/>
      <c r="D1635" s="8"/>
      <c r="E1635" s="8"/>
      <c r="F1635" s="8"/>
      <c r="G1635" s="8"/>
      <c r="H1635" s="8"/>
      <c r="I1635" s="8"/>
      <c r="J1635" s="8"/>
    </row>
    <row r="1636" spans="1:10" ht="15">
      <c r="A1636" s="8"/>
      <c r="B1636" s="8"/>
      <c r="C1636" s="8"/>
      <c r="D1636" s="8"/>
      <c r="E1636" s="8"/>
      <c r="F1636" s="8"/>
      <c r="G1636" s="8"/>
      <c r="H1636" s="8"/>
      <c r="I1636" s="8"/>
      <c r="J1636" s="8"/>
    </row>
    <row r="1637" spans="1:10" ht="15">
      <c r="A1637" s="8"/>
      <c r="B1637" s="8"/>
      <c r="C1637" s="8"/>
      <c r="D1637" s="8"/>
      <c r="E1637" s="8"/>
      <c r="F1637" s="8"/>
      <c r="G1637" s="8"/>
      <c r="H1637" s="8"/>
      <c r="I1637" s="8"/>
      <c r="J1637" s="8"/>
    </row>
    <row r="1638" spans="1:10" ht="15">
      <c r="A1638" s="8"/>
      <c r="B1638" s="8"/>
      <c r="C1638" s="8"/>
      <c r="D1638" s="8"/>
      <c r="E1638" s="8"/>
      <c r="F1638" s="8"/>
      <c r="G1638" s="8"/>
      <c r="H1638" s="8"/>
      <c r="I1638" s="8"/>
      <c r="J1638" s="8"/>
    </row>
    <row r="1639" spans="1:10" ht="15">
      <c r="A1639" s="8"/>
      <c r="B1639" s="8"/>
      <c r="C1639" s="8"/>
      <c r="D1639" s="8"/>
      <c r="E1639" s="8"/>
      <c r="F1639" s="8"/>
      <c r="G1639" s="8"/>
      <c r="H1639" s="8"/>
      <c r="I1639" s="8"/>
      <c r="J1639" s="8"/>
    </row>
    <row r="1640" spans="1:10" ht="15">
      <c r="A1640" s="8"/>
      <c r="B1640" s="8"/>
      <c r="C1640" s="8"/>
      <c r="D1640" s="8"/>
      <c r="E1640" s="8"/>
      <c r="F1640" s="8"/>
      <c r="G1640" s="8"/>
      <c r="H1640" s="8"/>
      <c r="I1640" s="8"/>
      <c r="J1640" s="8"/>
    </row>
    <row r="1641" spans="1:10" ht="15">
      <c r="A1641" s="8"/>
      <c r="B1641" s="8"/>
      <c r="C1641" s="8"/>
      <c r="D1641" s="8"/>
      <c r="E1641" s="8"/>
      <c r="F1641" s="8"/>
      <c r="G1641" s="8"/>
      <c r="H1641" s="8"/>
      <c r="I1641" s="8"/>
      <c r="J1641" s="8"/>
    </row>
    <row r="1642" spans="1:10" ht="15">
      <c r="A1642" s="8"/>
      <c r="B1642" s="8"/>
      <c r="C1642" s="8"/>
      <c r="D1642" s="8"/>
      <c r="E1642" s="8"/>
      <c r="F1642" s="8"/>
      <c r="G1642" s="8"/>
      <c r="H1642" s="8"/>
      <c r="I1642" s="8"/>
      <c r="J1642" s="8"/>
    </row>
    <row r="1643" spans="1:10" ht="15">
      <c r="A1643" s="8"/>
      <c r="B1643" s="8"/>
      <c r="C1643" s="8"/>
      <c r="D1643" s="8"/>
      <c r="E1643" s="8"/>
      <c r="F1643" s="8"/>
      <c r="G1643" s="8"/>
      <c r="H1643" s="8"/>
      <c r="I1643" s="8"/>
      <c r="J1643" s="8"/>
    </row>
    <row r="1644" spans="1:10" ht="15">
      <c r="A1644" s="8"/>
      <c r="B1644" s="8"/>
      <c r="C1644" s="8"/>
      <c r="D1644" s="8"/>
      <c r="E1644" s="8"/>
      <c r="F1644" s="8"/>
      <c r="G1644" s="8"/>
      <c r="H1644" s="8"/>
      <c r="I1644" s="8"/>
      <c r="J1644" s="8"/>
    </row>
    <row r="1645" spans="1:10" ht="15">
      <c r="A1645" s="8"/>
      <c r="B1645" s="8"/>
      <c r="C1645" s="8"/>
      <c r="D1645" s="8"/>
      <c r="E1645" s="8"/>
      <c r="F1645" s="8"/>
      <c r="G1645" s="8"/>
      <c r="H1645" s="8"/>
      <c r="I1645" s="8"/>
      <c r="J1645" s="8"/>
    </row>
    <row r="1646" spans="1:10" ht="15">
      <c r="A1646" s="8"/>
      <c r="B1646" s="8"/>
      <c r="C1646" s="8"/>
      <c r="D1646" s="8"/>
      <c r="E1646" s="8"/>
      <c r="F1646" s="8"/>
      <c r="G1646" s="8"/>
      <c r="H1646" s="8"/>
      <c r="I1646" s="8"/>
      <c r="J1646" s="8"/>
    </row>
    <row r="1647" spans="1:10" ht="15">
      <c r="A1647" s="8"/>
      <c r="B1647" s="8"/>
      <c r="C1647" s="8"/>
      <c r="D1647" s="8"/>
      <c r="E1647" s="8"/>
      <c r="F1647" s="8"/>
      <c r="G1647" s="8"/>
      <c r="H1647" s="8"/>
      <c r="I1647" s="8"/>
      <c r="J1647" s="8"/>
    </row>
    <row r="1648" spans="1:10" ht="15">
      <c r="A1648" s="8"/>
      <c r="B1648" s="8"/>
      <c r="C1648" s="8"/>
      <c r="D1648" s="8"/>
      <c r="E1648" s="8"/>
      <c r="F1648" s="8"/>
      <c r="G1648" s="8"/>
      <c r="H1648" s="8"/>
      <c r="I1648" s="8"/>
      <c r="J1648" s="8"/>
    </row>
    <row r="1649" spans="1:10" ht="15">
      <c r="A1649" s="8"/>
      <c r="B1649" s="8"/>
      <c r="C1649" s="8"/>
      <c r="D1649" s="8"/>
      <c r="E1649" s="8"/>
      <c r="F1649" s="8"/>
      <c r="G1649" s="8"/>
      <c r="H1649" s="8"/>
      <c r="I1649" s="8"/>
      <c r="J1649" s="8"/>
    </row>
    <row r="1650" spans="1:10" ht="15">
      <c r="A1650" s="8"/>
      <c r="B1650" s="8"/>
      <c r="C1650" s="8"/>
      <c r="D1650" s="8"/>
      <c r="E1650" s="8"/>
      <c r="F1650" s="8"/>
      <c r="G1650" s="8"/>
      <c r="H1650" s="8"/>
      <c r="I1650" s="8"/>
      <c r="J1650" s="8"/>
    </row>
    <row r="1651" spans="1:10" ht="15">
      <c r="A1651" s="8"/>
      <c r="B1651" s="8"/>
      <c r="C1651" s="8"/>
      <c r="D1651" s="8"/>
      <c r="E1651" s="8"/>
      <c r="F1651" s="8"/>
      <c r="G1651" s="8"/>
      <c r="H1651" s="8"/>
      <c r="I1651" s="8"/>
      <c r="J1651" s="8"/>
    </row>
    <row r="1652" spans="1:10" ht="15">
      <c r="A1652" s="8"/>
      <c r="B1652" s="8"/>
      <c r="C1652" s="8"/>
      <c r="D1652" s="8"/>
      <c r="E1652" s="8"/>
      <c r="F1652" s="8"/>
      <c r="G1652" s="8"/>
      <c r="H1652" s="8"/>
      <c r="I1652" s="8"/>
      <c r="J1652" s="8"/>
    </row>
    <row r="1653" spans="1:10" ht="15">
      <c r="A1653" s="8"/>
      <c r="B1653" s="8"/>
      <c r="C1653" s="8"/>
      <c r="D1653" s="8"/>
      <c r="E1653" s="8"/>
      <c r="F1653" s="8"/>
      <c r="G1653" s="8"/>
      <c r="H1653" s="8"/>
      <c r="I1653" s="8"/>
      <c r="J1653" s="8"/>
    </row>
    <row r="1654" spans="1:10" ht="15">
      <c r="A1654" s="8"/>
      <c r="B1654" s="8"/>
      <c r="C1654" s="8"/>
      <c r="D1654" s="8"/>
      <c r="E1654" s="8"/>
      <c r="F1654" s="8"/>
      <c r="G1654" s="8"/>
      <c r="H1654" s="8"/>
      <c r="I1654" s="8"/>
      <c r="J1654" s="8"/>
    </row>
    <row r="1655" spans="1:10" ht="15">
      <c r="A1655" s="8"/>
      <c r="B1655" s="8"/>
      <c r="C1655" s="8"/>
      <c r="D1655" s="8"/>
      <c r="E1655" s="8"/>
      <c r="F1655" s="8"/>
      <c r="G1655" s="8"/>
      <c r="H1655" s="8"/>
      <c r="I1655" s="8"/>
      <c r="J1655" s="8"/>
    </row>
    <row r="1656" spans="1:10" ht="15">
      <c r="A1656" s="8"/>
      <c r="B1656" s="8"/>
      <c r="C1656" s="8"/>
      <c r="D1656" s="8"/>
      <c r="E1656" s="8"/>
      <c r="F1656" s="8"/>
      <c r="G1656" s="8"/>
      <c r="H1656" s="8"/>
      <c r="I1656" s="8"/>
      <c r="J1656" s="8"/>
    </row>
    <row r="1657" spans="1:10" ht="15">
      <c r="A1657" s="8"/>
      <c r="B1657" s="8"/>
      <c r="C1657" s="8"/>
      <c r="D1657" s="8"/>
      <c r="E1657" s="8"/>
      <c r="F1657" s="8"/>
      <c r="G1657" s="8"/>
      <c r="H1657" s="8"/>
      <c r="I1657" s="8"/>
      <c r="J1657" s="8"/>
    </row>
    <row r="1658" spans="1:10" ht="15">
      <c r="A1658" s="8"/>
      <c r="B1658" s="8"/>
      <c r="C1658" s="8"/>
      <c r="D1658" s="8"/>
      <c r="E1658" s="8"/>
      <c r="F1658" s="8"/>
      <c r="G1658" s="8"/>
      <c r="H1658" s="8"/>
      <c r="I1658" s="8"/>
      <c r="J1658" s="8"/>
    </row>
    <row r="1659" spans="1:10" ht="15">
      <c r="A1659" s="8"/>
      <c r="B1659" s="8"/>
      <c r="C1659" s="8"/>
      <c r="D1659" s="8"/>
      <c r="E1659" s="8"/>
      <c r="F1659" s="8"/>
      <c r="G1659" s="8"/>
      <c r="H1659" s="8"/>
      <c r="I1659" s="8"/>
      <c r="J1659" s="8"/>
    </row>
    <row r="1660" spans="1:10" ht="15">
      <c r="A1660" s="8"/>
      <c r="B1660" s="8"/>
      <c r="C1660" s="8"/>
      <c r="D1660" s="8"/>
      <c r="E1660" s="8"/>
      <c r="F1660" s="8"/>
      <c r="G1660" s="8"/>
      <c r="H1660" s="8"/>
      <c r="I1660" s="8"/>
      <c r="J1660" s="8"/>
    </row>
    <row r="1661" spans="1:10" ht="15">
      <c r="A1661" s="8"/>
      <c r="B1661" s="8"/>
      <c r="C1661" s="8"/>
      <c r="D1661" s="8"/>
      <c r="E1661" s="8"/>
      <c r="F1661" s="8"/>
      <c r="G1661" s="8"/>
      <c r="H1661" s="8"/>
      <c r="I1661" s="8"/>
      <c r="J1661" s="8"/>
    </row>
    <row r="1662" spans="1:10" ht="15">
      <c r="A1662" s="8"/>
      <c r="B1662" s="8"/>
      <c r="C1662" s="8"/>
      <c r="D1662" s="8"/>
      <c r="E1662" s="8"/>
      <c r="F1662" s="8"/>
      <c r="G1662" s="8"/>
      <c r="H1662" s="8"/>
      <c r="I1662" s="8"/>
      <c r="J1662" s="8"/>
    </row>
    <row r="1663" spans="1:10" ht="15">
      <c r="A1663" s="8"/>
      <c r="B1663" s="8"/>
      <c r="C1663" s="8"/>
      <c r="D1663" s="8"/>
      <c r="E1663" s="8"/>
      <c r="F1663" s="8"/>
      <c r="G1663" s="8"/>
      <c r="H1663" s="8"/>
      <c r="I1663" s="8"/>
      <c r="J1663" s="8"/>
    </row>
    <row r="1664" spans="1:10" ht="15">
      <c r="A1664" s="8"/>
      <c r="B1664" s="8"/>
      <c r="C1664" s="8"/>
      <c r="D1664" s="8"/>
      <c r="E1664" s="8"/>
      <c r="F1664" s="8"/>
      <c r="G1664" s="8"/>
      <c r="H1664" s="8"/>
      <c r="I1664" s="8"/>
      <c r="J1664" s="8"/>
    </row>
    <row r="1665" spans="1:10" ht="15">
      <c r="A1665" s="8"/>
      <c r="B1665" s="8"/>
      <c r="C1665" s="8"/>
      <c r="D1665" s="8"/>
      <c r="E1665" s="8"/>
      <c r="F1665" s="8"/>
      <c r="G1665" s="8"/>
      <c r="H1665" s="8"/>
      <c r="I1665" s="8"/>
      <c r="J1665" s="8"/>
    </row>
    <row r="1666" spans="1:10" ht="15">
      <c r="A1666" s="8"/>
      <c r="B1666" s="8"/>
      <c r="C1666" s="8"/>
      <c r="D1666" s="8"/>
      <c r="E1666" s="8"/>
      <c r="F1666" s="8"/>
      <c r="G1666" s="8"/>
      <c r="H1666" s="8"/>
      <c r="I1666" s="8"/>
      <c r="J1666" s="8"/>
    </row>
    <row r="1667" spans="1:10" ht="15">
      <c r="A1667" s="8"/>
      <c r="B1667" s="8"/>
      <c r="C1667" s="8"/>
      <c r="D1667" s="8"/>
      <c r="E1667" s="8"/>
      <c r="F1667" s="8"/>
      <c r="G1667" s="8"/>
      <c r="H1667" s="8"/>
      <c r="I1667" s="8"/>
      <c r="J1667" s="8"/>
    </row>
    <row r="1668" spans="1:10" ht="15">
      <c r="A1668" s="8"/>
      <c r="B1668" s="8"/>
      <c r="C1668" s="8"/>
      <c r="D1668" s="8"/>
      <c r="E1668" s="8"/>
      <c r="F1668" s="8"/>
      <c r="G1668" s="8"/>
      <c r="H1668" s="8"/>
      <c r="I1668" s="8"/>
      <c r="J1668" s="8"/>
    </row>
    <row r="1669" spans="1:10" ht="15">
      <c r="A1669" s="8"/>
      <c r="B1669" s="8"/>
      <c r="C1669" s="8"/>
      <c r="D1669" s="8"/>
      <c r="E1669" s="8"/>
      <c r="F1669" s="8"/>
      <c r="G1669" s="8"/>
      <c r="H1669" s="8"/>
      <c r="I1669" s="8"/>
      <c r="J1669" s="8"/>
    </row>
    <row r="1670" spans="1:10" ht="15">
      <c r="A1670" s="8"/>
      <c r="B1670" s="8"/>
      <c r="C1670" s="8"/>
      <c r="D1670" s="8"/>
      <c r="E1670" s="8"/>
      <c r="F1670" s="8"/>
      <c r="G1670" s="8"/>
      <c r="H1670" s="8"/>
      <c r="I1670" s="8"/>
      <c r="J1670" s="8"/>
    </row>
    <row r="1671" spans="1:10" ht="15">
      <c r="A1671" s="8"/>
      <c r="B1671" s="8"/>
      <c r="C1671" s="8"/>
      <c r="D1671" s="8"/>
      <c r="E1671" s="8"/>
      <c r="F1671" s="8"/>
      <c r="G1671" s="8"/>
      <c r="H1671" s="8"/>
      <c r="I1671" s="8"/>
      <c r="J1671" s="8"/>
    </row>
    <row r="1672" spans="1:10" ht="15">
      <c r="A1672" s="8"/>
      <c r="B1672" s="8"/>
      <c r="C1672" s="8"/>
      <c r="D1672" s="8"/>
      <c r="E1672" s="8"/>
      <c r="F1672" s="8"/>
      <c r="G1672" s="8"/>
      <c r="H1672" s="8"/>
      <c r="I1672" s="8"/>
      <c r="J1672" s="8"/>
    </row>
    <row r="1673" spans="1:10" ht="15">
      <c r="A1673" s="8"/>
      <c r="B1673" s="8"/>
      <c r="C1673" s="8"/>
      <c r="D1673" s="8"/>
      <c r="E1673" s="8"/>
      <c r="F1673" s="8"/>
      <c r="G1673" s="8"/>
      <c r="H1673" s="8"/>
      <c r="I1673" s="8"/>
      <c r="J1673" s="8"/>
    </row>
    <row r="1674" spans="1:10" ht="15">
      <c r="A1674" s="8"/>
      <c r="B1674" s="8"/>
      <c r="C1674" s="8"/>
      <c r="D1674" s="8"/>
      <c r="E1674" s="8"/>
      <c r="F1674" s="8"/>
      <c r="G1674" s="8"/>
      <c r="H1674" s="8"/>
      <c r="I1674" s="8"/>
      <c r="J1674" s="8"/>
    </row>
    <row r="1675" spans="1:10" ht="15">
      <c r="A1675" s="8"/>
      <c r="B1675" s="8"/>
      <c r="C1675" s="8"/>
      <c r="D1675" s="8"/>
      <c r="E1675" s="8"/>
      <c r="F1675" s="8"/>
      <c r="G1675" s="8"/>
      <c r="H1675" s="8"/>
      <c r="I1675" s="8"/>
      <c r="J1675" s="8"/>
    </row>
    <row r="1676" spans="1:10" ht="15">
      <c r="A1676" s="8"/>
      <c r="B1676" s="8"/>
      <c r="C1676" s="8"/>
      <c r="D1676" s="8"/>
      <c r="E1676" s="8"/>
      <c r="F1676" s="8"/>
      <c r="G1676" s="8"/>
      <c r="H1676" s="8"/>
      <c r="I1676" s="8"/>
      <c r="J1676" s="8"/>
    </row>
    <row r="1677" spans="1:10" ht="15">
      <c r="A1677" s="8"/>
      <c r="B1677" s="8"/>
      <c r="C1677" s="8"/>
      <c r="D1677" s="8"/>
      <c r="E1677" s="8"/>
      <c r="F1677" s="8"/>
      <c r="G1677" s="8"/>
      <c r="H1677" s="8"/>
      <c r="I1677" s="8"/>
      <c r="J1677" s="8"/>
    </row>
    <row r="1678" spans="1:10" ht="15">
      <c r="A1678" s="8"/>
      <c r="B1678" s="8"/>
      <c r="C1678" s="8"/>
      <c r="D1678" s="8"/>
      <c r="E1678" s="8"/>
      <c r="F1678" s="8"/>
      <c r="G1678" s="8"/>
      <c r="H1678" s="8"/>
      <c r="I1678" s="8"/>
      <c r="J1678" s="8"/>
    </row>
    <row r="1679" spans="1:10" ht="15">
      <c r="A1679" s="8"/>
      <c r="B1679" s="8"/>
      <c r="C1679" s="8"/>
      <c r="D1679" s="8"/>
      <c r="E1679" s="8"/>
      <c r="F1679" s="8"/>
      <c r="G1679" s="8"/>
      <c r="H1679" s="8"/>
      <c r="I1679" s="8"/>
      <c r="J1679" s="8"/>
    </row>
    <row r="1680" spans="1:10" ht="15">
      <c r="A1680" s="8"/>
      <c r="B1680" s="8"/>
      <c r="C1680" s="8"/>
      <c r="D1680" s="8"/>
      <c r="E1680" s="8"/>
      <c r="F1680" s="8"/>
      <c r="G1680" s="8"/>
      <c r="H1680" s="8"/>
      <c r="I1680" s="8"/>
      <c r="J1680" s="8"/>
    </row>
    <row r="1681" spans="1:10" ht="15">
      <c r="A1681" s="8"/>
      <c r="B1681" s="8"/>
      <c r="C1681" s="8"/>
      <c r="D1681" s="8"/>
      <c r="E1681" s="8"/>
      <c r="F1681" s="8"/>
      <c r="G1681" s="8"/>
      <c r="H1681" s="8"/>
      <c r="I1681" s="8"/>
      <c r="J1681" s="8"/>
    </row>
    <row r="1682" spans="1:10" ht="15">
      <c r="A1682" s="8"/>
      <c r="B1682" s="8"/>
      <c r="C1682" s="8"/>
      <c r="D1682" s="8"/>
      <c r="E1682" s="8"/>
      <c r="F1682" s="8"/>
      <c r="G1682" s="8"/>
      <c r="H1682" s="8"/>
      <c r="I1682" s="8"/>
      <c r="J1682" s="8"/>
    </row>
    <row r="1683" spans="1:10" ht="15">
      <c r="A1683" s="8"/>
      <c r="B1683" s="8"/>
      <c r="C1683" s="8"/>
      <c r="D1683" s="8"/>
      <c r="E1683" s="8"/>
      <c r="F1683" s="8"/>
      <c r="G1683" s="8"/>
      <c r="H1683" s="8"/>
      <c r="I1683" s="8"/>
      <c r="J1683" s="8"/>
    </row>
    <row r="1684" spans="1:10" ht="15">
      <c r="A1684" s="8"/>
      <c r="B1684" s="8"/>
      <c r="C1684" s="8"/>
      <c r="D1684" s="8"/>
      <c r="E1684" s="8"/>
      <c r="F1684" s="8"/>
      <c r="G1684" s="8"/>
      <c r="H1684" s="8"/>
      <c r="I1684" s="8"/>
      <c r="J1684" s="8"/>
    </row>
    <row r="1685" spans="1:10" ht="15">
      <c r="A1685" s="8"/>
      <c r="B1685" s="8"/>
      <c r="C1685" s="8"/>
      <c r="D1685" s="8"/>
      <c r="E1685" s="8"/>
      <c r="F1685" s="8"/>
      <c r="G1685" s="8"/>
      <c r="H1685" s="8"/>
      <c r="I1685" s="8"/>
      <c r="J1685" s="8"/>
    </row>
    <row r="1686" spans="1:10" ht="15">
      <c r="A1686" s="8"/>
      <c r="B1686" s="8"/>
      <c r="C1686" s="8"/>
      <c r="D1686" s="8"/>
      <c r="E1686" s="8"/>
      <c r="F1686" s="8"/>
      <c r="G1686" s="8"/>
      <c r="H1686" s="8"/>
      <c r="I1686" s="8"/>
      <c r="J1686" s="8"/>
    </row>
    <row r="1687" spans="1:10" ht="15">
      <c r="A1687" s="8"/>
      <c r="B1687" s="8"/>
      <c r="C1687" s="8"/>
      <c r="D1687" s="8"/>
      <c r="E1687" s="8"/>
      <c r="F1687" s="8"/>
      <c r="G1687" s="8"/>
      <c r="H1687" s="8"/>
      <c r="I1687" s="8"/>
      <c r="J1687" s="8"/>
    </row>
    <row r="1688" spans="1:10" ht="15">
      <c r="A1688" s="8"/>
      <c r="B1688" s="8"/>
      <c r="C1688" s="8"/>
      <c r="D1688" s="8"/>
      <c r="E1688" s="8"/>
      <c r="F1688" s="8"/>
      <c r="G1688" s="8"/>
      <c r="H1688" s="8"/>
      <c r="I1688" s="8"/>
      <c r="J1688" s="8"/>
    </row>
    <row r="1689" spans="1:10" ht="15">
      <c r="A1689" s="8"/>
      <c r="B1689" s="8"/>
      <c r="C1689" s="8"/>
      <c r="D1689" s="8"/>
      <c r="E1689" s="8"/>
      <c r="F1689" s="8"/>
      <c r="G1689" s="8"/>
      <c r="H1689" s="8"/>
      <c r="I1689" s="8"/>
      <c r="J1689" s="8"/>
    </row>
    <row r="1690" spans="1:10" ht="15">
      <c r="A1690" s="8"/>
      <c r="B1690" s="8"/>
      <c r="C1690" s="8"/>
      <c r="D1690" s="8"/>
      <c r="E1690" s="8"/>
      <c r="F1690" s="8"/>
      <c r="G1690" s="8"/>
      <c r="H1690" s="8"/>
      <c r="I1690" s="8"/>
      <c r="J1690" s="8"/>
    </row>
    <row r="1691" spans="1:10" ht="15">
      <c r="A1691" s="8"/>
      <c r="B1691" s="8"/>
      <c r="C1691" s="8"/>
      <c r="D1691" s="8"/>
      <c r="E1691" s="8"/>
      <c r="F1691" s="8"/>
      <c r="G1691" s="8"/>
      <c r="H1691" s="8"/>
      <c r="I1691" s="8"/>
      <c r="J1691" s="8"/>
    </row>
    <row r="1692" spans="1:10" ht="15">
      <c r="A1692" s="8"/>
      <c r="B1692" s="8"/>
      <c r="C1692" s="8"/>
      <c r="D1692" s="8"/>
      <c r="E1692" s="8"/>
      <c r="F1692" s="8"/>
      <c r="G1692" s="8"/>
      <c r="H1692" s="8"/>
      <c r="I1692" s="8"/>
      <c r="J1692" s="8"/>
    </row>
    <row r="1693" spans="1:10" ht="15">
      <c r="A1693" s="8"/>
      <c r="B1693" s="8"/>
      <c r="C1693" s="8"/>
      <c r="D1693" s="8"/>
      <c r="E1693" s="8"/>
      <c r="F1693" s="8"/>
      <c r="G1693" s="8"/>
      <c r="H1693" s="8"/>
      <c r="I1693" s="8"/>
      <c r="J1693" s="8"/>
    </row>
    <row r="1694" spans="1:10" ht="15">
      <c r="A1694" s="8"/>
      <c r="B1694" s="8"/>
      <c r="C1694" s="8"/>
      <c r="D1694" s="8"/>
      <c r="E1694" s="8"/>
      <c r="F1694" s="8"/>
      <c r="G1694" s="8"/>
      <c r="H1694" s="8"/>
      <c r="I1694" s="8"/>
      <c r="J1694" s="8"/>
    </row>
    <row r="1695" spans="1:10" ht="15">
      <c r="A1695" s="8"/>
      <c r="B1695" s="8"/>
      <c r="C1695" s="8"/>
      <c r="D1695" s="8"/>
      <c r="E1695" s="8"/>
      <c r="F1695" s="8"/>
      <c r="G1695" s="8"/>
      <c r="H1695" s="8"/>
      <c r="I1695" s="8"/>
      <c r="J1695" s="8"/>
    </row>
    <row r="1696" spans="1:10" ht="15">
      <c r="A1696" s="8"/>
      <c r="B1696" s="8"/>
      <c r="C1696" s="8"/>
      <c r="D1696" s="8"/>
      <c r="E1696" s="8"/>
      <c r="F1696" s="8"/>
      <c r="G1696" s="8"/>
      <c r="H1696" s="8"/>
      <c r="I1696" s="8"/>
      <c r="J1696" s="8"/>
    </row>
    <row r="1697" spans="1:10" ht="15">
      <c r="A1697" s="8"/>
      <c r="B1697" s="8"/>
      <c r="C1697" s="8"/>
      <c r="D1697" s="8"/>
      <c r="E1697" s="8"/>
      <c r="F1697" s="8"/>
      <c r="G1697" s="8"/>
      <c r="H1697" s="8"/>
      <c r="I1697" s="8"/>
      <c r="J1697" s="8"/>
    </row>
    <row r="1698" spans="1:10" ht="15">
      <c r="A1698" s="8"/>
      <c r="B1698" s="8"/>
      <c r="C1698" s="8"/>
      <c r="D1698" s="8"/>
      <c r="E1698" s="8"/>
      <c r="F1698" s="8"/>
      <c r="G1698" s="8"/>
      <c r="H1698" s="8"/>
      <c r="I1698" s="8"/>
      <c r="J1698" s="8"/>
    </row>
    <row r="1699" spans="1:10" ht="15">
      <c r="A1699" s="8"/>
      <c r="B1699" s="8"/>
      <c r="C1699" s="8"/>
      <c r="D1699" s="8"/>
      <c r="E1699" s="8"/>
      <c r="F1699" s="8"/>
      <c r="G1699" s="8"/>
      <c r="H1699" s="8"/>
      <c r="I1699" s="8"/>
      <c r="J1699" s="8"/>
    </row>
    <row r="1700" spans="1:10" ht="15">
      <c r="A1700" s="8"/>
      <c r="B1700" s="8"/>
      <c r="C1700" s="8"/>
      <c r="D1700" s="8"/>
      <c r="E1700" s="8"/>
      <c r="F1700" s="8"/>
      <c r="G1700" s="8"/>
      <c r="H1700" s="8"/>
      <c r="I1700" s="8"/>
      <c r="J1700" s="8"/>
    </row>
    <row r="1701" spans="1:10" ht="15">
      <c r="A1701" s="8"/>
      <c r="B1701" s="8"/>
      <c r="C1701" s="8"/>
      <c r="D1701" s="8"/>
      <c r="E1701" s="8"/>
      <c r="F1701" s="8"/>
      <c r="G1701" s="8"/>
      <c r="H1701" s="8"/>
      <c r="I1701" s="8"/>
      <c r="J1701" s="8"/>
    </row>
    <row r="1702" spans="1:10" ht="15">
      <c r="A1702" s="8"/>
      <c r="B1702" s="8"/>
      <c r="C1702" s="8"/>
      <c r="D1702" s="8"/>
      <c r="E1702" s="8"/>
      <c r="F1702" s="8"/>
      <c r="G1702" s="8"/>
      <c r="H1702" s="8"/>
      <c r="I1702" s="8"/>
      <c r="J1702" s="8"/>
    </row>
    <row r="1703" spans="1:10" ht="15">
      <c r="A1703" s="8"/>
      <c r="B1703" s="8"/>
      <c r="C1703" s="8"/>
      <c r="D1703" s="8"/>
      <c r="E1703" s="8"/>
      <c r="F1703" s="8"/>
      <c r="G1703" s="8"/>
      <c r="H1703" s="8"/>
      <c r="I1703" s="8"/>
      <c r="J1703" s="8"/>
    </row>
    <row r="1704" spans="1:10" ht="15">
      <c r="A1704" s="8"/>
      <c r="B1704" s="8"/>
      <c r="C1704" s="8"/>
      <c r="D1704" s="8"/>
      <c r="E1704" s="8"/>
      <c r="F1704" s="8"/>
      <c r="G1704" s="8"/>
      <c r="H1704" s="8"/>
      <c r="I1704" s="8"/>
      <c r="J1704" s="8"/>
    </row>
    <row r="1705" spans="1:10" ht="15">
      <c r="A1705" s="8"/>
      <c r="B1705" s="8"/>
      <c r="C1705" s="8"/>
      <c r="D1705" s="8"/>
      <c r="E1705" s="8"/>
      <c r="F1705" s="8"/>
      <c r="G1705" s="8"/>
      <c r="H1705" s="8"/>
      <c r="I1705" s="8"/>
      <c r="J1705" s="8"/>
    </row>
    <row r="1706" spans="1:10" ht="15">
      <c r="A1706" s="8"/>
      <c r="B1706" s="8"/>
      <c r="C1706" s="8"/>
      <c r="D1706" s="8"/>
      <c r="E1706" s="8"/>
      <c r="F1706" s="8"/>
      <c r="G1706" s="8"/>
      <c r="H1706" s="8"/>
      <c r="I1706" s="8"/>
      <c r="J1706" s="8"/>
    </row>
    <row r="1707" spans="1:10" ht="15">
      <c r="A1707" s="8"/>
      <c r="B1707" s="8"/>
      <c r="C1707" s="8"/>
      <c r="D1707" s="8"/>
      <c r="E1707" s="8"/>
      <c r="F1707" s="8"/>
      <c r="G1707" s="8"/>
      <c r="H1707" s="8"/>
      <c r="I1707" s="8"/>
      <c r="J1707" s="8"/>
    </row>
    <row r="1708" spans="1:10" ht="15">
      <c r="A1708" s="8"/>
      <c r="B1708" s="8"/>
      <c r="C1708" s="8"/>
      <c r="D1708" s="8"/>
      <c r="E1708" s="8"/>
      <c r="F1708" s="8"/>
      <c r="G1708" s="8"/>
      <c r="H1708" s="8"/>
      <c r="I1708" s="8"/>
      <c r="J1708" s="8"/>
    </row>
    <row r="1709" spans="1:10" ht="15">
      <c r="A1709" s="8"/>
      <c r="B1709" s="8"/>
      <c r="C1709" s="8"/>
      <c r="D1709" s="8"/>
      <c r="E1709" s="8"/>
      <c r="F1709" s="8"/>
      <c r="G1709" s="8"/>
      <c r="H1709" s="8"/>
      <c r="I1709" s="8"/>
      <c r="J1709" s="8"/>
    </row>
    <row r="1710" spans="1:10" ht="15">
      <c r="A1710" s="8"/>
      <c r="B1710" s="8"/>
      <c r="C1710" s="8"/>
      <c r="D1710" s="8"/>
      <c r="E1710" s="8"/>
      <c r="F1710" s="8"/>
      <c r="G1710" s="8"/>
      <c r="H1710" s="8"/>
      <c r="I1710" s="8"/>
      <c r="J1710" s="8"/>
    </row>
    <row r="1711" spans="1:10" ht="15">
      <c r="A1711" s="8"/>
      <c r="B1711" s="8"/>
      <c r="C1711" s="8"/>
      <c r="D1711" s="8"/>
      <c r="E1711" s="8"/>
      <c r="F1711" s="8"/>
      <c r="G1711" s="8"/>
      <c r="H1711" s="8"/>
      <c r="I1711" s="8"/>
      <c r="J1711" s="8"/>
    </row>
    <row r="1712" spans="1:10" ht="15">
      <c r="A1712" s="8"/>
      <c r="B1712" s="8"/>
      <c r="C1712" s="8"/>
      <c r="D1712" s="8"/>
      <c r="E1712" s="8"/>
      <c r="F1712" s="8"/>
      <c r="G1712" s="8"/>
      <c r="H1712" s="8"/>
      <c r="I1712" s="8"/>
      <c r="J1712" s="8"/>
    </row>
    <row r="1713" spans="1:10" ht="15">
      <c r="A1713" s="8"/>
      <c r="B1713" s="8"/>
      <c r="C1713" s="8"/>
      <c r="D1713" s="8"/>
      <c r="E1713" s="8"/>
      <c r="F1713" s="8"/>
      <c r="G1713" s="8"/>
      <c r="H1713" s="8"/>
      <c r="I1713" s="8"/>
      <c r="J1713" s="8"/>
    </row>
    <row r="1714" spans="1:10" ht="15">
      <c r="A1714" s="8"/>
      <c r="B1714" s="8"/>
      <c r="C1714" s="8"/>
      <c r="D1714" s="8"/>
      <c r="E1714" s="8"/>
      <c r="F1714" s="8"/>
      <c r="G1714" s="8"/>
      <c r="H1714" s="8"/>
      <c r="I1714" s="8"/>
      <c r="J1714" s="8"/>
    </row>
    <row r="1715" spans="1:10" ht="15">
      <c r="A1715" s="8"/>
      <c r="B1715" s="8"/>
      <c r="C1715" s="8"/>
      <c r="D1715" s="8"/>
      <c r="E1715" s="8"/>
      <c r="F1715" s="8"/>
      <c r="G1715" s="8"/>
      <c r="H1715" s="8"/>
      <c r="I1715" s="8"/>
      <c r="J1715" s="8"/>
    </row>
    <row r="1716" spans="1:10" ht="15">
      <c r="A1716" s="8"/>
      <c r="B1716" s="8"/>
      <c r="C1716" s="8"/>
      <c r="D1716" s="8"/>
      <c r="E1716" s="8"/>
      <c r="F1716" s="8"/>
      <c r="G1716" s="8"/>
      <c r="H1716" s="8"/>
      <c r="I1716" s="8"/>
      <c r="J1716" s="8"/>
    </row>
    <row r="1717" spans="1:10" ht="15">
      <c r="A1717" s="8"/>
      <c r="B1717" s="8"/>
      <c r="C1717" s="8"/>
      <c r="D1717" s="8"/>
      <c r="E1717" s="8"/>
      <c r="F1717" s="8"/>
      <c r="G1717" s="8"/>
      <c r="H1717" s="8"/>
      <c r="I1717" s="8"/>
      <c r="J1717" s="8"/>
    </row>
    <row r="1718" spans="1:10" ht="15">
      <c r="A1718" s="8"/>
      <c r="B1718" s="8"/>
      <c r="C1718" s="8"/>
      <c r="D1718" s="8"/>
      <c r="E1718" s="8"/>
      <c r="F1718" s="8"/>
      <c r="G1718" s="8"/>
      <c r="H1718" s="8"/>
      <c r="I1718" s="8"/>
      <c r="J1718" s="8"/>
    </row>
    <row r="1719" spans="1:10" ht="15">
      <c r="A1719" s="8"/>
      <c r="B1719" s="8"/>
      <c r="C1719" s="8"/>
      <c r="D1719" s="8"/>
      <c r="E1719" s="8"/>
      <c r="F1719" s="8"/>
      <c r="G1719" s="8"/>
      <c r="H1719" s="8"/>
      <c r="I1719" s="8"/>
      <c r="J1719" s="8"/>
    </row>
    <row r="1720" spans="1:10" ht="15">
      <c r="A1720" s="8"/>
      <c r="B1720" s="8"/>
      <c r="C1720" s="8"/>
      <c r="D1720" s="8"/>
      <c r="E1720" s="8"/>
      <c r="F1720" s="8"/>
      <c r="G1720" s="8"/>
      <c r="H1720" s="8"/>
      <c r="I1720" s="8"/>
      <c r="J1720" s="8"/>
    </row>
    <row r="1721" spans="1:10" ht="15">
      <c r="A1721" s="8"/>
      <c r="B1721" s="8"/>
      <c r="C1721" s="8"/>
      <c r="D1721" s="8"/>
      <c r="E1721" s="8"/>
      <c r="F1721" s="8"/>
      <c r="G1721" s="8"/>
      <c r="H1721" s="8"/>
      <c r="I1721" s="8"/>
      <c r="J1721" s="8"/>
    </row>
    <row r="1722" spans="1:10" ht="15">
      <c r="A1722" s="8"/>
      <c r="B1722" s="8"/>
      <c r="C1722" s="8"/>
      <c r="D1722" s="8"/>
      <c r="E1722" s="8"/>
      <c r="F1722" s="8"/>
      <c r="G1722" s="8"/>
      <c r="H1722" s="8"/>
      <c r="I1722" s="8"/>
      <c r="J1722" s="8"/>
    </row>
    <row r="1723" spans="1:10" ht="15">
      <c r="A1723" s="8"/>
      <c r="B1723" s="8"/>
      <c r="C1723" s="8"/>
      <c r="D1723" s="8"/>
      <c r="E1723" s="8"/>
      <c r="F1723" s="8"/>
      <c r="G1723" s="8"/>
      <c r="H1723" s="8"/>
      <c r="I1723" s="8"/>
      <c r="J1723" s="8"/>
    </row>
    <row r="1724" spans="1:10" ht="15">
      <c r="A1724" s="8"/>
      <c r="B1724" s="8"/>
      <c r="C1724" s="8"/>
      <c r="D1724" s="8"/>
      <c r="E1724" s="8"/>
      <c r="F1724" s="8"/>
      <c r="G1724" s="8"/>
      <c r="H1724" s="8"/>
      <c r="I1724" s="8"/>
      <c r="J1724" s="8"/>
    </row>
    <row r="1725" spans="1:10" ht="15">
      <c r="A1725" s="8"/>
      <c r="B1725" s="8"/>
      <c r="C1725" s="8"/>
      <c r="D1725" s="8"/>
      <c r="E1725" s="8"/>
      <c r="F1725" s="8"/>
      <c r="G1725" s="8"/>
      <c r="H1725" s="8"/>
      <c r="I1725" s="8"/>
      <c r="J1725" s="8"/>
    </row>
    <row r="1726" spans="1:10" ht="15">
      <c r="A1726" s="8"/>
      <c r="B1726" s="8"/>
      <c r="C1726" s="8"/>
      <c r="D1726" s="8"/>
      <c r="E1726" s="8"/>
      <c r="F1726" s="8"/>
      <c r="G1726" s="8"/>
      <c r="H1726" s="8"/>
      <c r="I1726" s="8"/>
      <c r="J1726" s="8"/>
    </row>
    <row r="1727" spans="1:10" ht="15">
      <c r="A1727" s="8"/>
      <c r="B1727" s="8"/>
      <c r="C1727" s="8"/>
      <c r="D1727" s="8"/>
      <c r="E1727" s="8"/>
      <c r="F1727" s="8"/>
      <c r="G1727" s="8"/>
      <c r="H1727" s="8"/>
      <c r="I1727" s="8"/>
      <c r="J1727" s="8"/>
    </row>
    <row r="1728" spans="1:10" ht="15">
      <c r="A1728" s="8"/>
      <c r="B1728" s="8"/>
      <c r="C1728" s="8"/>
      <c r="D1728" s="8"/>
      <c r="E1728" s="8"/>
      <c r="F1728" s="8"/>
      <c r="G1728" s="8"/>
      <c r="H1728" s="8"/>
      <c r="I1728" s="8"/>
      <c r="J1728" s="8"/>
    </row>
    <row r="1729" spans="1:10" ht="15">
      <c r="A1729" s="8"/>
      <c r="B1729" s="8"/>
      <c r="C1729" s="8"/>
      <c r="D1729" s="8"/>
      <c r="E1729" s="8"/>
      <c r="F1729" s="8"/>
      <c r="G1729" s="8"/>
      <c r="H1729" s="8"/>
      <c r="I1729" s="8"/>
      <c r="J1729" s="8"/>
    </row>
    <row r="1730" spans="1:10" ht="15">
      <c r="A1730" s="8"/>
      <c r="B1730" s="8"/>
      <c r="C1730" s="8"/>
      <c r="D1730" s="8"/>
      <c r="E1730" s="8"/>
      <c r="F1730" s="8"/>
      <c r="G1730" s="8"/>
      <c r="H1730" s="8"/>
      <c r="I1730" s="8"/>
      <c r="J1730" s="8"/>
    </row>
    <row r="1731" spans="1:10" ht="15">
      <c r="A1731" s="8"/>
      <c r="B1731" s="8"/>
      <c r="C1731" s="8"/>
      <c r="D1731" s="8"/>
      <c r="E1731" s="8"/>
      <c r="F1731" s="8"/>
      <c r="G1731" s="8"/>
      <c r="H1731" s="8"/>
      <c r="I1731" s="8"/>
      <c r="J1731" s="8"/>
    </row>
    <row r="1732" spans="1:10" ht="15">
      <c r="A1732" s="8"/>
      <c r="B1732" s="8"/>
      <c r="C1732" s="8"/>
      <c r="D1732" s="8"/>
      <c r="E1732" s="8"/>
      <c r="F1732" s="8"/>
      <c r="G1732" s="8"/>
      <c r="H1732" s="8"/>
      <c r="I1732" s="8"/>
      <c r="J1732" s="8"/>
    </row>
    <row r="1733" spans="1:10" ht="15">
      <c r="A1733" s="8"/>
      <c r="B1733" s="8"/>
      <c r="C1733" s="8"/>
      <c r="D1733" s="8"/>
      <c r="E1733" s="8"/>
      <c r="F1733" s="8"/>
      <c r="G1733" s="8"/>
      <c r="H1733" s="8"/>
      <c r="I1733" s="8"/>
      <c r="J1733" s="8"/>
    </row>
    <row r="1734" spans="1:10" ht="15">
      <c r="A1734" s="8"/>
      <c r="B1734" s="8"/>
      <c r="C1734" s="8"/>
      <c r="D1734" s="8"/>
      <c r="E1734" s="8"/>
      <c r="F1734" s="8"/>
      <c r="G1734" s="8"/>
      <c r="H1734" s="8"/>
      <c r="I1734" s="8"/>
      <c r="J1734" s="8"/>
    </row>
    <row r="1735" spans="1:10" ht="15">
      <c r="A1735" s="8"/>
      <c r="B1735" s="8"/>
      <c r="C1735" s="8"/>
      <c r="D1735" s="8"/>
      <c r="E1735" s="8"/>
      <c r="F1735" s="8"/>
      <c r="G1735" s="8"/>
      <c r="H1735" s="8"/>
      <c r="I1735" s="8"/>
      <c r="J1735" s="8"/>
    </row>
    <row r="1736" spans="1:10" ht="15">
      <c r="A1736" s="8"/>
      <c r="B1736" s="8"/>
      <c r="C1736" s="8"/>
      <c r="D1736" s="8"/>
      <c r="E1736" s="8"/>
      <c r="F1736" s="8"/>
      <c r="G1736" s="8"/>
      <c r="H1736" s="8"/>
      <c r="I1736" s="8"/>
      <c r="J1736" s="8"/>
    </row>
    <row r="1737" spans="1:10" ht="15">
      <c r="A1737" s="8"/>
      <c r="B1737" s="8"/>
      <c r="C1737" s="8"/>
      <c r="D1737" s="8"/>
      <c r="E1737" s="8"/>
      <c r="F1737" s="8"/>
      <c r="G1737" s="8"/>
      <c r="H1737" s="8"/>
      <c r="I1737" s="8"/>
      <c r="J1737" s="8"/>
    </row>
    <row r="1738" spans="1:10" ht="15">
      <c r="A1738" s="8"/>
      <c r="B1738" s="8"/>
      <c r="C1738" s="8"/>
      <c r="D1738" s="8"/>
      <c r="E1738" s="8"/>
      <c r="F1738" s="8"/>
      <c r="G1738" s="8"/>
      <c r="H1738" s="8"/>
      <c r="I1738" s="8"/>
      <c r="J1738" s="8"/>
    </row>
    <row r="1739" spans="1:10" ht="15">
      <c r="A1739" s="8"/>
      <c r="B1739" s="8"/>
      <c r="C1739" s="8"/>
      <c r="D1739" s="8"/>
      <c r="E1739" s="8"/>
      <c r="F1739" s="8"/>
      <c r="G1739" s="8"/>
      <c r="H1739" s="8"/>
      <c r="I1739" s="8"/>
      <c r="J1739" s="8"/>
    </row>
    <row r="1740" spans="1:10" ht="15">
      <c r="A1740" s="8"/>
      <c r="B1740" s="8"/>
      <c r="C1740" s="8"/>
      <c r="D1740" s="8"/>
      <c r="E1740" s="8"/>
      <c r="F1740" s="8"/>
      <c r="G1740" s="8"/>
      <c r="H1740" s="8"/>
      <c r="I1740" s="8"/>
      <c r="J1740" s="8"/>
    </row>
    <row r="1741" spans="1:10" ht="15">
      <c r="A1741" s="8"/>
      <c r="B1741" s="8"/>
      <c r="C1741" s="8"/>
      <c r="D1741" s="8"/>
      <c r="E1741" s="8"/>
      <c r="F1741" s="8"/>
      <c r="G1741" s="8"/>
      <c r="H1741" s="8"/>
      <c r="I1741" s="8"/>
      <c r="J1741" s="8"/>
    </row>
    <row r="1742" spans="1:10" ht="15">
      <c r="A1742" s="8"/>
      <c r="B1742" s="8"/>
      <c r="C1742" s="8"/>
      <c r="D1742" s="8"/>
      <c r="E1742" s="8"/>
      <c r="F1742" s="8"/>
      <c r="G1742" s="8"/>
      <c r="H1742" s="8"/>
      <c r="I1742" s="8"/>
      <c r="J1742" s="8"/>
    </row>
    <row r="1743" spans="1:10" ht="15">
      <c r="A1743" s="8"/>
      <c r="B1743" s="8"/>
      <c r="C1743" s="8"/>
      <c r="D1743" s="8"/>
      <c r="E1743" s="8"/>
      <c r="F1743" s="8"/>
      <c r="G1743" s="8"/>
      <c r="H1743" s="8"/>
      <c r="I1743" s="8"/>
      <c r="J1743" s="8"/>
    </row>
    <row r="1744" spans="1:10" ht="15">
      <c r="A1744" s="8"/>
      <c r="B1744" s="8"/>
      <c r="C1744" s="8"/>
      <c r="D1744" s="8"/>
      <c r="E1744" s="8"/>
      <c r="F1744" s="8"/>
      <c r="G1744" s="8"/>
      <c r="H1744" s="8"/>
      <c r="I1744" s="8"/>
      <c r="J1744" s="8"/>
    </row>
    <row r="1745" spans="1:10" ht="15">
      <c r="A1745" s="8"/>
      <c r="B1745" s="8"/>
      <c r="C1745" s="8"/>
      <c r="D1745" s="8"/>
      <c r="E1745" s="8"/>
      <c r="F1745" s="8"/>
      <c r="G1745" s="8"/>
      <c r="H1745" s="8"/>
      <c r="I1745" s="8"/>
      <c r="J1745" s="8"/>
    </row>
    <row r="1746" spans="1:10" ht="15">
      <c r="A1746" s="8"/>
      <c r="B1746" s="8"/>
      <c r="C1746" s="8"/>
      <c r="D1746" s="8"/>
      <c r="E1746" s="8"/>
      <c r="F1746" s="8"/>
      <c r="G1746" s="8"/>
      <c r="H1746" s="8"/>
      <c r="I1746" s="8"/>
      <c r="J1746" s="8"/>
    </row>
    <row r="1747" spans="1:10" ht="15">
      <c r="A1747" s="8"/>
      <c r="B1747" s="8"/>
      <c r="C1747" s="8"/>
      <c r="D1747" s="8"/>
      <c r="E1747" s="8"/>
      <c r="F1747" s="8"/>
      <c r="G1747" s="8"/>
      <c r="H1747" s="8"/>
      <c r="I1747" s="8"/>
      <c r="J1747" s="8"/>
    </row>
    <row r="1748" spans="1:10" ht="15">
      <c r="A1748" s="8"/>
      <c r="B1748" s="8"/>
      <c r="C1748" s="8"/>
      <c r="D1748" s="8"/>
      <c r="E1748" s="8"/>
      <c r="F1748" s="8"/>
      <c r="G1748" s="8"/>
      <c r="H1748" s="8"/>
      <c r="I1748" s="8"/>
      <c r="J1748" s="8"/>
    </row>
    <row r="1749" spans="1:10" ht="15">
      <c r="A1749" s="8"/>
      <c r="B1749" s="8"/>
      <c r="C1749" s="8"/>
      <c r="D1749" s="8"/>
      <c r="E1749" s="8"/>
      <c r="F1749" s="8"/>
      <c r="G1749" s="8"/>
      <c r="H1749" s="8"/>
      <c r="I1749" s="8"/>
      <c r="J1749" s="8"/>
    </row>
    <row r="1750" spans="1:10" ht="15">
      <c r="A1750" s="8"/>
      <c r="B1750" s="8"/>
      <c r="C1750" s="8"/>
      <c r="D1750" s="8"/>
      <c r="E1750" s="8"/>
      <c r="F1750" s="8"/>
      <c r="G1750" s="8"/>
      <c r="H1750" s="8"/>
      <c r="I1750" s="8"/>
      <c r="J1750" s="8"/>
    </row>
    <row r="1751" spans="1:10" ht="15">
      <c r="A1751" s="8"/>
      <c r="B1751" s="8"/>
      <c r="C1751" s="8"/>
      <c r="D1751" s="8"/>
      <c r="E1751" s="8"/>
      <c r="F1751" s="8"/>
      <c r="G1751" s="8"/>
      <c r="H1751" s="8"/>
      <c r="I1751" s="8"/>
      <c r="J1751" s="8"/>
    </row>
    <row r="1752" spans="1:10" ht="15">
      <c r="A1752" s="8"/>
      <c r="B1752" s="8"/>
      <c r="C1752" s="8"/>
      <c r="D1752" s="8"/>
      <c r="E1752" s="8"/>
      <c r="F1752" s="8"/>
      <c r="G1752" s="8"/>
      <c r="H1752" s="8"/>
      <c r="I1752" s="8"/>
      <c r="J1752" s="8"/>
    </row>
    <row r="1753" spans="1:10" ht="15">
      <c r="A1753" s="8"/>
      <c r="B1753" s="8"/>
      <c r="C1753" s="8"/>
      <c r="D1753" s="8"/>
      <c r="E1753" s="8"/>
      <c r="F1753" s="8"/>
      <c r="G1753" s="8"/>
      <c r="H1753" s="8"/>
      <c r="I1753" s="8"/>
      <c r="J1753" s="8"/>
    </row>
    <row r="1754" spans="1:10" ht="15">
      <c r="A1754" s="8"/>
      <c r="B1754" s="8"/>
      <c r="C1754" s="8"/>
      <c r="D1754" s="8"/>
      <c r="E1754" s="8"/>
      <c r="F1754" s="8"/>
      <c r="G1754" s="8"/>
      <c r="H1754" s="8"/>
      <c r="I1754" s="8"/>
      <c r="J1754" s="8"/>
    </row>
    <row r="1755" spans="1:10" ht="15">
      <c r="A1755" s="8"/>
      <c r="B1755" s="8"/>
      <c r="C1755" s="8"/>
      <c r="D1755" s="8"/>
      <c r="E1755" s="8"/>
      <c r="F1755" s="8"/>
      <c r="G1755" s="8"/>
      <c r="H1755" s="8"/>
      <c r="I1755" s="8"/>
      <c r="J1755" s="8"/>
    </row>
    <row r="1756" spans="1:10" ht="15">
      <c r="A1756" s="8"/>
      <c r="B1756" s="8"/>
      <c r="C1756" s="8"/>
      <c r="D1756" s="8"/>
      <c r="E1756" s="8"/>
      <c r="F1756" s="8"/>
      <c r="G1756" s="8"/>
      <c r="H1756" s="8"/>
      <c r="I1756" s="8"/>
      <c r="J1756" s="8"/>
    </row>
    <row r="1757" spans="1:10" ht="15">
      <c r="A1757" s="8"/>
      <c r="B1757" s="8"/>
      <c r="C1757" s="8"/>
      <c r="D1757" s="8"/>
      <c r="E1757" s="8"/>
      <c r="F1757" s="8"/>
      <c r="G1757" s="8"/>
      <c r="H1757" s="8"/>
      <c r="I1757" s="8"/>
      <c r="J1757" s="8"/>
    </row>
    <row r="1758" spans="1:10" ht="15">
      <c r="A1758" s="8"/>
      <c r="B1758" s="8"/>
      <c r="C1758" s="8"/>
      <c r="D1758" s="8"/>
      <c r="E1758" s="8"/>
      <c r="F1758" s="8"/>
      <c r="G1758" s="8"/>
      <c r="H1758" s="8"/>
      <c r="I1758" s="8"/>
      <c r="J1758" s="8"/>
    </row>
    <row r="1759" spans="1:10" ht="15">
      <c r="A1759" s="8"/>
      <c r="B1759" s="8"/>
      <c r="C1759" s="8"/>
      <c r="D1759" s="8"/>
      <c r="E1759" s="8"/>
      <c r="F1759" s="8"/>
      <c r="G1759" s="8"/>
      <c r="H1759" s="8"/>
      <c r="I1759" s="8"/>
      <c r="J1759" s="8"/>
    </row>
    <row r="1760" spans="1:10" ht="15">
      <c r="A1760" s="8"/>
      <c r="B1760" s="8"/>
      <c r="C1760" s="8"/>
      <c r="D1760" s="8"/>
      <c r="E1760" s="8"/>
      <c r="F1760" s="8"/>
      <c r="G1760" s="8"/>
      <c r="H1760" s="8"/>
      <c r="I1760" s="8"/>
      <c r="J1760" s="8"/>
    </row>
    <row r="1761" spans="1:10" ht="15">
      <c r="A1761" s="8"/>
      <c r="B1761" s="8"/>
      <c r="C1761" s="8"/>
      <c r="D1761" s="8"/>
      <c r="E1761" s="8"/>
      <c r="F1761" s="8"/>
      <c r="G1761" s="8"/>
      <c r="H1761" s="8"/>
      <c r="I1761" s="8"/>
      <c r="J1761" s="8"/>
    </row>
    <row r="1762" spans="1:10" ht="15">
      <c r="A1762" s="8"/>
      <c r="B1762" s="8"/>
      <c r="C1762" s="8"/>
      <c r="D1762" s="8"/>
      <c r="E1762" s="8"/>
      <c r="F1762" s="8"/>
      <c r="G1762" s="8"/>
      <c r="H1762" s="8"/>
      <c r="I1762" s="8"/>
      <c r="J1762" s="8"/>
    </row>
    <row r="1763" spans="1:10" ht="15">
      <c r="A1763" s="8"/>
      <c r="B1763" s="8"/>
      <c r="C1763" s="8"/>
      <c r="D1763" s="8"/>
      <c r="E1763" s="8"/>
      <c r="F1763" s="8"/>
      <c r="G1763" s="8"/>
      <c r="H1763" s="8"/>
      <c r="I1763" s="8"/>
      <c r="J1763" s="8"/>
    </row>
    <row r="1764" spans="1:10" ht="15">
      <c r="A1764" s="8"/>
      <c r="B1764" s="8"/>
      <c r="C1764" s="8"/>
      <c r="D1764" s="8"/>
      <c r="E1764" s="8"/>
      <c r="F1764" s="8"/>
      <c r="G1764" s="8"/>
      <c r="H1764" s="8"/>
      <c r="I1764" s="8"/>
      <c r="J1764" s="8"/>
    </row>
    <row r="1765" spans="1:10" ht="15">
      <c r="A1765" s="8"/>
      <c r="B1765" s="8"/>
      <c r="C1765" s="8"/>
      <c r="D1765" s="8"/>
      <c r="E1765" s="8"/>
      <c r="F1765" s="8"/>
      <c r="G1765" s="8"/>
      <c r="H1765" s="8"/>
      <c r="I1765" s="8"/>
      <c r="J1765" s="8"/>
    </row>
    <row r="1766" spans="1:10" ht="15">
      <c r="A1766" s="8"/>
      <c r="B1766" s="8"/>
      <c r="C1766" s="8"/>
      <c r="D1766" s="8"/>
      <c r="E1766" s="8"/>
      <c r="F1766" s="8"/>
      <c r="G1766" s="8"/>
      <c r="H1766" s="8"/>
      <c r="I1766" s="8"/>
      <c r="J1766" s="8"/>
    </row>
    <row r="1767" spans="1:10" ht="15">
      <c r="A1767" s="8"/>
      <c r="B1767" s="8"/>
      <c r="C1767" s="8"/>
      <c r="D1767" s="8"/>
      <c r="E1767" s="8"/>
      <c r="F1767" s="8"/>
      <c r="G1767" s="8"/>
      <c r="H1767" s="8"/>
      <c r="I1767" s="8"/>
      <c r="J1767" s="8"/>
    </row>
    <row r="1768" spans="1:10" ht="15">
      <c r="A1768" s="8"/>
      <c r="B1768" s="8"/>
      <c r="C1768" s="8"/>
      <c r="D1768" s="8"/>
      <c r="E1768" s="8"/>
      <c r="F1768" s="8"/>
      <c r="G1768" s="8"/>
      <c r="H1768" s="8"/>
      <c r="I1768" s="8"/>
      <c r="J1768" s="8"/>
    </row>
    <row r="1769" spans="1:10" ht="15">
      <c r="A1769" s="8"/>
      <c r="B1769" s="8"/>
      <c r="C1769" s="8"/>
      <c r="D1769" s="8"/>
      <c r="E1769" s="8"/>
      <c r="F1769" s="8"/>
      <c r="G1769" s="8"/>
      <c r="H1769" s="8"/>
      <c r="I1769" s="8"/>
      <c r="J1769" s="8"/>
    </row>
    <row r="1770" spans="1:10" ht="15">
      <c r="A1770" s="8"/>
      <c r="B1770" s="8"/>
      <c r="C1770" s="8"/>
      <c r="D1770" s="8"/>
      <c r="E1770" s="8"/>
      <c r="F1770" s="8"/>
      <c r="G1770" s="8"/>
      <c r="H1770" s="8"/>
      <c r="I1770" s="8"/>
      <c r="J1770" s="8"/>
    </row>
    <row r="1771" spans="1:10" ht="15">
      <c r="A1771" s="8"/>
      <c r="B1771" s="8"/>
      <c r="C1771" s="8"/>
      <c r="D1771" s="8"/>
      <c r="E1771" s="8"/>
      <c r="F1771" s="8"/>
      <c r="G1771" s="8"/>
      <c r="H1771" s="8"/>
      <c r="I1771" s="8"/>
      <c r="J1771" s="8"/>
    </row>
    <row r="1772" spans="1:10" ht="15">
      <c r="A1772" s="8"/>
      <c r="B1772" s="8"/>
      <c r="C1772" s="8"/>
      <c r="D1772" s="8"/>
      <c r="E1772" s="8"/>
      <c r="F1772" s="8"/>
      <c r="G1772" s="8"/>
      <c r="H1772" s="8"/>
      <c r="I1772" s="8"/>
      <c r="J1772" s="8"/>
    </row>
    <row r="1773" spans="1:10" ht="15">
      <c r="A1773" s="8"/>
      <c r="B1773" s="8"/>
      <c r="C1773" s="8"/>
      <c r="D1773" s="8"/>
      <c r="E1773" s="8"/>
      <c r="F1773" s="8"/>
      <c r="G1773" s="8"/>
      <c r="H1773" s="8"/>
      <c r="I1773" s="8"/>
      <c r="J1773" s="8"/>
    </row>
    <row r="1774" spans="1:10" ht="15">
      <c r="A1774" s="8"/>
      <c r="B1774" s="8"/>
      <c r="C1774" s="8"/>
      <c r="D1774" s="8"/>
      <c r="E1774" s="8"/>
      <c r="F1774" s="8"/>
      <c r="G1774" s="8"/>
      <c r="H1774" s="8"/>
      <c r="I1774" s="8"/>
      <c r="J1774" s="8"/>
    </row>
    <row r="1775" spans="1:10" ht="15">
      <c r="A1775" s="8"/>
      <c r="B1775" s="8"/>
      <c r="C1775" s="8"/>
      <c r="D1775" s="8"/>
      <c r="E1775" s="8"/>
      <c r="F1775" s="8"/>
      <c r="G1775" s="8"/>
      <c r="H1775" s="8"/>
      <c r="I1775" s="8"/>
      <c r="J1775" s="8"/>
    </row>
    <row r="1776" spans="1:10" ht="15">
      <c r="A1776" s="8"/>
      <c r="B1776" s="8"/>
      <c r="C1776" s="8"/>
      <c r="D1776" s="8"/>
      <c r="E1776" s="8"/>
      <c r="F1776" s="8"/>
      <c r="G1776" s="8"/>
      <c r="H1776" s="8"/>
      <c r="I1776" s="8"/>
      <c r="J1776" s="8"/>
    </row>
    <row r="1777" spans="1:10" ht="15">
      <c r="A1777" s="8"/>
      <c r="B1777" s="8"/>
      <c r="C1777" s="8"/>
      <c r="D1777" s="8"/>
      <c r="E1777" s="8"/>
      <c r="F1777" s="8"/>
      <c r="G1777" s="8"/>
      <c r="H1777" s="8"/>
      <c r="I1777" s="8"/>
      <c r="J1777" s="8"/>
    </row>
    <row r="1778" spans="1:10" ht="15">
      <c r="A1778" s="8"/>
      <c r="B1778" s="8"/>
      <c r="C1778" s="8"/>
      <c r="D1778" s="8"/>
      <c r="E1778" s="8"/>
      <c r="F1778" s="8"/>
      <c r="G1778" s="8"/>
      <c r="H1778" s="8"/>
      <c r="I1778" s="8"/>
      <c r="J1778" s="8"/>
    </row>
    <row r="1779" spans="1:10" ht="15">
      <c r="A1779" s="8"/>
      <c r="B1779" s="8"/>
      <c r="C1779" s="8"/>
      <c r="D1779" s="8"/>
      <c r="E1779" s="8"/>
      <c r="F1779" s="8"/>
      <c r="G1779" s="8"/>
      <c r="H1779" s="8"/>
      <c r="I1779" s="8"/>
      <c r="J1779" s="8"/>
    </row>
    <row r="1780" spans="1:10" ht="15">
      <c r="A1780" s="8"/>
      <c r="B1780" s="8"/>
      <c r="C1780" s="8"/>
      <c r="D1780" s="8"/>
      <c r="E1780" s="8"/>
      <c r="F1780" s="8"/>
      <c r="G1780" s="8"/>
      <c r="H1780" s="8"/>
      <c r="I1780" s="8"/>
      <c r="J1780" s="8"/>
    </row>
    <row r="1781" spans="1:10" ht="15">
      <c r="A1781" s="8"/>
      <c r="B1781" s="8"/>
      <c r="C1781" s="8"/>
      <c r="D1781" s="8"/>
      <c r="E1781" s="8"/>
      <c r="F1781" s="8"/>
      <c r="G1781" s="8"/>
      <c r="H1781" s="8"/>
      <c r="I1781" s="8"/>
      <c r="J1781" s="8"/>
    </row>
    <row r="1782" spans="1:10" ht="15">
      <c r="A1782" s="8"/>
      <c r="B1782" s="8"/>
      <c r="C1782" s="8"/>
      <c r="D1782" s="8"/>
      <c r="E1782" s="8"/>
      <c r="F1782" s="8"/>
      <c r="G1782" s="8"/>
      <c r="H1782" s="8"/>
      <c r="I1782" s="8"/>
      <c r="J1782" s="8"/>
    </row>
    <row r="1783" spans="1:10" ht="15">
      <c r="A1783" s="8"/>
      <c r="B1783" s="8"/>
      <c r="C1783" s="8"/>
      <c r="D1783" s="8"/>
      <c r="E1783" s="8"/>
      <c r="F1783" s="8"/>
      <c r="G1783" s="8"/>
      <c r="H1783" s="8"/>
      <c r="I1783" s="8"/>
      <c r="J1783" s="8"/>
    </row>
    <row r="1784" spans="1:10" ht="15">
      <c r="A1784" s="8"/>
      <c r="B1784" s="8"/>
      <c r="C1784" s="8"/>
      <c r="D1784" s="8"/>
      <c r="E1784" s="8"/>
      <c r="F1784" s="8"/>
      <c r="G1784" s="8"/>
      <c r="H1784" s="8"/>
      <c r="I1784" s="8"/>
      <c r="J1784" s="8"/>
    </row>
    <row r="1785" spans="1:10" ht="15">
      <c r="A1785" s="8"/>
      <c r="B1785" s="8"/>
      <c r="C1785" s="8"/>
      <c r="D1785" s="8"/>
      <c r="E1785" s="8"/>
      <c r="F1785" s="8"/>
      <c r="G1785" s="8"/>
      <c r="H1785" s="8"/>
      <c r="I1785" s="8"/>
      <c r="J1785" s="8"/>
    </row>
    <row r="1786" spans="1:10" ht="15">
      <c r="A1786" s="8"/>
      <c r="B1786" s="8"/>
      <c r="C1786" s="8"/>
      <c r="D1786" s="8"/>
      <c r="E1786" s="8"/>
      <c r="F1786" s="8"/>
      <c r="G1786" s="8"/>
      <c r="H1786" s="8"/>
      <c r="I1786" s="8"/>
      <c r="J1786" s="8"/>
    </row>
    <row r="1787" spans="1:10" ht="15">
      <c r="A1787" s="8"/>
      <c r="B1787" s="8"/>
      <c r="C1787" s="8"/>
      <c r="D1787" s="8"/>
      <c r="E1787" s="8"/>
      <c r="F1787" s="8"/>
      <c r="G1787" s="8"/>
      <c r="H1787" s="8"/>
      <c r="I1787" s="8"/>
      <c r="J1787" s="8"/>
    </row>
    <row r="1788" spans="1:10" ht="15">
      <c r="A1788" s="8"/>
      <c r="B1788" s="8"/>
      <c r="C1788" s="8"/>
      <c r="D1788" s="8"/>
      <c r="E1788" s="8"/>
      <c r="F1788" s="8"/>
      <c r="G1788" s="8"/>
      <c r="H1788" s="8"/>
      <c r="I1788" s="8"/>
      <c r="J1788" s="8"/>
    </row>
    <row r="1789" spans="1:10" ht="15">
      <c r="A1789" s="8"/>
      <c r="B1789" s="8"/>
      <c r="C1789" s="8"/>
      <c r="D1789" s="8"/>
      <c r="E1789" s="8"/>
      <c r="F1789" s="8"/>
      <c r="G1789" s="8"/>
      <c r="H1789" s="8"/>
      <c r="I1789" s="8"/>
      <c r="J1789" s="8"/>
    </row>
    <row r="1790" spans="1:10" ht="15">
      <c r="A1790" s="8"/>
      <c r="B1790" s="8"/>
      <c r="C1790" s="8"/>
      <c r="D1790" s="8"/>
      <c r="E1790" s="8"/>
      <c r="F1790" s="8"/>
      <c r="G1790" s="8"/>
      <c r="H1790" s="8"/>
      <c r="I1790" s="8"/>
      <c r="J1790" s="8"/>
    </row>
    <row r="1791" spans="1:10" ht="15">
      <c r="A1791" s="8"/>
      <c r="B1791" s="8"/>
      <c r="C1791" s="8"/>
      <c r="D1791" s="8"/>
      <c r="E1791" s="8"/>
      <c r="F1791" s="8"/>
      <c r="G1791" s="8"/>
      <c r="H1791" s="8"/>
      <c r="I1791" s="8"/>
      <c r="J1791" s="8"/>
    </row>
    <row r="1792" spans="1:10" ht="15">
      <c r="A1792" s="8"/>
      <c r="B1792" s="8"/>
      <c r="C1792" s="8"/>
      <c r="D1792" s="8"/>
      <c r="E1792" s="8"/>
      <c r="F1792" s="8"/>
      <c r="G1792" s="8"/>
      <c r="H1792" s="8"/>
      <c r="I1792" s="8"/>
      <c r="J1792" s="8"/>
    </row>
    <row r="1793" spans="1:10" ht="15">
      <c r="A1793" s="8"/>
      <c r="B1793" s="8"/>
      <c r="C1793" s="8"/>
      <c r="D1793" s="8"/>
      <c r="E1793" s="8"/>
      <c r="F1793" s="8"/>
      <c r="G1793" s="8"/>
      <c r="H1793" s="8"/>
      <c r="I1793" s="8"/>
      <c r="J1793" s="8"/>
    </row>
    <row r="1794" spans="1:10" ht="15">
      <c r="A1794" s="8"/>
      <c r="B1794" s="8"/>
      <c r="C1794" s="8"/>
      <c r="D1794" s="8"/>
      <c r="E1794" s="8"/>
      <c r="F1794" s="8"/>
      <c r="G1794" s="8"/>
      <c r="H1794" s="8"/>
      <c r="I1794" s="8"/>
      <c r="J1794" s="8"/>
    </row>
    <row r="1795" spans="1:10" ht="15">
      <c r="A1795" s="8"/>
      <c r="B1795" s="8"/>
      <c r="C1795" s="8"/>
      <c r="D1795" s="8"/>
      <c r="E1795" s="8"/>
      <c r="F1795" s="8"/>
      <c r="G1795" s="8"/>
      <c r="H1795" s="8"/>
      <c r="I1795" s="8"/>
      <c r="J1795" s="8"/>
    </row>
    <row r="1796" spans="1:10" ht="15">
      <c r="A1796" s="8"/>
      <c r="B1796" s="8"/>
      <c r="C1796" s="8"/>
      <c r="D1796" s="8"/>
      <c r="E1796" s="8"/>
      <c r="F1796" s="8"/>
      <c r="G1796" s="8"/>
      <c r="H1796" s="8"/>
      <c r="I1796" s="8"/>
      <c r="J1796" s="8"/>
    </row>
    <row r="1797" spans="1:10" ht="15">
      <c r="A1797" s="8"/>
      <c r="B1797" s="8"/>
      <c r="C1797" s="8"/>
      <c r="D1797" s="8"/>
      <c r="E1797" s="8"/>
      <c r="F1797" s="8"/>
      <c r="G1797" s="8"/>
      <c r="H1797" s="8"/>
      <c r="I1797" s="8"/>
      <c r="J1797" s="8"/>
    </row>
    <row r="1798" spans="1:10" ht="15">
      <c r="A1798" s="8"/>
      <c r="B1798" s="8"/>
      <c r="C1798" s="8"/>
      <c r="D1798" s="8"/>
      <c r="E1798" s="8"/>
      <c r="F1798" s="8"/>
      <c r="G1798" s="8"/>
      <c r="H1798" s="8"/>
      <c r="I1798" s="8"/>
      <c r="J1798" s="8"/>
    </row>
    <row r="1799" spans="1:10" ht="15">
      <c r="A1799" s="8"/>
      <c r="B1799" s="8"/>
      <c r="C1799" s="8"/>
      <c r="D1799" s="8"/>
      <c r="E1799" s="8"/>
      <c r="F1799" s="8"/>
      <c r="G1799" s="8"/>
      <c r="H1799" s="8"/>
      <c r="I1799" s="8"/>
      <c r="J1799" s="8"/>
    </row>
    <row r="1800" spans="1:10" ht="15">
      <c r="A1800" s="8"/>
      <c r="B1800" s="8"/>
      <c r="C1800" s="8"/>
      <c r="D1800" s="8"/>
      <c r="E1800" s="8"/>
      <c r="F1800" s="8"/>
      <c r="G1800" s="8"/>
      <c r="H1800" s="8"/>
      <c r="I1800" s="8"/>
      <c r="J1800" s="8"/>
    </row>
    <row r="1801" spans="1:10" ht="15">
      <c r="A1801" s="8"/>
      <c r="B1801" s="8"/>
      <c r="C1801" s="8"/>
      <c r="D1801" s="8"/>
      <c r="E1801" s="8"/>
      <c r="F1801" s="8"/>
      <c r="G1801" s="8"/>
      <c r="H1801" s="8"/>
      <c r="I1801" s="8"/>
      <c r="J1801" s="8"/>
    </row>
    <row r="1802" spans="1:10" ht="15">
      <c r="A1802" s="8"/>
      <c r="B1802" s="8"/>
      <c r="C1802" s="8"/>
      <c r="D1802" s="8"/>
      <c r="E1802" s="8"/>
      <c r="F1802" s="8"/>
      <c r="G1802" s="8"/>
      <c r="H1802" s="8"/>
      <c r="I1802" s="8"/>
      <c r="J1802" s="8"/>
    </row>
    <row r="1803" spans="1:10" ht="15">
      <c r="A1803" s="8"/>
      <c r="B1803" s="8"/>
      <c r="C1803" s="8"/>
      <c r="D1803" s="8"/>
      <c r="E1803" s="8"/>
      <c r="F1803" s="8"/>
      <c r="G1803" s="8"/>
      <c r="H1803" s="8"/>
      <c r="I1803" s="8"/>
      <c r="J1803" s="8"/>
    </row>
    <row r="1804" spans="1:10" ht="15">
      <c r="A1804" s="8"/>
      <c r="B1804" s="8"/>
      <c r="C1804" s="8"/>
      <c r="D1804" s="8"/>
      <c r="E1804" s="8"/>
      <c r="F1804" s="8"/>
      <c r="G1804" s="8"/>
      <c r="H1804" s="8"/>
      <c r="I1804" s="8"/>
      <c r="J1804" s="8"/>
    </row>
    <row r="1805" spans="1:10" ht="15">
      <c r="A1805" s="8"/>
      <c r="B1805" s="8"/>
      <c r="C1805" s="8"/>
      <c r="D1805" s="8"/>
      <c r="E1805" s="8"/>
      <c r="F1805" s="8"/>
      <c r="G1805" s="8"/>
      <c r="H1805" s="8"/>
      <c r="I1805" s="8"/>
      <c r="J1805" s="8"/>
    </row>
    <row r="1806" spans="1:10" ht="15">
      <c r="A1806" s="8"/>
      <c r="B1806" s="8"/>
      <c r="C1806" s="8"/>
      <c r="D1806" s="8"/>
      <c r="E1806" s="8"/>
      <c r="F1806" s="8"/>
      <c r="G1806" s="8"/>
      <c r="H1806" s="8"/>
      <c r="I1806" s="8"/>
      <c r="J1806" s="8"/>
    </row>
    <row r="1807" spans="1:10" ht="15">
      <c r="A1807" s="8"/>
      <c r="B1807" s="8"/>
      <c r="C1807" s="8"/>
      <c r="D1807" s="8"/>
      <c r="E1807" s="8"/>
      <c r="F1807" s="8"/>
      <c r="G1807" s="8"/>
      <c r="H1807" s="8"/>
      <c r="I1807" s="8"/>
      <c r="J1807" s="8"/>
    </row>
    <row r="1808" spans="1:10" ht="15">
      <c r="A1808" s="8"/>
      <c r="B1808" s="8"/>
      <c r="C1808" s="8"/>
      <c r="D1808" s="8"/>
      <c r="E1808" s="8"/>
      <c r="F1808" s="8"/>
      <c r="G1808" s="8"/>
      <c r="H1808" s="8"/>
      <c r="I1808" s="8"/>
      <c r="J1808" s="8"/>
    </row>
    <row r="1809" spans="1:10" ht="15">
      <c r="A1809" s="8"/>
      <c r="B1809" s="8"/>
      <c r="C1809" s="8"/>
      <c r="D1809" s="8"/>
      <c r="E1809" s="8"/>
      <c r="F1809" s="8"/>
      <c r="G1809" s="8"/>
      <c r="H1809" s="8"/>
      <c r="I1809" s="8"/>
      <c r="J1809" s="8"/>
    </row>
    <row r="1810" spans="1:10" ht="15">
      <c r="A1810" s="8"/>
      <c r="B1810" s="8"/>
      <c r="C1810" s="8"/>
      <c r="D1810" s="8"/>
      <c r="E1810" s="8"/>
      <c r="F1810" s="8"/>
      <c r="G1810" s="8"/>
      <c r="H1810" s="8"/>
      <c r="I1810" s="8"/>
      <c r="J1810" s="8"/>
    </row>
    <row r="1811" spans="1:10" ht="15">
      <c r="A1811" s="8"/>
      <c r="B1811" s="8"/>
      <c r="C1811" s="8"/>
      <c r="D1811" s="8"/>
      <c r="E1811" s="8"/>
      <c r="F1811" s="8"/>
      <c r="G1811" s="8"/>
      <c r="H1811" s="8"/>
      <c r="I1811" s="8"/>
      <c r="J1811" s="8"/>
    </row>
    <row r="1812" spans="1:10" ht="15">
      <c r="A1812" s="8"/>
      <c r="B1812" s="8"/>
      <c r="C1812" s="8"/>
      <c r="D1812" s="8"/>
      <c r="E1812" s="8"/>
      <c r="F1812" s="8"/>
      <c r="G1812" s="8"/>
      <c r="H1812" s="8"/>
      <c r="I1812" s="8"/>
      <c r="J1812" s="8"/>
    </row>
    <row r="1813" spans="1:10" ht="15">
      <c r="A1813" s="8"/>
      <c r="B1813" s="8"/>
      <c r="C1813" s="8"/>
      <c r="D1813" s="8"/>
      <c r="E1813" s="8"/>
      <c r="F1813" s="8"/>
      <c r="G1813" s="8"/>
      <c r="H1813" s="8"/>
      <c r="I1813" s="8"/>
      <c r="J1813" s="8"/>
    </row>
    <row r="1814" spans="1:10" ht="15">
      <c r="A1814" s="8"/>
      <c r="B1814" s="8"/>
      <c r="C1814" s="8"/>
      <c r="D1814" s="8"/>
      <c r="E1814" s="8"/>
      <c r="F1814" s="8"/>
      <c r="G1814" s="8"/>
      <c r="H1814" s="8"/>
      <c r="I1814" s="8"/>
      <c r="J1814" s="8"/>
    </row>
    <row r="1815" spans="1:10" ht="15">
      <c r="A1815" s="8"/>
      <c r="B1815" s="8"/>
      <c r="C1815" s="8"/>
      <c r="D1815" s="8"/>
      <c r="E1815" s="8"/>
      <c r="F1815" s="8"/>
      <c r="G1815" s="8"/>
      <c r="H1815" s="8"/>
      <c r="I1815" s="8"/>
      <c r="J1815" s="8"/>
    </row>
    <row r="1816" spans="1:10" ht="15">
      <c r="A1816" s="8"/>
      <c r="B1816" s="8"/>
      <c r="C1816" s="8"/>
      <c r="D1816" s="8"/>
      <c r="E1816" s="8"/>
      <c r="F1816" s="8"/>
      <c r="G1816" s="8"/>
      <c r="H1816" s="8"/>
      <c r="I1816" s="8"/>
      <c r="J1816" s="8"/>
    </row>
    <row r="1817" spans="1:10" ht="15">
      <c r="A1817" s="8"/>
      <c r="B1817" s="8"/>
      <c r="C1817" s="8"/>
      <c r="D1817" s="8"/>
      <c r="E1817" s="8"/>
      <c r="F1817" s="8"/>
      <c r="G1817" s="8"/>
      <c r="H1817" s="8"/>
      <c r="I1817" s="8"/>
      <c r="J1817" s="8"/>
    </row>
    <row r="1818" spans="1:10" ht="15">
      <c r="A1818" s="8"/>
      <c r="B1818" s="8"/>
      <c r="C1818" s="8"/>
      <c r="D1818" s="8"/>
      <c r="E1818" s="8"/>
      <c r="F1818" s="8"/>
      <c r="G1818" s="8"/>
      <c r="H1818" s="8"/>
      <c r="I1818" s="8"/>
      <c r="J1818" s="8"/>
    </row>
    <row r="1819" spans="1:10" ht="15">
      <c r="A1819" s="8"/>
      <c r="B1819" s="8"/>
      <c r="C1819" s="8"/>
      <c r="D1819" s="8"/>
      <c r="E1819" s="8"/>
      <c r="F1819" s="8"/>
      <c r="G1819" s="8"/>
      <c r="H1819" s="8"/>
      <c r="I1819" s="8"/>
      <c r="J1819" s="8"/>
    </row>
    <row r="1820" spans="1:10" ht="15">
      <c r="A1820" s="8"/>
      <c r="B1820" s="8"/>
      <c r="C1820" s="8"/>
      <c r="D1820" s="8"/>
      <c r="E1820" s="8"/>
      <c r="F1820" s="8"/>
      <c r="G1820" s="8"/>
      <c r="H1820" s="8"/>
      <c r="I1820" s="8"/>
      <c r="J1820" s="8"/>
    </row>
    <row r="1821" spans="1:10" ht="15">
      <c r="A1821" s="8"/>
      <c r="B1821" s="8"/>
      <c r="C1821" s="8"/>
      <c r="D1821" s="8"/>
      <c r="E1821" s="8"/>
      <c r="F1821" s="8"/>
      <c r="G1821" s="8"/>
      <c r="H1821" s="8"/>
      <c r="I1821" s="8"/>
      <c r="J1821" s="8"/>
    </row>
    <row r="1822" spans="1:10" ht="15">
      <c r="A1822" s="8"/>
      <c r="B1822" s="8"/>
      <c r="C1822" s="8"/>
      <c r="D1822" s="8"/>
      <c r="E1822" s="8"/>
      <c r="F1822" s="8"/>
      <c r="G1822" s="8"/>
      <c r="H1822" s="8"/>
      <c r="I1822" s="8"/>
      <c r="J1822" s="8"/>
    </row>
    <row r="1823" spans="1:10" ht="15">
      <c r="A1823" s="8"/>
      <c r="B1823" s="8"/>
      <c r="C1823" s="8"/>
      <c r="D1823" s="8"/>
      <c r="E1823" s="8"/>
      <c r="F1823" s="8"/>
      <c r="G1823" s="8"/>
      <c r="H1823" s="8"/>
      <c r="I1823" s="8"/>
      <c r="J1823" s="8"/>
    </row>
    <row r="1824" spans="1:10" ht="15">
      <c r="A1824" s="8"/>
      <c r="B1824" s="8"/>
      <c r="C1824" s="8"/>
      <c r="D1824" s="8"/>
      <c r="E1824" s="8"/>
      <c r="F1824" s="8"/>
      <c r="G1824" s="8"/>
      <c r="H1824" s="8"/>
      <c r="I1824" s="8"/>
      <c r="J1824" s="8"/>
    </row>
    <row r="1825" spans="1:10" ht="15">
      <c r="A1825" s="8"/>
      <c r="B1825" s="8"/>
      <c r="C1825" s="8"/>
      <c r="D1825" s="8"/>
      <c r="E1825" s="8"/>
      <c r="F1825" s="8"/>
      <c r="G1825" s="8"/>
      <c r="H1825" s="8"/>
      <c r="I1825" s="8"/>
      <c r="J1825" s="8"/>
    </row>
    <row r="1826" spans="1:10" ht="15">
      <c r="A1826" s="8"/>
      <c r="B1826" s="8"/>
      <c r="C1826" s="8"/>
      <c r="D1826" s="8"/>
      <c r="E1826" s="8"/>
      <c r="F1826" s="8"/>
      <c r="G1826" s="8"/>
      <c r="H1826" s="8"/>
      <c r="I1826" s="8"/>
      <c r="J1826" s="8"/>
    </row>
    <row r="1827" spans="1:10" ht="15">
      <c r="A1827" s="8"/>
      <c r="B1827" s="8"/>
      <c r="C1827" s="8"/>
      <c r="D1827" s="8"/>
      <c r="E1827" s="8"/>
      <c r="F1827" s="8"/>
      <c r="G1827" s="8"/>
      <c r="H1827" s="8"/>
      <c r="I1827" s="8"/>
      <c r="J1827" s="8"/>
    </row>
    <row r="1828" spans="1:10" ht="15">
      <c r="A1828" s="8"/>
      <c r="B1828" s="8"/>
      <c r="C1828" s="8"/>
      <c r="D1828" s="8"/>
      <c r="E1828" s="8"/>
      <c r="F1828" s="8"/>
      <c r="G1828" s="8"/>
      <c r="H1828" s="8"/>
      <c r="I1828" s="8"/>
      <c r="J1828" s="8"/>
    </row>
    <row r="1829" spans="1:10" ht="15">
      <c r="A1829" s="8"/>
      <c r="B1829" s="8"/>
      <c r="C1829" s="8"/>
      <c r="D1829" s="8"/>
      <c r="E1829" s="8"/>
      <c r="F1829" s="8"/>
      <c r="G1829" s="8"/>
      <c r="H1829" s="8"/>
      <c r="I1829" s="8"/>
      <c r="J1829" s="8"/>
    </row>
    <row r="1830" spans="1:10" ht="15">
      <c r="A1830" s="8"/>
      <c r="B1830" s="8"/>
      <c r="C1830" s="8"/>
      <c r="D1830" s="8"/>
      <c r="E1830" s="8"/>
      <c r="F1830" s="8"/>
      <c r="G1830" s="8"/>
      <c r="H1830" s="8"/>
      <c r="I1830" s="8"/>
      <c r="J1830" s="8"/>
    </row>
    <row r="1831" spans="1:10" ht="15">
      <c r="A1831" s="8"/>
      <c r="B1831" s="8"/>
      <c r="C1831" s="8"/>
      <c r="D1831" s="8"/>
      <c r="E1831" s="8"/>
      <c r="F1831" s="8"/>
      <c r="G1831" s="8"/>
      <c r="H1831" s="8"/>
      <c r="I1831" s="8"/>
      <c r="J1831" s="8"/>
    </row>
    <row r="1832" spans="1:10" ht="15">
      <c r="A1832" s="8"/>
      <c r="B1832" s="8"/>
      <c r="C1832" s="8"/>
      <c r="D1832" s="8"/>
      <c r="E1832" s="8"/>
      <c r="F1832" s="8"/>
      <c r="G1832" s="8"/>
      <c r="H1832" s="8"/>
      <c r="I1832" s="8"/>
      <c r="J1832" s="8"/>
    </row>
    <row r="1833" spans="1:10" ht="15">
      <c r="A1833" s="8"/>
      <c r="B1833" s="8"/>
      <c r="C1833" s="8"/>
      <c r="D1833" s="8"/>
      <c r="E1833" s="8"/>
      <c r="F1833" s="8"/>
      <c r="G1833" s="8"/>
      <c r="H1833" s="8"/>
      <c r="I1833" s="8"/>
      <c r="J1833" s="8"/>
    </row>
    <row r="1834" spans="1:10" ht="15">
      <c r="A1834" s="8"/>
      <c r="B1834" s="8"/>
      <c r="C1834" s="8"/>
      <c r="D1834" s="8"/>
      <c r="E1834" s="8"/>
      <c r="F1834" s="8"/>
      <c r="G1834" s="8"/>
      <c r="H1834" s="8"/>
      <c r="I1834" s="8"/>
      <c r="J1834" s="8"/>
    </row>
    <row r="1835" spans="1:10" ht="15">
      <c r="A1835" s="8"/>
      <c r="B1835" s="8"/>
      <c r="C1835" s="8"/>
      <c r="D1835" s="8"/>
      <c r="E1835" s="8"/>
      <c r="F1835" s="8"/>
      <c r="G1835" s="8"/>
      <c r="H1835" s="8"/>
      <c r="I1835" s="8"/>
      <c r="J1835" s="8"/>
    </row>
    <row r="1836" spans="1:10" ht="15">
      <c r="A1836" s="8"/>
      <c r="B1836" s="8"/>
      <c r="C1836" s="8"/>
      <c r="D1836" s="8"/>
      <c r="E1836" s="8"/>
      <c r="F1836" s="8"/>
      <c r="G1836" s="8"/>
      <c r="H1836" s="8"/>
      <c r="I1836" s="8"/>
      <c r="J1836" s="8"/>
    </row>
    <row r="1837" spans="1:10" ht="15">
      <c r="A1837" s="8"/>
      <c r="B1837" s="8"/>
      <c r="C1837" s="8"/>
      <c r="D1837" s="8"/>
      <c r="E1837" s="8"/>
      <c r="F1837" s="8"/>
      <c r="G1837" s="8"/>
      <c r="H1837" s="8"/>
      <c r="I1837" s="8"/>
      <c r="J1837" s="8"/>
    </row>
    <row r="1838" spans="1:10" ht="15">
      <c r="A1838" s="8"/>
      <c r="B1838" s="8"/>
      <c r="C1838" s="8"/>
      <c r="D1838" s="8"/>
      <c r="E1838" s="8"/>
      <c r="F1838" s="8"/>
      <c r="G1838" s="8"/>
      <c r="H1838" s="8"/>
      <c r="I1838" s="8"/>
      <c r="J1838" s="8"/>
    </row>
    <row r="1839" spans="1:10" ht="15">
      <c r="A1839" s="8"/>
      <c r="B1839" s="8"/>
      <c r="C1839" s="8"/>
      <c r="D1839" s="8"/>
      <c r="E1839" s="8"/>
      <c r="F1839" s="8"/>
      <c r="G1839" s="8"/>
      <c r="H1839" s="8"/>
      <c r="I1839" s="8"/>
      <c r="J1839" s="8"/>
    </row>
    <row r="1840" spans="1:10" ht="15">
      <c r="A1840" s="8"/>
      <c r="B1840" s="8"/>
      <c r="C1840" s="8"/>
      <c r="D1840" s="8"/>
      <c r="E1840" s="8"/>
      <c r="F1840" s="8"/>
      <c r="G1840" s="8"/>
      <c r="H1840" s="8"/>
      <c r="I1840" s="8"/>
      <c r="J1840" s="8"/>
    </row>
    <row r="1841" spans="1:10" ht="15">
      <c r="A1841" s="8"/>
      <c r="B1841" s="8"/>
      <c r="C1841" s="8"/>
      <c r="D1841" s="8"/>
      <c r="E1841" s="8"/>
      <c r="F1841" s="8"/>
      <c r="G1841" s="8"/>
      <c r="H1841" s="8"/>
      <c r="I1841" s="8"/>
      <c r="J1841" s="8"/>
    </row>
    <row r="1842" spans="1:10" ht="15">
      <c r="A1842" s="8"/>
      <c r="B1842" s="8"/>
      <c r="C1842" s="8"/>
      <c r="D1842" s="8"/>
      <c r="E1842" s="8"/>
      <c r="F1842" s="8"/>
      <c r="G1842" s="8"/>
      <c r="H1842" s="8"/>
      <c r="I1842" s="8"/>
      <c r="J1842" s="8"/>
    </row>
    <row r="1843" spans="1:10" ht="15">
      <c r="A1843" s="8"/>
      <c r="B1843" s="8"/>
      <c r="C1843" s="8"/>
      <c r="D1843" s="8"/>
      <c r="E1843" s="8"/>
      <c r="F1843" s="8"/>
      <c r="G1843" s="8"/>
      <c r="H1843" s="8"/>
      <c r="I1843" s="8"/>
      <c r="J1843" s="8"/>
    </row>
    <row r="1844" spans="1:10" ht="15">
      <c r="A1844" s="8"/>
      <c r="B1844" s="8"/>
      <c r="C1844" s="8"/>
      <c r="D1844" s="8"/>
      <c r="E1844" s="8"/>
      <c r="F1844" s="8"/>
      <c r="G1844" s="8"/>
      <c r="H1844" s="8"/>
      <c r="I1844" s="8"/>
      <c r="J1844" s="8"/>
    </row>
    <row r="1845" spans="1:10" ht="15">
      <c r="A1845" s="8"/>
      <c r="B1845" s="8"/>
      <c r="C1845" s="8"/>
      <c r="D1845" s="8"/>
      <c r="E1845" s="8"/>
      <c r="F1845" s="8"/>
      <c r="G1845" s="8"/>
      <c r="H1845" s="8"/>
      <c r="I1845" s="8"/>
      <c r="J1845" s="8"/>
    </row>
    <row r="1846" spans="1:10" ht="15">
      <c r="A1846" s="8"/>
      <c r="B1846" s="8"/>
      <c r="C1846" s="8"/>
      <c r="D1846" s="8"/>
      <c r="E1846" s="8"/>
      <c r="F1846" s="8"/>
      <c r="G1846" s="8"/>
      <c r="H1846" s="8"/>
      <c r="I1846" s="8"/>
      <c r="J1846" s="8"/>
    </row>
    <row r="1847" spans="1:10" ht="15">
      <c r="A1847" s="8"/>
      <c r="B1847" s="8"/>
      <c r="C1847" s="8"/>
      <c r="D1847" s="8"/>
      <c r="E1847" s="8"/>
      <c r="F1847" s="8"/>
      <c r="G1847" s="8"/>
      <c r="H1847" s="8"/>
      <c r="I1847" s="8"/>
      <c r="J1847" s="8"/>
    </row>
    <row r="1848" spans="1:10" ht="15">
      <c r="A1848" s="8"/>
      <c r="B1848" s="8"/>
      <c r="C1848" s="8"/>
      <c r="D1848" s="8"/>
      <c r="E1848" s="8"/>
      <c r="F1848" s="8"/>
      <c r="G1848" s="8"/>
      <c r="H1848" s="8"/>
      <c r="I1848" s="8"/>
      <c r="J1848" s="8"/>
    </row>
    <row r="1849" spans="1:10" ht="15">
      <c r="A1849" s="8"/>
      <c r="B1849" s="8"/>
      <c r="C1849" s="8"/>
      <c r="D1849" s="8"/>
      <c r="E1849" s="8"/>
      <c r="F1849" s="8"/>
      <c r="G1849" s="8"/>
      <c r="H1849" s="8"/>
      <c r="I1849" s="8"/>
      <c r="J1849" s="8"/>
    </row>
    <row r="1850" spans="1:10" ht="15">
      <c r="A1850" s="8"/>
      <c r="B1850" s="8"/>
      <c r="C1850" s="8"/>
      <c r="D1850" s="8"/>
      <c r="E1850" s="8"/>
      <c r="F1850" s="8"/>
      <c r="G1850" s="8"/>
      <c r="H1850" s="8"/>
      <c r="I1850" s="8"/>
      <c r="J1850" s="8"/>
    </row>
    <row r="1851" spans="1:10" ht="15">
      <c r="A1851" s="8"/>
      <c r="B1851" s="8"/>
      <c r="C1851" s="8"/>
      <c r="D1851" s="8"/>
      <c r="E1851" s="8"/>
      <c r="F1851" s="8"/>
      <c r="G1851" s="8"/>
      <c r="H1851" s="8"/>
      <c r="I1851" s="8"/>
      <c r="J1851" s="8"/>
    </row>
    <row r="1852" spans="1:10" ht="15">
      <c r="A1852" s="8"/>
      <c r="B1852" s="8"/>
      <c r="C1852" s="8"/>
      <c r="D1852" s="8"/>
      <c r="E1852" s="8"/>
      <c r="F1852" s="8"/>
      <c r="G1852" s="8"/>
      <c r="H1852" s="8"/>
      <c r="I1852" s="8"/>
      <c r="J1852" s="8"/>
    </row>
    <row r="1853" spans="1:10" ht="15">
      <c r="A1853" s="8"/>
      <c r="B1853" s="8"/>
      <c r="C1853" s="8"/>
      <c r="D1853" s="8"/>
      <c r="E1853" s="8"/>
      <c r="F1853" s="8"/>
      <c r="G1853" s="8"/>
      <c r="H1853" s="8"/>
      <c r="I1853" s="8"/>
      <c r="J1853" s="8"/>
    </row>
    <row r="1854" spans="1:10" ht="15">
      <c r="A1854" s="8"/>
      <c r="B1854" s="8"/>
      <c r="C1854" s="8"/>
      <c r="D1854" s="8"/>
      <c r="E1854" s="8"/>
      <c r="F1854" s="8"/>
      <c r="G1854" s="8"/>
      <c r="H1854" s="8"/>
      <c r="I1854" s="8"/>
      <c r="J1854" s="8"/>
    </row>
    <row r="1855" spans="1:10" ht="15">
      <c r="A1855" s="8"/>
      <c r="B1855" s="8"/>
      <c r="C1855" s="8"/>
      <c r="D1855" s="8"/>
      <c r="E1855" s="8"/>
      <c r="F1855" s="8"/>
      <c r="G1855" s="8"/>
      <c r="H1855" s="8"/>
      <c r="I1855" s="8"/>
      <c r="J1855" s="8"/>
    </row>
    <row r="1856" spans="1:10" ht="15">
      <c r="A1856" s="8"/>
      <c r="B1856" s="8"/>
      <c r="C1856" s="8"/>
      <c r="D1856" s="8"/>
      <c r="E1856" s="8"/>
      <c r="F1856" s="8"/>
      <c r="G1856" s="8"/>
      <c r="H1856" s="8"/>
      <c r="I1856" s="8"/>
      <c r="J1856" s="8"/>
    </row>
    <row r="1857" spans="1:10" ht="15">
      <c r="A1857" s="8"/>
      <c r="B1857" s="8"/>
      <c r="C1857" s="8"/>
      <c r="D1857" s="8"/>
      <c r="E1857" s="8"/>
      <c r="F1857" s="8"/>
      <c r="G1857" s="8"/>
      <c r="H1857" s="8"/>
      <c r="I1857" s="8"/>
      <c r="J1857" s="8"/>
    </row>
    <row r="1858" spans="1:10" ht="15">
      <c r="A1858" s="8"/>
      <c r="B1858" s="8"/>
      <c r="C1858" s="8"/>
      <c r="D1858" s="8"/>
      <c r="E1858" s="8"/>
      <c r="F1858" s="8"/>
      <c r="G1858" s="8"/>
      <c r="H1858" s="8"/>
      <c r="I1858" s="8"/>
      <c r="J1858" s="8"/>
    </row>
    <row r="1859" spans="1:10" ht="15">
      <c r="A1859" s="8"/>
      <c r="B1859" s="8"/>
      <c r="C1859" s="8"/>
      <c r="D1859" s="8"/>
      <c r="E1859" s="8"/>
      <c r="F1859" s="8"/>
      <c r="G1859" s="8"/>
      <c r="H1859" s="8"/>
      <c r="I1859" s="8"/>
      <c r="J1859" s="8"/>
    </row>
    <row r="1860" spans="1:10" ht="15">
      <c r="A1860" s="8"/>
      <c r="B1860" s="8"/>
      <c r="C1860" s="8"/>
      <c r="D1860" s="8"/>
      <c r="E1860" s="8"/>
      <c r="F1860" s="8"/>
      <c r="G1860" s="8"/>
      <c r="H1860" s="8"/>
      <c r="I1860" s="8"/>
      <c r="J1860" s="8"/>
    </row>
    <row r="1861" spans="1:10" ht="15">
      <c r="A1861" s="8"/>
      <c r="B1861" s="8"/>
      <c r="C1861" s="8"/>
      <c r="D1861" s="8"/>
      <c r="E1861" s="8"/>
      <c r="F1861" s="8"/>
      <c r="G1861" s="8"/>
      <c r="H1861" s="8"/>
      <c r="I1861" s="8"/>
      <c r="J1861" s="8"/>
    </row>
    <row r="1862" spans="1:10" ht="15">
      <c r="A1862" s="8"/>
      <c r="B1862" s="8"/>
      <c r="C1862" s="8"/>
      <c r="D1862" s="8"/>
      <c r="E1862" s="8"/>
      <c r="F1862" s="8"/>
      <c r="G1862" s="8"/>
      <c r="H1862" s="8"/>
      <c r="I1862" s="8"/>
      <c r="J1862" s="8"/>
    </row>
    <row r="1863" spans="1:10" ht="15">
      <c r="A1863" s="8"/>
      <c r="B1863" s="8"/>
      <c r="C1863" s="8"/>
      <c r="D1863" s="8"/>
      <c r="E1863" s="8"/>
      <c r="F1863" s="8"/>
      <c r="G1863" s="8"/>
      <c r="H1863" s="8"/>
      <c r="I1863" s="8"/>
      <c r="J1863" s="8"/>
    </row>
    <row r="1864" spans="1:10" ht="15">
      <c r="A1864" s="8"/>
      <c r="B1864" s="8"/>
      <c r="C1864" s="8"/>
      <c r="D1864" s="8"/>
      <c r="E1864" s="8"/>
      <c r="F1864" s="8"/>
      <c r="G1864" s="8"/>
      <c r="H1864" s="8"/>
      <c r="I1864" s="8"/>
      <c r="J1864" s="8"/>
    </row>
    <row r="1865" spans="1:10" ht="15">
      <c r="A1865" s="8"/>
      <c r="B1865" s="8"/>
      <c r="C1865" s="8"/>
      <c r="D1865" s="8"/>
      <c r="E1865" s="8"/>
      <c r="F1865" s="8"/>
      <c r="G1865" s="8"/>
      <c r="H1865" s="8"/>
      <c r="I1865" s="8"/>
      <c r="J1865" s="8"/>
    </row>
    <row r="1866" spans="1:10" ht="15">
      <c r="A1866" s="8"/>
      <c r="B1866" s="8"/>
      <c r="C1866" s="8"/>
      <c r="D1866" s="8"/>
      <c r="E1866" s="8"/>
      <c r="F1866" s="8"/>
      <c r="G1866" s="8"/>
      <c r="H1866" s="8"/>
      <c r="I1866" s="8"/>
      <c r="J1866" s="8"/>
    </row>
    <row r="1867" spans="1:10" ht="15">
      <c r="A1867" s="8"/>
      <c r="B1867" s="8"/>
      <c r="C1867" s="8"/>
      <c r="D1867" s="8"/>
      <c r="E1867" s="8"/>
      <c r="F1867" s="8"/>
      <c r="G1867" s="8"/>
      <c r="H1867" s="8"/>
      <c r="I1867" s="8"/>
      <c r="J1867" s="8"/>
    </row>
    <row r="1868" spans="1:10" ht="15">
      <c r="A1868" s="8"/>
      <c r="B1868" s="8"/>
      <c r="C1868" s="8"/>
      <c r="D1868" s="8"/>
      <c r="E1868" s="8"/>
      <c r="F1868" s="8"/>
      <c r="G1868" s="8"/>
      <c r="H1868" s="8"/>
      <c r="I1868" s="8"/>
      <c r="J1868" s="8"/>
    </row>
    <row r="1869" spans="1:10" ht="15">
      <c r="A1869" s="8"/>
      <c r="B1869" s="8"/>
      <c r="C1869" s="8"/>
      <c r="D1869" s="8"/>
      <c r="E1869" s="8"/>
      <c r="F1869" s="8"/>
      <c r="G1869" s="8"/>
      <c r="H1869" s="8"/>
      <c r="I1869" s="8"/>
      <c r="J1869" s="8"/>
    </row>
    <row r="1870" spans="1:10" ht="15">
      <c r="A1870" s="8"/>
      <c r="B1870" s="8"/>
      <c r="C1870" s="8"/>
      <c r="D1870" s="8"/>
      <c r="E1870" s="8"/>
      <c r="F1870" s="8"/>
      <c r="G1870" s="8"/>
      <c r="H1870" s="8"/>
      <c r="I1870" s="8"/>
      <c r="J1870" s="8"/>
    </row>
    <row r="1871" spans="1:10" ht="15">
      <c r="A1871" s="8"/>
      <c r="B1871" s="8"/>
      <c r="C1871" s="8"/>
      <c r="D1871" s="8"/>
      <c r="E1871" s="8"/>
      <c r="F1871" s="8"/>
      <c r="G1871" s="8"/>
      <c r="H1871" s="8"/>
      <c r="I1871" s="8"/>
      <c r="J1871" s="8"/>
    </row>
    <row r="1872" spans="1:10" ht="15">
      <c r="A1872" s="8"/>
      <c r="B1872" s="8"/>
      <c r="C1872" s="8"/>
      <c r="D1872" s="8"/>
      <c r="E1872" s="8"/>
      <c r="F1872" s="8"/>
      <c r="G1872" s="8"/>
      <c r="H1872" s="8"/>
      <c r="I1872" s="8"/>
      <c r="J1872" s="8"/>
    </row>
    <row r="1873" spans="1:10" ht="15">
      <c r="A1873" s="8"/>
      <c r="B1873" s="8"/>
      <c r="C1873" s="8"/>
      <c r="D1873" s="8"/>
      <c r="E1873" s="8"/>
      <c r="F1873" s="8"/>
      <c r="G1873" s="8"/>
      <c r="H1873" s="8"/>
      <c r="I1873" s="8"/>
      <c r="J1873" s="8"/>
    </row>
    <row r="1874" spans="1:10" ht="15">
      <c r="A1874" s="8"/>
      <c r="B1874" s="8"/>
      <c r="C1874" s="8"/>
      <c r="D1874" s="8"/>
      <c r="E1874" s="8"/>
      <c r="F1874" s="8"/>
      <c r="G1874" s="8"/>
      <c r="H1874" s="8"/>
      <c r="I1874" s="8"/>
      <c r="J1874" s="8"/>
    </row>
    <row r="1875" spans="1:10" ht="15">
      <c r="A1875" s="8"/>
      <c r="B1875" s="8"/>
      <c r="C1875" s="8"/>
      <c r="D1875" s="8"/>
      <c r="E1875" s="8"/>
      <c r="F1875" s="8"/>
      <c r="G1875" s="8"/>
      <c r="H1875" s="8"/>
      <c r="I1875" s="8"/>
      <c r="J1875" s="8"/>
    </row>
    <row r="1876" spans="1:10" ht="15">
      <c r="A1876" s="8"/>
      <c r="B1876" s="8"/>
      <c r="C1876" s="8"/>
      <c r="D1876" s="8"/>
      <c r="E1876" s="8"/>
      <c r="F1876" s="8"/>
      <c r="G1876" s="8"/>
      <c r="H1876" s="8"/>
      <c r="I1876" s="8"/>
      <c r="J1876" s="8"/>
    </row>
    <row r="1877" spans="1:10" ht="15">
      <c r="A1877" s="8"/>
      <c r="B1877" s="8"/>
      <c r="C1877" s="8"/>
      <c r="D1877" s="8"/>
      <c r="E1877" s="8"/>
      <c r="F1877" s="8"/>
      <c r="G1877" s="8"/>
      <c r="H1877" s="8"/>
      <c r="I1877" s="8"/>
      <c r="J1877" s="8"/>
    </row>
    <row r="1878" spans="1:10" ht="15">
      <c r="A1878" s="8"/>
      <c r="B1878" s="8"/>
      <c r="C1878" s="8"/>
      <c r="D1878" s="8"/>
      <c r="E1878" s="8"/>
      <c r="F1878" s="8"/>
      <c r="G1878" s="8"/>
      <c r="H1878" s="8"/>
      <c r="I1878" s="8"/>
      <c r="J1878" s="8"/>
    </row>
    <row r="1879" spans="1:10" ht="15">
      <c r="A1879" s="8"/>
      <c r="B1879" s="8"/>
      <c r="C1879" s="8"/>
      <c r="D1879" s="8"/>
      <c r="E1879" s="8"/>
      <c r="F1879" s="8"/>
      <c r="G1879" s="8"/>
      <c r="H1879" s="8"/>
      <c r="I1879" s="8"/>
      <c r="J1879" s="8"/>
    </row>
    <row r="1880" spans="1:10" ht="15">
      <c r="A1880" s="8"/>
      <c r="B1880" s="8"/>
      <c r="C1880" s="8"/>
      <c r="D1880" s="8"/>
      <c r="E1880" s="8"/>
      <c r="F1880" s="8"/>
      <c r="G1880" s="8"/>
      <c r="H1880" s="8"/>
      <c r="I1880" s="8"/>
      <c r="J1880" s="8"/>
    </row>
    <row r="1881" spans="1:10" ht="15">
      <c r="A1881" s="8"/>
      <c r="B1881" s="8"/>
      <c r="C1881" s="8"/>
      <c r="D1881" s="8"/>
      <c r="E1881" s="8"/>
      <c r="F1881" s="8"/>
      <c r="G1881" s="8"/>
      <c r="H1881" s="8"/>
      <c r="I1881" s="8"/>
      <c r="J1881" s="8"/>
    </row>
    <row r="1882" spans="1:10" ht="15">
      <c r="A1882" s="8"/>
      <c r="B1882" s="8"/>
      <c r="C1882" s="8"/>
      <c r="D1882" s="8"/>
      <c r="E1882" s="8"/>
      <c r="F1882" s="8"/>
      <c r="G1882" s="8"/>
      <c r="H1882" s="8"/>
      <c r="I1882" s="8"/>
      <c r="J1882" s="8"/>
    </row>
    <row r="1883" spans="1:10" ht="15">
      <c r="A1883" s="8"/>
      <c r="B1883" s="8"/>
      <c r="C1883" s="8"/>
      <c r="D1883" s="8"/>
      <c r="E1883" s="8"/>
      <c r="F1883" s="8"/>
      <c r="G1883" s="8"/>
      <c r="H1883" s="8"/>
      <c r="I1883" s="8"/>
      <c r="J1883" s="8"/>
    </row>
    <row r="1884" spans="1:10" ht="15">
      <c r="A1884" s="8"/>
      <c r="B1884" s="8"/>
      <c r="C1884" s="8"/>
      <c r="D1884" s="8"/>
      <c r="E1884" s="8"/>
      <c r="F1884" s="8"/>
      <c r="G1884" s="8"/>
      <c r="H1884" s="8"/>
      <c r="I1884" s="8"/>
      <c r="J1884" s="8"/>
    </row>
    <row r="1885" spans="1:10" ht="15">
      <c r="A1885" s="8"/>
      <c r="B1885" s="8"/>
      <c r="C1885" s="8"/>
      <c r="D1885" s="8"/>
      <c r="E1885" s="8"/>
      <c r="F1885" s="8"/>
      <c r="G1885" s="8"/>
      <c r="H1885" s="8"/>
      <c r="I1885" s="8"/>
      <c r="J1885" s="8"/>
    </row>
    <row r="1886" spans="1:10" ht="15">
      <c r="A1886" s="8"/>
      <c r="B1886" s="8"/>
      <c r="C1886" s="8"/>
      <c r="D1886" s="8"/>
      <c r="E1886" s="8"/>
      <c r="F1886" s="8"/>
      <c r="G1886" s="8"/>
      <c r="H1886" s="8"/>
      <c r="I1886" s="8"/>
      <c r="J1886" s="8"/>
    </row>
    <row r="1887" spans="1:10" ht="15">
      <c r="A1887" s="8"/>
      <c r="B1887" s="8"/>
      <c r="C1887" s="8"/>
      <c r="D1887" s="8"/>
      <c r="E1887" s="8"/>
      <c r="F1887" s="8"/>
      <c r="G1887" s="8"/>
      <c r="H1887" s="8"/>
      <c r="I1887" s="8"/>
      <c r="J1887" s="8"/>
    </row>
    <row r="1888" spans="1:10" ht="15">
      <c r="A1888" s="8"/>
      <c r="B1888" s="8"/>
      <c r="C1888" s="8"/>
      <c r="D1888" s="8"/>
      <c r="E1888" s="8"/>
      <c r="F1888" s="8"/>
      <c r="G1888" s="8"/>
      <c r="H1888" s="8"/>
      <c r="I1888" s="8"/>
      <c r="J1888" s="8"/>
    </row>
    <row r="1889" spans="1:10" ht="15">
      <c r="A1889" s="8"/>
      <c r="B1889" s="8"/>
      <c r="C1889" s="8"/>
      <c r="D1889" s="8"/>
      <c r="E1889" s="8"/>
      <c r="F1889" s="8"/>
      <c r="G1889" s="8"/>
      <c r="H1889" s="8"/>
      <c r="I1889" s="8"/>
      <c r="J1889" s="8"/>
    </row>
    <row r="1890" spans="1:10" ht="15">
      <c r="A1890" s="8"/>
      <c r="B1890" s="8"/>
      <c r="C1890" s="8"/>
      <c r="D1890" s="8"/>
      <c r="E1890" s="8"/>
      <c r="F1890" s="8"/>
      <c r="G1890" s="8"/>
      <c r="H1890" s="8"/>
      <c r="I1890" s="8"/>
      <c r="J1890" s="8"/>
    </row>
    <row r="1891" spans="1:10" ht="15">
      <c r="A1891" s="8"/>
      <c r="B1891" s="8"/>
      <c r="C1891" s="8"/>
      <c r="D1891" s="8"/>
      <c r="E1891" s="8"/>
      <c r="F1891" s="8"/>
      <c r="G1891" s="8"/>
      <c r="H1891" s="8"/>
      <c r="I1891" s="8"/>
      <c r="J1891" s="8"/>
    </row>
    <row r="1892" spans="1:10" ht="15">
      <c r="A1892" s="8"/>
      <c r="B1892" s="8"/>
      <c r="C1892" s="8"/>
      <c r="D1892" s="8"/>
      <c r="E1892" s="8"/>
      <c r="F1892" s="8"/>
      <c r="G1892" s="8"/>
      <c r="H1892" s="8"/>
      <c r="I1892" s="8"/>
      <c r="J1892" s="8"/>
    </row>
    <row r="1893" spans="1:10" ht="15">
      <c r="A1893" s="8"/>
      <c r="B1893" s="8"/>
      <c r="C1893" s="8"/>
      <c r="D1893" s="8"/>
      <c r="E1893" s="8"/>
      <c r="F1893" s="8"/>
      <c r="G1893" s="8"/>
      <c r="H1893" s="8"/>
      <c r="I1893" s="8"/>
      <c r="J1893" s="8"/>
    </row>
    <row r="1894" spans="1:10" ht="15">
      <c r="A1894" s="8"/>
      <c r="B1894" s="8"/>
      <c r="C1894" s="8"/>
      <c r="D1894" s="8"/>
      <c r="E1894" s="8"/>
      <c r="F1894" s="8"/>
      <c r="G1894" s="8"/>
      <c r="H1894" s="8"/>
      <c r="I1894" s="8"/>
      <c r="J1894" s="8"/>
    </row>
    <row r="1895" spans="1:10" ht="15">
      <c r="A1895" s="8"/>
      <c r="B1895" s="8"/>
      <c r="C1895" s="8"/>
      <c r="D1895" s="8"/>
      <c r="E1895" s="8"/>
      <c r="F1895" s="8"/>
      <c r="G1895" s="8"/>
      <c r="H1895" s="8"/>
      <c r="I1895" s="8"/>
      <c r="J1895" s="8"/>
    </row>
    <row r="1896" spans="1:10" ht="15">
      <c r="A1896" s="8"/>
      <c r="B1896" s="8"/>
      <c r="C1896" s="8"/>
      <c r="D1896" s="8"/>
      <c r="E1896" s="8"/>
      <c r="F1896" s="8"/>
      <c r="G1896" s="8"/>
      <c r="H1896" s="8"/>
      <c r="I1896" s="8"/>
      <c r="J1896" s="8"/>
    </row>
    <row r="1897" spans="1:10" ht="15">
      <c r="A1897" s="8"/>
      <c r="B1897" s="8"/>
      <c r="C1897" s="8"/>
      <c r="D1897" s="8"/>
      <c r="E1897" s="8"/>
      <c r="F1897" s="8"/>
      <c r="G1897" s="8"/>
      <c r="H1897" s="8"/>
      <c r="I1897" s="8"/>
      <c r="J1897" s="8"/>
    </row>
    <row r="1898" spans="1:10" ht="15">
      <c r="A1898" s="8"/>
      <c r="B1898" s="8"/>
      <c r="C1898" s="8"/>
      <c r="D1898" s="8"/>
      <c r="E1898" s="8"/>
      <c r="F1898" s="8"/>
      <c r="G1898" s="8"/>
      <c r="H1898" s="8"/>
      <c r="I1898" s="8"/>
      <c r="J1898" s="8"/>
    </row>
    <row r="1899" spans="1:10" ht="15">
      <c r="A1899" s="8"/>
      <c r="B1899" s="8"/>
      <c r="C1899" s="8"/>
      <c r="D1899" s="8"/>
      <c r="E1899" s="8"/>
      <c r="F1899" s="8"/>
      <c r="G1899" s="8"/>
      <c r="H1899" s="8"/>
      <c r="I1899" s="8"/>
      <c r="J1899" s="8"/>
    </row>
    <row r="1900" spans="1:10" ht="15">
      <c r="A1900" s="8"/>
      <c r="B1900" s="8"/>
      <c r="C1900" s="8"/>
      <c r="D1900" s="8"/>
      <c r="E1900" s="8"/>
      <c r="F1900" s="8"/>
      <c r="G1900" s="8"/>
      <c r="H1900" s="8"/>
      <c r="I1900" s="8"/>
      <c r="J1900" s="8"/>
    </row>
    <row r="1901" spans="1:10" ht="15">
      <c r="A1901" s="8"/>
      <c r="B1901" s="8"/>
      <c r="C1901" s="8"/>
      <c r="D1901" s="8"/>
      <c r="E1901" s="8"/>
      <c r="F1901" s="8"/>
      <c r="G1901" s="8"/>
      <c r="H1901" s="8"/>
      <c r="I1901" s="8"/>
      <c r="J1901" s="8"/>
    </row>
    <row r="1902" spans="1:10" ht="15">
      <c r="A1902" s="8"/>
      <c r="B1902" s="8"/>
      <c r="C1902" s="8"/>
      <c r="D1902" s="8"/>
      <c r="E1902" s="8"/>
      <c r="F1902" s="8"/>
      <c r="G1902" s="8"/>
      <c r="H1902" s="8"/>
      <c r="I1902" s="8"/>
      <c r="J1902" s="8"/>
    </row>
    <row r="1903" spans="1:10" ht="15">
      <c r="A1903" s="8"/>
      <c r="B1903" s="8"/>
      <c r="C1903" s="8"/>
      <c r="D1903" s="8"/>
      <c r="E1903" s="8"/>
      <c r="F1903" s="8"/>
      <c r="G1903" s="8"/>
      <c r="H1903" s="8"/>
      <c r="I1903" s="8"/>
      <c r="J1903" s="8"/>
    </row>
    <row r="1904" spans="1:10" ht="15">
      <c r="A1904" s="8"/>
      <c r="B1904" s="8"/>
      <c r="C1904" s="8"/>
      <c r="D1904" s="8"/>
      <c r="E1904" s="8"/>
      <c r="F1904" s="8"/>
      <c r="G1904" s="8"/>
      <c r="H1904" s="8"/>
      <c r="I1904" s="8"/>
      <c r="J1904" s="8"/>
    </row>
    <row r="1905" spans="1:10" ht="15">
      <c r="A1905" s="8"/>
      <c r="B1905" s="8"/>
      <c r="C1905" s="8"/>
      <c r="D1905" s="8"/>
      <c r="E1905" s="8"/>
      <c r="F1905" s="8"/>
      <c r="G1905" s="8"/>
      <c r="H1905" s="8"/>
      <c r="I1905" s="8"/>
      <c r="J1905" s="8"/>
    </row>
    <row r="1906" spans="1:10" ht="15">
      <c r="A1906" s="8"/>
      <c r="B1906" s="8"/>
      <c r="C1906" s="8"/>
      <c r="D1906" s="8"/>
      <c r="E1906" s="8"/>
      <c r="F1906" s="8"/>
      <c r="G1906" s="8"/>
      <c r="H1906" s="8"/>
      <c r="I1906" s="8"/>
      <c r="J1906" s="8"/>
    </row>
    <row r="1907" spans="1:10" ht="15">
      <c r="A1907" s="8"/>
      <c r="B1907" s="8"/>
      <c r="C1907" s="8"/>
      <c r="D1907" s="8"/>
      <c r="E1907" s="8"/>
      <c r="F1907" s="8"/>
      <c r="G1907" s="8"/>
      <c r="H1907" s="8"/>
      <c r="I1907" s="8"/>
      <c r="J1907" s="8"/>
    </row>
    <row r="1908" spans="1:10" ht="15">
      <c r="A1908" s="8"/>
      <c r="B1908" s="8"/>
      <c r="C1908" s="8"/>
      <c r="D1908" s="8"/>
      <c r="E1908" s="8"/>
      <c r="F1908" s="8"/>
      <c r="G1908" s="8"/>
      <c r="H1908" s="8"/>
      <c r="I1908" s="8"/>
      <c r="J1908" s="8"/>
    </row>
    <row r="1909" spans="1:10" ht="15">
      <c r="A1909" s="8"/>
      <c r="B1909" s="8"/>
      <c r="C1909" s="8"/>
      <c r="D1909" s="8"/>
      <c r="E1909" s="8"/>
      <c r="F1909" s="8"/>
      <c r="G1909" s="8"/>
      <c r="H1909" s="8"/>
      <c r="I1909" s="8"/>
      <c r="J1909" s="8"/>
    </row>
    <row r="1910" spans="1:10" ht="15">
      <c r="A1910" s="8"/>
      <c r="B1910" s="8"/>
      <c r="C1910" s="8"/>
      <c r="D1910" s="8"/>
      <c r="E1910" s="8"/>
      <c r="F1910" s="8"/>
      <c r="G1910" s="8"/>
      <c r="H1910" s="8"/>
      <c r="I1910" s="8"/>
      <c r="J1910" s="8"/>
    </row>
    <row r="1911" spans="1:10" ht="15">
      <c r="A1911" s="8"/>
      <c r="B1911" s="8"/>
      <c r="C1911" s="8"/>
      <c r="D1911" s="8"/>
      <c r="E1911" s="8"/>
      <c r="F1911" s="8"/>
      <c r="G1911" s="8"/>
      <c r="H1911" s="8"/>
      <c r="I1911" s="8"/>
      <c r="J1911" s="8"/>
    </row>
    <row r="1912" spans="1:10" ht="15">
      <c r="A1912" s="8"/>
      <c r="B1912" s="8"/>
      <c r="C1912" s="8"/>
      <c r="D1912" s="8"/>
      <c r="E1912" s="8"/>
      <c r="F1912" s="8"/>
      <c r="G1912" s="8"/>
      <c r="H1912" s="8"/>
      <c r="I1912" s="8"/>
      <c r="J1912" s="8"/>
    </row>
    <row r="1913" spans="1:10" ht="15">
      <c r="A1913" s="8"/>
      <c r="B1913" s="8"/>
      <c r="C1913" s="8"/>
      <c r="D1913" s="8"/>
      <c r="E1913" s="8"/>
      <c r="F1913" s="8"/>
      <c r="G1913" s="8"/>
      <c r="H1913" s="8"/>
      <c r="I1913" s="8"/>
      <c r="J1913" s="8"/>
    </row>
    <row r="1914" spans="1:10" ht="15">
      <c r="A1914" s="8"/>
      <c r="B1914" s="8"/>
      <c r="C1914" s="8"/>
      <c r="D1914" s="8"/>
      <c r="E1914" s="8"/>
      <c r="F1914" s="8"/>
      <c r="G1914" s="8"/>
      <c r="H1914" s="8"/>
      <c r="I1914" s="8"/>
      <c r="J1914" s="8"/>
    </row>
    <row r="1915" spans="1:10" ht="15">
      <c r="A1915" s="8"/>
      <c r="B1915" s="8"/>
      <c r="C1915" s="8"/>
      <c r="D1915" s="8"/>
      <c r="E1915" s="8"/>
      <c r="F1915" s="8"/>
      <c r="G1915" s="8"/>
      <c r="H1915" s="8"/>
      <c r="I1915" s="8"/>
      <c r="J1915" s="8"/>
    </row>
    <row r="1916" spans="1:10" ht="15">
      <c r="A1916" s="8"/>
      <c r="B1916" s="8"/>
      <c r="C1916" s="8"/>
      <c r="D1916" s="8"/>
      <c r="E1916" s="8"/>
      <c r="F1916" s="8"/>
      <c r="G1916" s="8"/>
      <c r="H1916" s="8"/>
      <c r="I1916" s="8"/>
      <c r="J1916" s="8"/>
    </row>
    <row r="1917" spans="1:10" ht="15">
      <c r="A1917" s="8"/>
      <c r="B1917" s="8"/>
      <c r="C1917" s="8"/>
      <c r="D1917" s="8"/>
      <c r="E1917" s="8"/>
      <c r="F1917" s="8"/>
      <c r="G1917" s="8"/>
      <c r="H1917" s="8"/>
      <c r="I1917" s="8"/>
      <c r="J1917" s="8"/>
    </row>
    <row r="1918" spans="1:10" ht="15">
      <c r="A1918" s="8"/>
      <c r="B1918" s="8"/>
      <c r="C1918" s="8"/>
      <c r="D1918" s="8"/>
      <c r="E1918" s="8"/>
      <c r="F1918" s="8"/>
      <c r="G1918" s="8"/>
      <c r="H1918" s="8"/>
      <c r="I1918" s="8"/>
      <c r="J1918" s="8"/>
    </row>
    <row r="1919" spans="1:10" ht="15">
      <c r="A1919" s="8"/>
      <c r="B1919" s="8"/>
      <c r="C1919" s="8"/>
      <c r="D1919" s="8"/>
      <c r="E1919" s="8"/>
      <c r="F1919" s="8"/>
      <c r="G1919" s="8"/>
      <c r="H1919" s="8"/>
      <c r="I1919" s="8"/>
      <c r="J1919" s="8"/>
    </row>
    <row r="1920" spans="1:10" ht="15">
      <c r="A1920" s="8"/>
      <c r="B1920" s="8"/>
      <c r="C1920" s="8"/>
      <c r="D1920" s="8"/>
      <c r="E1920" s="8"/>
      <c r="F1920" s="8"/>
      <c r="G1920" s="8"/>
      <c r="H1920" s="8"/>
      <c r="I1920" s="8"/>
      <c r="J1920" s="8"/>
    </row>
    <row r="1921" spans="1:10" ht="15">
      <c r="A1921" s="8"/>
      <c r="B1921" s="8"/>
      <c r="C1921" s="8"/>
      <c r="D1921" s="8"/>
      <c r="E1921" s="8"/>
      <c r="F1921" s="8"/>
      <c r="G1921" s="8"/>
      <c r="H1921" s="8"/>
      <c r="I1921" s="8"/>
      <c r="J1921" s="8"/>
    </row>
    <row r="1922" spans="1:10" ht="15">
      <c r="A1922" s="8"/>
      <c r="B1922" s="8"/>
      <c r="C1922" s="8"/>
      <c r="D1922" s="8"/>
      <c r="E1922" s="8"/>
      <c r="F1922" s="8"/>
      <c r="G1922" s="8"/>
      <c r="H1922" s="8"/>
      <c r="I1922" s="8"/>
      <c r="J1922" s="8"/>
    </row>
    <row r="1923" spans="1:10" ht="15">
      <c r="A1923" s="8"/>
      <c r="B1923" s="8"/>
      <c r="C1923" s="8"/>
      <c r="D1923" s="8"/>
      <c r="E1923" s="8"/>
      <c r="F1923" s="8"/>
      <c r="G1923" s="8"/>
      <c r="H1923" s="8"/>
      <c r="I1923" s="8"/>
      <c r="J1923" s="8"/>
    </row>
    <row r="1924" spans="1:10" ht="15">
      <c r="A1924" s="8"/>
      <c r="B1924" s="8"/>
      <c r="C1924" s="8"/>
      <c r="D1924" s="8"/>
      <c r="E1924" s="8"/>
      <c r="F1924" s="8"/>
      <c r="G1924" s="8"/>
      <c r="H1924" s="8"/>
      <c r="I1924" s="8"/>
      <c r="J1924" s="8"/>
    </row>
    <row r="1925" spans="1:10" ht="15">
      <c r="A1925" s="8"/>
      <c r="B1925" s="8"/>
      <c r="C1925" s="8"/>
      <c r="D1925" s="8"/>
      <c r="E1925" s="8"/>
      <c r="F1925" s="8"/>
      <c r="G1925" s="8"/>
      <c r="H1925" s="8"/>
      <c r="I1925" s="8"/>
      <c r="J1925" s="8"/>
    </row>
    <row r="1926" spans="1:10" ht="15">
      <c r="A1926" s="8"/>
      <c r="B1926" s="8"/>
      <c r="C1926" s="8"/>
      <c r="D1926" s="8"/>
      <c r="E1926" s="8"/>
      <c r="F1926" s="8"/>
      <c r="G1926" s="8"/>
      <c r="H1926" s="8"/>
      <c r="I1926" s="8"/>
      <c r="J1926" s="8"/>
    </row>
    <row r="1927" spans="1:10" ht="15">
      <c r="A1927" s="8"/>
      <c r="B1927" s="8"/>
      <c r="C1927" s="8"/>
      <c r="D1927" s="8"/>
      <c r="E1927" s="8"/>
      <c r="F1927" s="8"/>
      <c r="G1927" s="8"/>
      <c r="H1927" s="8"/>
      <c r="I1927" s="8"/>
      <c r="J1927" s="8"/>
    </row>
    <row r="1928" spans="1:10" ht="15">
      <c r="A1928" s="8"/>
      <c r="B1928" s="8"/>
      <c r="C1928" s="8"/>
      <c r="D1928" s="8"/>
      <c r="E1928" s="8"/>
      <c r="F1928" s="8"/>
      <c r="G1928" s="8"/>
      <c r="H1928" s="8"/>
      <c r="I1928" s="8"/>
      <c r="J1928" s="8"/>
    </row>
    <row r="1929" spans="1:10" ht="15">
      <c r="A1929" s="8"/>
      <c r="B1929" s="8"/>
      <c r="C1929" s="8"/>
      <c r="D1929" s="8"/>
      <c r="E1929" s="8"/>
      <c r="F1929" s="8"/>
      <c r="G1929" s="8"/>
      <c r="H1929" s="8"/>
      <c r="I1929" s="8"/>
      <c r="J1929" s="8"/>
    </row>
    <row r="1930" spans="1:10" ht="15">
      <c r="A1930" s="8"/>
      <c r="B1930" s="8"/>
      <c r="C1930" s="8"/>
      <c r="D1930" s="8"/>
      <c r="E1930" s="8"/>
      <c r="F1930" s="8"/>
      <c r="G1930" s="8"/>
      <c r="H1930" s="8"/>
      <c r="I1930" s="8"/>
      <c r="J1930" s="8"/>
    </row>
    <row r="1931" spans="1:10" ht="15">
      <c r="A1931" s="8"/>
      <c r="B1931" s="8"/>
      <c r="C1931" s="8"/>
      <c r="D1931" s="8"/>
      <c r="E1931" s="8"/>
      <c r="F1931" s="8"/>
      <c r="G1931" s="8"/>
      <c r="H1931" s="8"/>
      <c r="I1931" s="8"/>
      <c r="J1931" s="8"/>
    </row>
    <row r="1932" spans="1:10" ht="15">
      <c r="A1932" s="8"/>
      <c r="B1932" s="8"/>
      <c r="C1932" s="8"/>
      <c r="D1932" s="8"/>
      <c r="E1932" s="8"/>
      <c r="F1932" s="8"/>
      <c r="G1932" s="8"/>
      <c r="H1932" s="8"/>
      <c r="I1932" s="8"/>
      <c r="J1932" s="8"/>
    </row>
    <row r="1933" spans="1:10" ht="15">
      <c r="A1933" s="8"/>
      <c r="B1933" s="8"/>
      <c r="C1933" s="8"/>
      <c r="D1933" s="8"/>
      <c r="E1933" s="8"/>
      <c r="F1933" s="8"/>
      <c r="G1933" s="8"/>
      <c r="H1933" s="8"/>
      <c r="I1933" s="8"/>
      <c r="J1933" s="8"/>
    </row>
    <row r="1934" spans="1:10" ht="15">
      <c r="A1934" s="8"/>
      <c r="B1934" s="8"/>
      <c r="C1934" s="8"/>
      <c r="D1934" s="8"/>
      <c r="E1934" s="8"/>
      <c r="F1934" s="8"/>
      <c r="G1934" s="8"/>
      <c r="H1934" s="8"/>
      <c r="I1934" s="8"/>
      <c r="J1934" s="8"/>
    </row>
    <row r="1935" spans="1:10" ht="15">
      <c r="A1935" s="8"/>
      <c r="B1935" s="8"/>
      <c r="C1935" s="8"/>
      <c r="D1935" s="8"/>
      <c r="E1935" s="8"/>
      <c r="F1935" s="8"/>
      <c r="G1935" s="8"/>
      <c r="H1935" s="8"/>
      <c r="I1935" s="8"/>
      <c r="J1935" s="8"/>
    </row>
    <row r="1936" spans="1:10" ht="15">
      <c r="A1936" s="8"/>
      <c r="B1936" s="8"/>
      <c r="C1936" s="8"/>
      <c r="D1936" s="8"/>
      <c r="E1936" s="8"/>
      <c r="F1936" s="8"/>
      <c r="G1936" s="8"/>
      <c r="H1936" s="8"/>
      <c r="I1936" s="8"/>
      <c r="J1936" s="8"/>
    </row>
    <row r="1937" spans="1:10" ht="15">
      <c r="A1937" s="8"/>
      <c r="B1937" s="8"/>
      <c r="C1937" s="8"/>
      <c r="D1937" s="8"/>
      <c r="E1937" s="8"/>
      <c r="F1937" s="8"/>
      <c r="G1937" s="8"/>
      <c r="H1937" s="8"/>
      <c r="I1937" s="8"/>
      <c r="J1937" s="8"/>
    </row>
    <row r="1938" spans="1:10" ht="15">
      <c r="A1938" s="8"/>
      <c r="B1938" s="8"/>
      <c r="C1938" s="8"/>
      <c r="D1938" s="8"/>
      <c r="E1938" s="8"/>
      <c r="F1938" s="8"/>
      <c r="G1938" s="8"/>
      <c r="H1938" s="8"/>
      <c r="I1938" s="8"/>
      <c r="J1938" s="8"/>
    </row>
    <row r="1939" spans="1:10" ht="15">
      <c r="A1939" s="8"/>
      <c r="B1939" s="8"/>
      <c r="C1939" s="8"/>
      <c r="D1939" s="8"/>
      <c r="E1939" s="8"/>
      <c r="F1939" s="8"/>
      <c r="G1939" s="8"/>
      <c r="H1939" s="8"/>
      <c r="I1939" s="8"/>
      <c r="J1939" s="8"/>
    </row>
    <row r="1940" spans="1:10" ht="15">
      <c r="A1940" s="8"/>
      <c r="B1940" s="8"/>
      <c r="C1940" s="8"/>
      <c r="D1940" s="8"/>
      <c r="E1940" s="8"/>
      <c r="F1940" s="8"/>
      <c r="G1940" s="8"/>
      <c r="H1940" s="8"/>
      <c r="I1940" s="8"/>
      <c r="J1940" s="8"/>
    </row>
    <row r="1941" spans="1:10" ht="15">
      <c r="A1941" s="8"/>
      <c r="B1941" s="8"/>
      <c r="C1941" s="8"/>
      <c r="D1941" s="8"/>
      <c r="E1941" s="8"/>
      <c r="F1941" s="8"/>
      <c r="G1941" s="8"/>
      <c r="H1941" s="8"/>
      <c r="I1941" s="8"/>
      <c r="J1941" s="8"/>
    </row>
    <row r="1942" spans="1:10" ht="15">
      <c r="A1942" s="8"/>
      <c r="B1942" s="8"/>
      <c r="C1942" s="8"/>
      <c r="D1942" s="8"/>
      <c r="E1942" s="8"/>
      <c r="F1942" s="8"/>
      <c r="G1942" s="8"/>
      <c r="H1942" s="8"/>
      <c r="I1942" s="8"/>
      <c r="J1942" s="8"/>
    </row>
    <row r="1943" spans="1:10" ht="15">
      <c r="A1943" s="8"/>
      <c r="B1943" s="8"/>
      <c r="C1943" s="8"/>
      <c r="D1943" s="8"/>
      <c r="E1943" s="8"/>
      <c r="F1943" s="8"/>
      <c r="G1943" s="8"/>
      <c r="H1943" s="8"/>
      <c r="I1943" s="8"/>
      <c r="J1943" s="8"/>
    </row>
    <row r="1944" spans="1:10" ht="15">
      <c r="A1944" s="8"/>
      <c r="B1944" s="8"/>
      <c r="C1944" s="8"/>
      <c r="D1944" s="8"/>
      <c r="E1944" s="8"/>
      <c r="F1944" s="8"/>
      <c r="G1944" s="8"/>
      <c r="H1944" s="8"/>
      <c r="I1944" s="8"/>
      <c r="J1944" s="8"/>
    </row>
    <row r="1945" spans="1:10" ht="15">
      <c r="A1945" s="8"/>
      <c r="B1945" s="8"/>
      <c r="C1945" s="8"/>
      <c r="D1945" s="8"/>
      <c r="E1945" s="8"/>
      <c r="F1945" s="8"/>
      <c r="G1945" s="8"/>
      <c r="H1945" s="8"/>
      <c r="I1945" s="8"/>
      <c r="J1945" s="8"/>
    </row>
    <row r="1946" spans="1:10" ht="15">
      <c r="A1946" s="8"/>
      <c r="B1946" s="8"/>
      <c r="C1946" s="8"/>
      <c r="D1946" s="8"/>
      <c r="E1946" s="8"/>
      <c r="F1946" s="8"/>
      <c r="G1946" s="8"/>
      <c r="H1946" s="8"/>
      <c r="I1946" s="8"/>
      <c r="J1946" s="8"/>
    </row>
    <row r="1947" spans="1:10" ht="15">
      <c r="A1947" s="8"/>
      <c r="B1947" s="8"/>
      <c r="C1947" s="8"/>
      <c r="D1947" s="8"/>
      <c r="E1947" s="8"/>
      <c r="F1947" s="8"/>
      <c r="G1947" s="8"/>
      <c r="H1947" s="8"/>
      <c r="I1947" s="8"/>
      <c r="J1947" s="8"/>
    </row>
    <row r="1948" spans="1:10" ht="15">
      <c r="A1948" s="8"/>
      <c r="B1948" s="8"/>
      <c r="C1948" s="8"/>
      <c r="D1948" s="8"/>
      <c r="E1948" s="8"/>
      <c r="F1948" s="8"/>
      <c r="G1948" s="8"/>
      <c r="H1948" s="8"/>
      <c r="I1948" s="8"/>
      <c r="J1948" s="8"/>
    </row>
    <row r="1949" spans="1:10" ht="15">
      <c r="A1949" s="8"/>
      <c r="B1949" s="8"/>
      <c r="C1949" s="8"/>
      <c r="D1949" s="8"/>
      <c r="E1949" s="8"/>
      <c r="F1949" s="8"/>
      <c r="G1949" s="8"/>
      <c r="H1949" s="8"/>
      <c r="I1949" s="8"/>
      <c r="J1949" s="8"/>
    </row>
    <row r="1950" spans="1:10" ht="15">
      <c r="A1950" s="8"/>
      <c r="B1950" s="8"/>
      <c r="C1950" s="8"/>
      <c r="D1950" s="8"/>
      <c r="E1950" s="8"/>
      <c r="F1950" s="8"/>
      <c r="G1950" s="8"/>
      <c r="H1950" s="8"/>
      <c r="I1950" s="8"/>
      <c r="J1950" s="8"/>
    </row>
    <row r="1951" spans="1:10" ht="15">
      <c r="A1951" s="8"/>
      <c r="B1951" s="8"/>
      <c r="C1951" s="8"/>
      <c r="D1951" s="8"/>
      <c r="E1951" s="8"/>
      <c r="F1951" s="8"/>
      <c r="G1951" s="8"/>
      <c r="H1951" s="8"/>
      <c r="I1951" s="8"/>
      <c r="J1951" s="8"/>
    </row>
    <row r="1952" spans="1:10" ht="15">
      <c r="A1952" s="8"/>
      <c r="B1952" s="8"/>
      <c r="C1952" s="8"/>
      <c r="D1952" s="8"/>
      <c r="E1952" s="8"/>
      <c r="F1952" s="8"/>
      <c r="G1952" s="8"/>
      <c r="H1952" s="8"/>
      <c r="I1952" s="8"/>
      <c r="J1952" s="8"/>
    </row>
    <row r="1953" spans="1:10" ht="15">
      <c r="A1953" s="8"/>
      <c r="B1953" s="8"/>
      <c r="C1953" s="8"/>
      <c r="D1953" s="8"/>
      <c r="E1953" s="8"/>
      <c r="F1953" s="8"/>
      <c r="G1953" s="8"/>
      <c r="H1953" s="8"/>
      <c r="I1953" s="8"/>
      <c r="J1953" s="8"/>
    </row>
    <row r="1954" spans="1:10" ht="15">
      <c r="A1954" s="8"/>
      <c r="B1954" s="8"/>
      <c r="C1954" s="8"/>
      <c r="D1954" s="8"/>
      <c r="E1954" s="8"/>
      <c r="F1954" s="8"/>
      <c r="G1954" s="8"/>
      <c r="H1954" s="8"/>
      <c r="I1954" s="8"/>
      <c r="J1954" s="8"/>
    </row>
    <row r="1955" spans="1:10" ht="15">
      <c r="A1955" s="8"/>
      <c r="B1955" s="8"/>
      <c r="C1955" s="8"/>
      <c r="D1955" s="8"/>
      <c r="E1955" s="8"/>
      <c r="F1955" s="8"/>
      <c r="G1955" s="8"/>
      <c r="H1955" s="8"/>
      <c r="I1955" s="8"/>
      <c r="J1955" s="8"/>
    </row>
    <row r="1956" spans="1:10" ht="15">
      <c r="A1956" s="8"/>
      <c r="B1956" s="8"/>
      <c r="C1956" s="8"/>
      <c r="D1956" s="8"/>
      <c r="E1956" s="8"/>
      <c r="F1956" s="8"/>
      <c r="G1956" s="8"/>
      <c r="H1956" s="8"/>
      <c r="I1956" s="8"/>
      <c r="J1956" s="8"/>
    </row>
    <row r="1957" spans="1:10" ht="15">
      <c r="A1957" s="8"/>
      <c r="B1957" s="8"/>
      <c r="C1957" s="8"/>
      <c r="D1957" s="8"/>
      <c r="E1957" s="8"/>
      <c r="F1957" s="8"/>
      <c r="G1957" s="8"/>
      <c r="H1957" s="8"/>
      <c r="I1957" s="8"/>
      <c r="J1957" s="8"/>
    </row>
    <row r="1958" spans="1:10" ht="15">
      <c r="A1958" s="8"/>
      <c r="B1958" s="8"/>
      <c r="C1958" s="8"/>
      <c r="D1958" s="8"/>
      <c r="E1958" s="8"/>
      <c r="F1958" s="8"/>
      <c r="G1958" s="8"/>
      <c r="H1958" s="8"/>
      <c r="I1958" s="8"/>
      <c r="J1958" s="8"/>
    </row>
    <row r="1959" spans="1:10" ht="15">
      <c r="A1959" s="8"/>
      <c r="B1959" s="8"/>
      <c r="C1959" s="8"/>
      <c r="D1959" s="8"/>
      <c r="E1959" s="8"/>
      <c r="F1959" s="8"/>
      <c r="G1959" s="8"/>
      <c r="H1959" s="8"/>
      <c r="I1959" s="8"/>
      <c r="J1959" s="8"/>
    </row>
    <row r="1960" spans="1:10" ht="15">
      <c r="A1960" s="8"/>
      <c r="B1960" s="8"/>
      <c r="C1960" s="8"/>
      <c r="D1960" s="8"/>
      <c r="E1960" s="8"/>
      <c r="F1960" s="8"/>
      <c r="G1960" s="8"/>
      <c r="H1960" s="8"/>
      <c r="I1960" s="8"/>
      <c r="J1960" s="8"/>
    </row>
    <row r="1961" spans="1:10" ht="15">
      <c r="A1961" s="8"/>
      <c r="B1961" s="8"/>
      <c r="C1961" s="8"/>
      <c r="D1961" s="8"/>
      <c r="E1961" s="8"/>
      <c r="F1961" s="8"/>
      <c r="G1961" s="8"/>
      <c r="H1961" s="8"/>
      <c r="I1961" s="8"/>
      <c r="J1961" s="8"/>
    </row>
    <row r="1962" spans="1:10" ht="15">
      <c r="A1962" s="8"/>
      <c r="B1962" s="8"/>
      <c r="C1962" s="8"/>
      <c r="D1962" s="8"/>
      <c r="E1962" s="8"/>
      <c r="F1962" s="8"/>
      <c r="G1962" s="8"/>
      <c r="H1962" s="8"/>
      <c r="I1962" s="8"/>
      <c r="J1962" s="8"/>
    </row>
    <row r="1963" spans="1:10" ht="15">
      <c r="A1963" s="8"/>
      <c r="B1963" s="8"/>
      <c r="C1963" s="8"/>
      <c r="D1963" s="8"/>
      <c r="E1963" s="8"/>
      <c r="F1963" s="8"/>
      <c r="G1963" s="8"/>
      <c r="H1963" s="8"/>
      <c r="I1963" s="8"/>
      <c r="J1963" s="8"/>
    </row>
    <row r="1964" spans="1:10" ht="15">
      <c r="A1964" s="8"/>
      <c r="B1964" s="8"/>
      <c r="C1964" s="8"/>
      <c r="D1964" s="8"/>
      <c r="E1964" s="8"/>
      <c r="F1964" s="8"/>
      <c r="G1964" s="8"/>
      <c r="H1964" s="8"/>
      <c r="I1964" s="8"/>
      <c r="J1964" s="8"/>
    </row>
    <row r="1965" spans="1:10" ht="15">
      <c r="A1965" s="8"/>
      <c r="B1965" s="8"/>
      <c r="C1965" s="8"/>
      <c r="D1965" s="8"/>
      <c r="E1965" s="8"/>
      <c r="F1965" s="8"/>
      <c r="G1965" s="8"/>
      <c r="H1965" s="8"/>
      <c r="I1965" s="8"/>
      <c r="J1965" s="8"/>
    </row>
    <row r="1966" spans="1:10" ht="15">
      <c r="A1966" s="8"/>
      <c r="B1966" s="8"/>
      <c r="C1966" s="8"/>
      <c r="D1966" s="8"/>
      <c r="E1966" s="8"/>
      <c r="F1966" s="8"/>
      <c r="G1966" s="8"/>
      <c r="H1966" s="8"/>
      <c r="I1966" s="8"/>
      <c r="J1966" s="8"/>
    </row>
    <row r="1967" spans="1:10" ht="15">
      <c r="A1967" s="8"/>
      <c r="B1967" s="8"/>
      <c r="C1967" s="8"/>
      <c r="D1967" s="8"/>
      <c r="E1967" s="8"/>
      <c r="F1967" s="8"/>
      <c r="G1967" s="8"/>
      <c r="H1967" s="8"/>
      <c r="I1967" s="8"/>
      <c r="J1967" s="8"/>
    </row>
    <row r="1968" spans="1:10" ht="15">
      <c r="A1968" s="8"/>
      <c r="B1968" s="8"/>
      <c r="C1968" s="8"/>
      <c r="D1968" s="8"/>
      <c r="E1968" s="8"/>
      <c r="F1968" s="8"/>
      <c r="G1968" s="8"/>
      <c r="H1968" s="8"/>
      <c r="I1968" s="8"/>
      <c r="J1968" s="8"/>
    </row>
    <row r="1969" spans="1:10" ht="15">
      <c r="A1969" s="8"/>
      <c r="B1969" s="8"/>
      <c r="C1969" s="8"/>
      <c r="D1969" s="8"/>
      <c r="E1969" s="8"/>
      <c r="F1969" s="8"/>
      <c r="G1969" s="8"/>
      <c r="H1969" s="8"/>
      <c r="I1969" s="8"/>
      <c r="J1969" s="8"/>
    </row>
    <row r="1970" spans="1:10" ht="15">
      <c r="A1970" s="8"/>
      <c r="B1970" s="8"/>
      <c r="C1970" s="8"/>
      <c r="D1970" s="8"/>
      <c r="E1970" s="8"/>
      <c r="F1970" s="8"/>
      <c r="G1970" s="8"/>
      <c r="H1970" s="8"/>
      <c r="I1970" s="8"/>
      <c r="J1970" s="8"/>
    </row>
    <row r="1971" spans="1:10" ht="15">
      <c r="A1971" s="8"/>
      <c r="B1971" s="8"/>
      <c r="C1971" s="8"/>
      <c r="D1971" s="8"/>
      <c r="E1971" s="8"/>
      <c r="F1971" s="8"/>
      <c r="G1971" s="8"/>
      <c r="H1971" s="8"/>
      <c r="I1971" s="8"/>
      <c r="J1971" s="8"/>
    </row>
    <row r="1972" spans="1:10" ht="15">
      <c r="A1972" s="8"/>
      <c r="B1972" s="8"/>
      <c r="C1972" s="8"/>
      <c r="D1972" s="8"/>
      <c r="E1972" s="8"/>
      <c r="F1972" s="8"/>
      <c r="G1972" s="8"/>
      <c r="H1972" s="8"/>
      <c r="I1972" s="8"/>
      <c r="J1972" s="8"/>
    </row>
    <row r="1973" spans="1:10" ht="15">
      <c r="A1973" s="8"/>
      <c r="B1973" s="8"/>
      <c r="C1973" s="8"/>
      <c r="D1973" s="8"/>
      <c r="E1973" s="8"/>
      <c r="F1973" s="8"/>
      <c r="G1973" s="8"/>
      <c r="H1973" s="8"/>
      <c r="I1973" s="8"/>
      <c r="J1973" s="8"/>
    </row>
    <row r="1974" spans="1:10" ht="15">
      <c r="A1974" s="8"/>
      <c r="B1974" s="8"/>
      <c r="C1974" s="8"/>
      <c r="D1974" s="8"/>
      <c r="E1974" s="8"/>
      <c r="F1974" s="8"/>
      <c r="G1974" s="8"/>
      <c r="H1974" s="8"/>
      <c r="I1974" s="8"/>
      <c r="J1974" s="8"/>
    </row>
    <row r="1975" spans="1:10" ht="15">
      <c r="A1975" s="8"/>
      <c r="B1975" s="8"/>
      <c r="C1975" s="8"/>
      <c r="D1975" s="8"/>
      <c r="E1975" s="8"/>
      <c r="F1975" s="8"/>
      <c r="G1975" s="8"/>
      <c r="H1975" s="8"/>
      <c r="I1975" s="8"/>
      <c r="J1975" s="8"/>
    </row>
    <row r="1976" spans="1:10" ht="15">
      <c r="A1976" s="8"/>
      <c r="B1976" s="8"/>
      <c r="C1976" s="8"/>
      <c r="D1976" s="8"/>
      <c r="E1976" s="8"/>
      <c r="F1976" s="8"/>
      <c r="G1976" s="8"/>
      <c r="H1976" s="8"/>
      <c r="I1976" s="8"/>
      <c r="J1976" s="8"/>
    </row>
    <row r="1977" spans="1:10" ht="15">
      <c r="A1977" s="8"/>
      <c r="B1977" s="8"/>
      <c r="C1977" s="8"/>
      <c r="D1977" s="8"/>
      <c r="E1977" s="8"/>
      <c r="F1977" s="8"/>
      <c r="G1977" s="8"/>
      <c r="H1977" s="8"/>
      <c r="I1977" s="8"/>
      <c r="J1977" s="8"/>
    </row>
    <row r="1978" spans="1:10" ht="15">
      <c r="A1978" s="8"/>
      <c r="B1978" s="8"/>
      <c r="C1978" s="8"/>
      <c r="D1978" s="8"/>
      <c r="E1978" s="8"/>
      <c r="F1978" s="8"/>
      <c r="G1978" s="8"/>
      <c r="H1978" s="8"/>
      <c r="I1978" s="8"/>
      <c r="J1978" s="8"/>
    </row>
    <row r="1979" spans="1:10" ht="15">
      <c r="A1979" s="8"/>
      <c r="B1979" s="8"/>
      <c r="C1979" s="8"/>
      <c r="D1979" s="8"/>
      <c r="E1979" s="8"/>
      <c r="F1979" s="8"/>
      <c r="G1979" s="8"/>
      <c r="H1979" s="8"/>
      <c r="I1979" s="8"/>
      <c r="J1979" s="8"/>
    </row>
    <row r="1980" spans="1:10" ht="15">
      <c r="A1980" s="8"/>
      <c r="B1980" s="8"/>
      <c r="C1980" s="8"/>
      <c r="D1980" s="8"/>
      <c r="E1980" s="8"/>
      <c r="F1980" s="8"/>
      <c r="G1980" s="8"/>
      <c r="H1980" s="8"/>
      <c r="I1980" s="8"/>
      <c r="J1980" s="8"/>
    </row>
    <row r="1981" spans="1:10" ht="15">
      <c r="A1981" s="8"/>
      <c r="B1981" s="8"/>
      <c r="C1981" s="8"/>
      <c r="D1981" s="8"/>
      <c r="E1981" s="8"/>
      <c r="F1981" s="8"/>
      <c r="G1981" s="8"/>
      <c r="H1981" s="8"/>
      <c r="I1981" s="8"/>
      <c r="J1981" s="8"/>
    </row>
    <row r="1982" spans="1:10" ht="15">
      <c r="A1982" s="8"/>
      <c r="B1982" s="8"/>
      <c r="C1982" s="8"/>
      <c r="D1982" s="8"/>
      <c r="E1982" s="8"/>
      <c r="F1982" s="8"/>
      <c r="G1982" s="8"/>
      <c r="H1982" s="8"/>
      <c r="I1982" s="8"/>
      <c r="J1982" s="8"/>
    </row>
    <row r="1983" spans="1:10" ht="15">
      <c r="A1983" s="8"/>
      <c r="B1983" s="8"/>
      <c r="C1983" s="8"/>
      <c r="D1983" s="8"/>
      <c r="E1983" s="8"/>
      <c r="F1983" s="8"/>
      <c r="G1983" s="8"/>
      <c r="H1983" s="8"/>
      <c r="I1983" s="8"/>
      <c r="J1983" s="8"/>
    </row>
    <row r="1984" spans="1:10" ht="15">
      <c r="A1984" s="8"/>
      <c r="B1984" s="8"/>
      <c r="C1984" s="8"/>
      <c r="D1984" s="8"/>
      <c r="E1984" s="8"/>
      <c r="F1984" s="8"/>
      <c r="G1984" s="8"/>
      <c r="H1984" s="8"/>
      <c r="I1984" s="8"/>
      <c r="J1984" s="8"/>
    </row>
    <row r="1985" spans="1:10" ht="15">
      <c r="A1985" s="8"/>
      <c r="B1985" s="8"/>
      <c r="C1985" s="8"/>
      <c r="D1985" s="8"/>
      <c r="E1985" s="8"/>
      <c r="F1985" s="8"/>
      <c r="G1985" s="8"/>
      <c r="H1985" s="8"/>
      <c r="I1985" s="8"/>
      <c r="J1985" s="8"/>
    </row>
    <row r="1986" spans="1:10" ht="15">
      <c r="A1986" s="8"/>
      <c r="B1986" s="8"/>
      <c r="C1986" s="8"/>
      <c r="D1986" s="8"/>
      <c r="E1986" s="8"/>
      <c r="F1986" s="8"/>
      <c r="G1986" s="8"/>
      <c r="H1986" s="8"/>
      <c r="I1986" s="8"/>
      <c r="J1986" s="8"/>
    </row>
    <row r="1987" spans="1:10" ht="15">
      <c r="A1987" s="8"/>
      <c r="B1987" s="8"/>
      <c r="C1987" s="8"/>
      <c r="D1987" s="8"/>
      <c r="E1987" s="8"/>
      <c r="F1987" s="8"/>
      <c r="G1987" s="8"/>
      <c r="H1987" s="8"/>
      <c r="I1987" s="8"/>
      <c r="J1987" s="8"/>
    </row>
    <row r="1988" spans="1:10" ht="15">
      <c r="A1988" s="8"/>
      <c r="B1988" s="8"/>
      <c r="C1988" s="8"/>
      <c r="D1988" s="8"/>
      <c r="E1988" s="8"/>
      <c r="F1988" s="8"/>
      <c r="G1988" s="8"/>
      <c r="H1988" s="8"/>
      <c r="I1988" s="8"/>
      <c r="J1988" s="8"/>
    </row>
    <row r="1989" spans="1:10" ht="15">
      <c r="A1989" s="8"/>
      <c r="B1989" s="8"/>
      <c r="C1989" s="8"/>
      <c r="D1989" s="8"/>
      <c r="E1989" s="8"/>
      <c r="F1989" s="8"/>
      <c r="G1989" s="8"/>
      <c r="H1989" s="8"/>
      <c r="I1989" s="8"/>
      <c r="J1989" s="8"/>
    </row>
    <row r="1990" spans="1:10" ht="15">
      <c r="A1990" s="8"/>
      <c r="B1990" s="8"/>
      <c r="C1990" s="8"/>
      <c r="D1990" s="8"/>
      <c r="E1990" s="8"/>
      <c r="F1990" s="8"/>
      <c r="G1990" s="8"/>
      <c r="H1990" s="8"/>
      <c r="I1990" s="8"/>
      <c r="J1990" s="8"/>
    </row>
    <row r="1991" spans="1:10" ht="15">
      <c r="A1991" s="8"/>
      <c r="B1991" s="8"/>
      <c r="C1991" s="8"/>
      <c r="D1991" s="8"/>
      <c r="E1991" s="8"/>
      <c r="F1991" s="8"/>
      <c r="G1991" s="8"/>
      <c r="H1991" s="8"/>
      <c r="I1991" s="8"/>
      <c r="J1991" s="8"/>
    </row>
    <row r="1992" spans="1:10" ht="15">
      <c r="A1992" s="8"/>
      <c r="B1992" s="8"/>
      <c r="C1992" s="8"/>
      <c r="D1992" s="8"/>
      <c r="E1992" s="8"/>
      <c r="F1992" s="8"/>
      <c r="G1992" s="8"/>
      <c r="H1992" s="8"/>
      <c r="I1992" s="8"/>
      <c r="J1992" s="8"/>
    </row>
    <row r="1993" spans="1:10" ht="15">
      <c r="A1993" s="8"/>
      <c r="B1993" s="8"/>
      <c r="C1993" s="8"/>
      <c r="D1993" s="8"/>
      <c r="E1993" s="8"/>
      <c r="F1993" s="8"/>
      <c r="G1993" s="8"/>
      <c r="H1993" s="8"/>
      <c r="I1993" s="8"/>
      <c r="J1993" s="8"/>
    </row>
    <row r="1994" spans="1:10" ht="15">
      <c r="A1994" s="8"/>
      <c r="B1994" s="8"/>
      <c r="C1994" s="8"/>
      <c r="D1994" s="8"/>
      <c r="E1994" s="8"/>
      <c r="F1994" s="8"/>
      <c r="G1994" s="8"/>
      <c r="H1994" s="8"/>
      <c r="I1994" s="8"/>
      <c r="J1994" s="8"/>
    </row>
    <row r="1995" spans="1:10" ht="15">
      <c r="A1995" s="8"/>
      <c r="B1995" s="8"/>
      <c r="C1995" s="8"/>
      <c r="D1995" s="8"/>
      <c r="E1995" s="8"/>
      <c r="F1995" s="8"/>
      <c r="G1995" s="8"/>
      <c r="H1995" s="8"/>
      <c r="I1995" s="8"/>
      <c r="J1995" s="8"/>
    </row>
    <row r="1996" spans="1:10" ht="15">
      <c r="A1996" s="8"/>
      <c r="B1996" s="8"/>
      <c r="C1996" s="8"/>
      <c r="D1996" s="8"/>
      <c r="E1996" s="8"/>
      <c r="F1996" s="8"/>
      <c r="G1996" s="8"/>
      <c r="H1996" s="8"/>
      <c r="I1996" s="8"/>
      <c r="J1996" s="8"/>
    </row>
    <row r="1997" spans="1:10" ht="15">
      <c r="A1997" s="8"/>
      <c r="B1997" s="8"/>
      <c r="C1997" s="8"/>
      <c r="D1997" s="8"/>
      <c r="E1997" s="8"/>
      <c r="F1997" s="8"/>
      <c r="G1997" s="8"/>
      <c r="H1997" s="8"/>
      <c r="I1997" s="8"/>
      <c r="J1997" s="8"/>
    </row>
    <row r="1998" spans="1:10" ht="15">
      <c r="A1998" s="8"/>
      <c r="B1998" s="8"/>
      <c r="C1998" s="8"/>
      <c r="D1998" s="8"/>
      <c r="E1998" s="8"/>
      <c r="F1998" s="8"/>
      <c r="G1998" s="8"/>
      <c r="H1998" s="8"/>
      <c r="I1998" s="8"/>
      <c r="J1998" s="8"/>
    </row>
    <row r="1999" spans="1:10" ht="15">
      <c r="A1999" s="8"/>
      <c r="B1999" s="8"/>
      <c r="C1999" s="8"/>
      <c r="D1999" s="8"/>
      <c r="E1999" s="8"/>
      <c r="F1999" s="8"/>
      <c r="G1999" s="8"/>
      <c r="H1999" s="8"/>
      <c r="I1999" s="8"/>
      <c r="J1999" s="8"/>
    </row>
    <row r="2000" spans="1:10" ht="15">
      <c r="A2000" s="8"/>
      <c r="B2000" s="8"/>
      <c r="C2000" s="8"/>
      <c r="D2000" s="8"/>
      <c r="E2000" s="8"/>
      <c r="F2000" s="8"/>
      <c r="G2000" s="8"/>
      <c r="H2000" s="8"/>
      <c r="I2000" s="8"/>
      <c r="J2000" s="8"/>
    </row>
    <row r="2001" spans="1:10" ht="15">
      <c r="A2001" s="8"/>
      <c r="B2001" s="8"/>
      <c r="C2001" s="8"/>
      <c r="D2001" s="8"/>
      <c r="E2001" s="8"/>
      <c r="F2001" s="8"/>
      <c r="G2001" s="8"/>
      <c r="H2001" s="8"/>
      <c r="I2001" s="8"/>
      <c r="J2001" s="8"/>
    </row>
    <row r="2002" spans="1:10" ht="15">
      <c r="A2002" s="8"/>
      <c r="B2002" s="8"/>
      <c r="C2002" s="8"/>
      <c r="D2002" s="8"/>
      <c r="E2002" s="8"/>
      <c r="F2002" s="8"/>
      <c r="G2002" s="8"/>
      <c r="H2002" s="8"/>
      <c r="I2002" s="8"/>
      <c r="J2002" s="8"/>
    </row>
    <row r="2003" spans="1:10" ht="15">
      <c r="A2003" s="8"/>
      <c r="B2003" s="8"/>
      <c r="C2003" s="8"/>
      <c r="D2003" s="8"/>
      <c r="E2003" s="8"/>
      <c r="F2003" s="8"/>
      <c r="G2003" s="8"/>
      <c r="H2003" s="8"/>
      <c r="I2003" s="8"/>
      <c r="J2003" s="8"/>
    </row>
    <row r="2004" spans="1:10" ht="15">
      <c r="A2004" s="8"/>
      <c r="B2004" s="8"/>
      <c r="C2004" s="8"/>
      <c r="D2004" s="8"/>
      <c r="E2004" s="8"/>
      <c r="F2004" s="8"/>
      <c r="G2004" s="8"/>
      <c r="H2004" s="8"/>
      <c r="I2004" s="8"/>
      <c r="J2004" s="8"/>
    </row>
    <row r="2005" spans="1:10" ht="15">
      <c r="A2005" s="8"/>
      <c r="B2005" s="8"/>
      <c r="C2005" s="8"/>
      <c r="D2005" s="8"/>
      <c r="E2005" s="8"/>
      <c r="F2005" s="8"/>
      <c r="G2005" s="8"/>
      <c r="H2005" s="8"/>
      <c r="I2005" s="8"/>
      <c r="J2005" s="8"/>
    </row>
    <row r="2006" spans="1:10" ht="15">
      <c r="A2006" s="8"/>
      <c r="B2006" s="8"/>
      <c r="C2006" s="8"/>
      <c r="D2006" s="8"/>
      <c r="E2006" s="8"/>
      <c r="F2006" s="8"/>
      <c r="G2006" s="8"/>
      <c r="H2006" s="8"/>
      <c r="I2006" s="8"/>
      <c r="J2006" s="8"/>
    </row>
    <row r="2007" spans="1:10" ht="15">
      <c r="A2007" s="8"/>
      <c r="B2007" s="8"/>
      <c r="C2007" s="8"/>
      <c r="D2007" s="8"/>
      <c r="E2007" s="8"/>
      <c r="F2007" s="8"/>
      <c r="G2007" s="8"/>
      <c r="H2007" s="8"/>
      <c r="I2007" s="8"/>
      <c r="J2007" s="8"/>
    </row>
    <row r="2008" spans="1:10" ht="15">
      <c r="A2008" s="8"/>
      <c r="B2008" s="8"/>
      <c r="C2008" s="8"/>
      <c r="D2008" s="8"/>
      <c r="E2008" s="8"/>
      <c r="F2008" s="8"/>
      <c r="G2008" s="8"/>
      <c r="H2008" s="8"/>
      <c r="I2008" s="8"/>
      <c r="J2008" s="8"/>
    </row>
    <row r="2009" spans="1:10" ht="15">
      <c r="A2009" s="8"/>
      <c r="B2009" s="8"/>
      <c r="C2009" s="8"/>
      <c r="D2009" s="8"/>
      <c r="E2009" s="8"/>
      <c r="F2009" s="8"/>
      <c r="G2009" s="8"/>
      <c r="H2009" s="8"/>
      <c r="I2009" s="8"/>
      <c r="J2009" s="8"/>
    </row>
    <row r="2010" spans="1:10" ht="15">
      <c r="A2010" s="8"/>
      <c r="B2010" s="8"/>
      <c r="C2010" s="8"/>
      <c r="D2010" s="8"/>
      <c r="E2010" s="8"/>
      <c r="F2010" s="8"/>
      <c r="G2010" s="8"/>
      <c r="H2010" s="8"/>
      <c r="I2010" s="8"/>
      <c r="J2010" s="8"/>
    </row>
    <row r="2011" spans="1:10" ht="15">
      <c r="A2011" s="8"/>
      <c r="B2011" s="8"/>
      <c r="C2011" s="8"/>
      <c r="D2011" s="8"/>
      <c r="E2011" s="8"/>
      <c r="F2011" s="8"/>
      <c r="G2011" s="8"/>
      <c r="H2011" s="8"/>
      <c r="I2011" s="8"/>
      <c r="J2011" s="8"/>
    </row>
    <row r="2012" spans="1:10" ht="15">
      <c r="A2012" s="8"/>
      <c r="B2012" s="8"/>
      <c r="C2012" s="8"/>
      <c r="D2012" s="8"/>
      <c r="E2012" s="8"/>
      <c r="F2012" s="8"/>
      <c r="G2012" s="8"/>
      <c r="H2012" s="8"/>
      <c r="I2012" s="8"/>
      <c r="J2012" s="8"/>
    </row>
    <row r="2013" spans="1:10" ht="15">
      <c r="A2013" s="8"/>
      <c r="B2013" s="8"/>
      <c r="C2013" s="8"/>
      <c r="D2013" s="8"/>
      <c r="E2013" s="8"/>
      <c r="F2013" s="8"/>
      <c r="G2013" s="8"/>
      <c r="H2013" s="8"/>
      <c r="I2013" s="8"/>
      <c r="J2013" s="8"/>
    </row>
    <row r="2014" spans="1:10" ht="15">
      <c r="A2014" s="8"/>
      <c r="B2014" s="8"/>
      <c r="C2014" s="8"/>
      <c r="D2014" s="8"/>
      <c r="E2014" s="8"/>
      <c r="F2014" s="8"/>
      <c r="G2014" s="8"/>
      <c r="H2014" s="8"/>
      <c r="I2014" s="8"/>
      <c r="J2014" s="8"/>
    </row>
    <row r="2015" spans="1:10" ht="15">
      <c r="A2015" s="8"/>
      <c r="B2015" s="8"/>
      <c r="C2015" s="8"/>
      <c r="D2015" s="8"/>
      <c r="E2015" s="8"/>
      <c r="F2015" s="8"/>
      <c r="G2015" s="8"/>
      <c r="H2015" s="8"/>
      <c r="I2015" s="8"/>
      <c r="J2015" s="8"/>
    </row>
    <row r="2016" spans="1:10" ht="15">
      <c r="A2016" s="8"/>
      <c r="B2016" s="8"/>
      <c r="C2016" s="8"/>
      <c r="D2016" s="8"/>
      <c r="E2016" s="8"/>
      <c r="F2016" s="8"/>
      <c r="G2016" s="8"/>
      <c r="H2016" s="8"/>
      <c r="I2016" s="8"/>
      <c r="J2016" s="8"/>
    </row>
    <row r="2017" spans="1:10" ht="15">
      <c r="A2017" s="8"/>
      <c r="B2017" s="8"/>
      <c r="C2017" s="8"/>
      <c r="D2017" s="8"/>
      <c r="E2017" s="8"/>
      <c r="F2017" s="8"/>
      <c r="G2017" s="8"/>
      <c r="H2017" s="8"/>
      <c r="I2017" s="8"/>
      <c r="J2017" s="8"/>
    </row>
    <row r="2018" spans="1:10" ht="15">
      <c r="A2018" s="8"/>
      <c r="B2018" s="8"/>
      <c r="C2018" s="8"/>
      <c r="D2018" s="8"/>
      <c r="E2018" s="8"/>
      <c r="F2018" s="8"/>
      <c r="G2018" s="8"/>
      <c r="H2018" s="8"/>
      <c r="I2018" s="8"/>
      <c r="J2018" s="8"/>
    </row>
    <row r="2019" spans="1:10" ht="15">
      <c r="A2019" s="8"/>
      <c r="B2019" s="8"/>
      <c r="C2019" s="8"/>
      <c r="D2019" s="8"/>
      <c r="E2019" s="8"/>
      <c r="F2019" s="8"/>
      <c r="G2019" s="8"/>
      <c r="H2019" s="8"/>
      <c r="I2019" s="8"/>
      <c r="J2019" s="8"/>
    </row>
    <row r="2020" spans="1:10" ht="15">
      <c r="A2020" s="8"/>
      <c r="B2020" s="8"/>
      <c r="C2020" s="8"/>
      <c r="D2020" s="8"/>
      <c r="E2020" s="8"/>
      <c r="F2020" s="8"/>
      <c r="G2020" s="8"/>
      <c r="H2020" s="8"/>
      <c r="I2020" s="8"/>
      <c r="J2020" s="8"/>
    </row>
    <row r="2021" spans="1:10" ht="15">
      <c r="A2021" s="8"/>
      <c r="B2021" s="8"/>
      <c r="C2021" s="8"/>
      <c r="D2021" s="8"/>
      <c r="E2021" s="8"/>
      <c r="F2021" s="8"/>
      <c r="G2021" s="8"/>
      <c r="H2021" s="8"/>
      <c r="I2021" s="8"/>
      <c r="J2021" s="8"/>
    </row>
    <row r="2022" spans="1:10" ht="15">
      <c r="A2022" s="8"/>
      <c r="B2022" s="8"/>
      <c r="C2022" s="8"/>
      <c r="D2022" s="8"/>
      <c r="E2022" s="8"/>
      <c r="F2022" s="8"/>
      <c r="G2022" s="8"/>
      <c r="H2022" s="8"/>
      <c r="I2022" s="8"/>
      <c r="J2022" s="8"/>
    </row>
    <row r="2023" spans="1:10" ht="15">
      <c r="A2023" s="8"/>
      <c r="B2023" s="8"/>
      <c r="C2023" s="8"/>
      <c r="D2023" s="8"/>
      <c r="E2023" s="8"/>
      <c r="F2023" s="8"/>
      <c r="G2023" s="8"/>
      <c r="H2023" s="8"/>
      <c r="I2023" s="8"/>
      <c r="J2023" s="8"/>
    </row>
    <row r="2024" spans="1:10" ht="15">
      <c r="A2024" s="8"/>
      <c r="B2024" s="8"/>
      <c r="C2024" s="8"/>
      <c r="D2024" s="8"/>
      <c r="E2024" s="8"/>
      <c r="F2024" s="8"/>
      <c r="G2024" s="8"/>
      <c r="H2024" s="8"/>
      <c r="I2024" s="8"/>
      <c r="J2024" s="8"/>
    </row>
    <row r="2025" spans="1:10" ht="15">
      <c r="A2025" s="8"/>
      <c r="B2025" s="8"/>
      <c r="C2025" s="8"/>
      <c r="D2025" s="8"/>
      <c r="E2025" s="8"/>
      <c r="F2025" s="8"/>
      <c r="G2025" s="8"/>
      <c r="H2025" s="8"/>
      <c r="I2025" s="8"/>
      <c r="J2025" s="8"/>
    </row>
    <row r="2026" spans="1:10" ht="15">
      <c r="A2026" s="8"/>
      <c r="B2026" s="8"/>
      <c r="C2026" s="8"/>
      <c r="D2026" s="8"/>
      <c r="E2026" s="8"/>
      <c r="F2026" s="8"/>
      <c r="G2026" s="8"/>
      <c r="H2026" s="8"/>
      <c r="I2026" s="8"/>
      <c r="J2026" s="8"/>
    </row>
    <row r="2027" spans="1:10" ht="15">
      <c r="A2027" s="8"/>
      <c r="B2027" s="8"/>
      <c r="C2027" s="8"/>
      <c r="D2027" s="8"/>
      <c r="E2027" s="8"/>
      <c r="F2027" s="8"/>
      <c r="G2027" s="8"/>
      <c r="H2027" s="8"/>
      <c r="I2027" s="8"/>
      <c r="J2027" s="8"/>
    </row>
    <row r="2028" spans="1:10" ht="15">
      <c r="A2028" s="8"/>
      <c r="B2028" s="8"/>
      <c r="C2028" s="8"/>
      <c r="D2028" s="8"/>
      <c r="E2028" s="8"/>
      <c r="F2028" s="8"/>
      <c r="G2028" s="8"/>
      <c r="H2028" s="8"/>
      <c r="I2028" s="8"/>
      <c r="J2028" s="8"/>
    </row>
    <row r="2029" spans="1:10" ht="15">
      <c r="A2029" s="8"/>
      <c r="B2029" s="8"/>
      <c r="C2029" s="8"/>
      <c r="D2029" s="8"/>
      <c r="E2029" s="8"/>
      <c r="F2029" s="8"/>
      <c r="G2029" s="8"/>
      <c r="H2029" s="8"/>
      <c r="I2029" s="8"/>
      <c r="J2029" s="8"/>
    </row>
    <row r="2030" spans="1:10" ht="15">
      <c r="A2030" s="8"/>
      <c r="B2030" s="8"/>
      <c r="C2030" s="8"/>
      <c r="D2030" s="8"/>
      <c r="E2030" s="8"/>
      <c r="F2030" s="8"/>
      <c r="G2030" s="8"/>
      <c r="H2030" s="8"/>
      <c r="I2030" s="8"/>
      <c r="J2030" s="8"/>
    </row>
    <row r="2031" spans="1:10" ht="15">
      <c r="A2031" s="8"/>
      <c r="B2031" s="8"/>
      <c r="C2031" s="8"/>
      <c r="D2031" s="8"/>
      <c r="E2031" s="8"/>
      <c r="F2031" s="8"/>
      <c r="G2031" s="8"/>
      <c r="H2031" s="8"/>
      <c r="I2031" s="8"/>
      <c r="J2031" s="8"/>
    </row>
    <row r="2032" spans="1:10" ht="15">
      <c r="A2032" s="8"/>
      <c r="B2032" s="8"/>
      <c r="C2032" s="8"/>
      <c r="D2032" s="8"/>
      <c r="E2032" s="8"/>
      <c r="F2032" s="8"/>
      <c r="G2032" s="8"/>
      <c r="H2032" s="8"/>
      <c r="I2032" s="8"/>
      <c r="J2032" s="8"/>
    </row>
    <row r="2033" spans="1:10" ht="15">
      <c r="A2033" s="8"/>
      <c r="B2033" s="8"/>
      <c r="C2033" s="8"/>
      <c r="D2033" s="8"/>
      <c r="E2033" s="8"/>
      <c r="F2033" s="8"/>
      <c r="G2033" s="8"/>
      <c r="H2033" s="8"/>
      <c r="I2033" s="8"/>
      <c r="J2033" s="8"/>
    </row>
    <row r="2034" spans="1:10" ht="15">
      <c r="A2034" s="8"/>
      <c r="B2034" s="8"/>
      <c r="C2034" s="8"/>
      <c r="D2034" s="8"/>
      <c r="E2034" s="8"/>
      <c r="F2034" s="8"/>
      <c r="G2034" s="8"/>
      <c r="H2034" s="8"/>
      <c r="I2034" s="8"/>
      <c r="J2034" s="8"/>
    </row>
    <row r="2035" spans="1:10" ht="15">
      <c r="A2035" s="8"/>
      <c r="B2035" s="8"/>
      <c r="C2035" s="8"/>
      <c r="D2035" s="8"/>
      <c r="E2035" s="8"/>
      <c r="F2035" s="8"/>
      <c r="G2035" s="8"/>
      <c r="H2035" s="8"/>
      <c r="I2035" s="8"/>
      <c r="J2035" s="8"/>
    </row>
    <row r="2036" spans="1:10" ht="15">
      <c r="A2036" s="8"/>
      <c r="B2036" s="8"/>
      <c r="C2036" s="8"/>
      <c r="D2036" s="8"/>
      <c r="E2036" s="8"/>
      <c r="F2036" s="8"/>
      <c r="G2036" s="8"/>
      <c r="H2036" s="8"/>
      <c r="I2036" s="8"/>
      <c r="J2036" s="8"/>
    </row>
    <row r="2037" spans="1:10" ht="15">
      <c r="A2037" s="8"/>
      <c r="B2037" s="8"/>
      <c r="C2037" s="8"/>
      <c r="D2037" s="8"/>
      <c r="E2037" s="8"/>
      <c r="F2037" s="8"/>
      <c r="G2037" s="8"/>
      <c r="H2037" s="8"/>
      <c r="I2037" s="8"/>
      <c r="J2037" s="8"/>
    </row>
    <row r="2038" spans="1:10" ht="15">
      <c r="A2038" s="8"/>
      <c r="B2038" s="8"/>
      <c r="C2038" s="8"/>
      <c r="D2038" s="8"/>
      <c r="E2038" s="8"/>
      <c r="F2038" s="8"/>
      <c r="G2038" s="8"/>
      <c r="H2038" s="8"/>
      <c r="I2038" s="8"/>
      <c r="J2038" s="8"/>
    </row>
    <row r="2039" spans="1:10" ht="15">
      <c r="A2039" s="8"/>
      <c r="B2039" s="8"/>
      <c r="C2039" s="8"/>
      <c r="D2039" s="8"/>
      <c r="E2039" s="8"/>
      <c r="F2039" s="8"/>
      <c r="G2039" s="8"/>
      <c r="H2039" s="8"/>
      <c r="I2039" s="8"/>
      <c r="J2039" s="8"/>
    </row>
    <row r="2040" spans="1:10" ht="15">
      <c r="A2040" s="8"/>
      <c r="B2040" s="8"/>
      <c r="C2040" s="8"/>
      <c r="D2040" s="8"/>
      <c r="E2040" s="8"/>
      <c r="F2040" s="8"/>
      <c r="G2040" s="8"/>
      <c r="H2040" s="8"/>
      <c r="I2040" s="8"/>
      <c r="J2040" s="8"/>
    </row>
    <row r="2041" spans="1:10" ht="15">
      <c r="A2041" s="8"/>
      <c r="B2041" s="8"/>
      <c r="C2041" s="8"/>
      <c r="D2041" s="8"/>
      <c r="E2041" s="8"/>
      <c r="F2041" s="8"/>
      <c r="G2041" s="8"/>
      <c r="H2041" s="8"/>
      <c r="I2041" s="8"/>
      <c r="J2041" s="8"/>
    </row>
    <row r="2042" spans="1:10" ht="15">
      <c r="A2042" s="8"/>
      <c r="B2042" s="8"/>
      <c r="C2042" s="8"/>
      <c r="D2042" s="8"/>
      <c r="E2042" s="8"/>
      <c r="F2042" s="8"/>
      <c r="G2042" s="8"/>
      <c r="H2042" s="8"/>
      <c r="I2042" s="8"/>
      <c r="J2042" s="8"/>
    </row>
    <row r="2043" spans="1:10" ht="15">
      <c r="A2043" s="8"/>
      <c r="B2043" s="8"/>
      <c r="C2043" s="8"/>
      <c r="D2043" s="8"/>
      <c r="E2043" s="8"/>
      <c r="F2043" s="8"/>
      <c r="G2043" s="8"/>
      <c r="H2043" s="8"/>
      <c r="I2043" s="8"/>
      <c r="J2043" s="8"/>
    </row>
    <row r="2044" spans="1:10" ht="15">
      <c r="A2044" s="8"/>
      <c r="B2044" s="8"/>
      <c r="C2044" s="8"/>
      <c r="D2044" s="8"/>
      <c r="E2044" s="8"/>
      <c r="F2044" s="8"/>
      <c r="G2044" s="8"/>
      <c r="H2044" s="8"/>
      <c r="I2044" s="8"/>
      <c r="J2044" s="8"/>
    </row>
    <row r="2045" spans="1:10" ht="15">
      <c r="A2045" s="8"/>
      <c r="B2045" s="8"/>
      <c r="C2045" s="8"/>
      <c r="D2045" s="8"/>
      <c r="E2045" s="8"/>
      <c r="F2045" s="8"/>
      <c r="G2045" s="8"/>
      <c r="H2045" s="8"/>
      <c r="I2045" s="8"/>
      <c r="J2045" s="8"/>
    </row>
    <row r="2046" spans="1:10" ht="15">
      <c r="A2046" s="8"/>
      <c r="B2046" s="8"/>
      <c r="C2046" s="8"/>
      <c r="D2046" s="8"/>
      <c r="E2046" s="8"/>
      <c r="F2046" s="8"/>
      <c r="G2046" s="8"/>
      <c r="H2046" s="8"/>
      <c r="I2046" s="8"/>
      <c r="J2046" s="8"/>
    </row>
    <row r="2047" spans="1:10" ht="15">
      <c r="A2047" s="8"/>
      <c r="B2047" s="8"/>
      <c r="C2047" s="8"/>
      <c r="D2047" s="8"/>
      <c r="E2047" s="8"/>
      <c r="F2047" s="8"/>
      <c r="G2047" s="8"/>
      <c r="H2047" s="8"/>
      <c r="I2047" s="8"/>
      <c r="J2047" s="8"/>
    </row>
    <row r="2048" spans="1:10" ht="15">
      <c r="A2048" s="8"/>
      <c r="B2048" s="8"/>
      <c r="C2048" s="8"/>
      <c r="D2048" s="8"/>
      <c r="E2048" s="8"/>
      <c r="F2048" s="8"/>
      <c r="G2048" s="8"/>
      <c r="H2048" s="8"/>
      <c r="I2048" s="8"/>
      <c r="J2048" s="8"/>
    </row>
    <row r="2049" spans="1:10" ht="15">
      <c r="A2049" s="8"/>
      <c r="B2049" s="8"/>
      <c r="C2049" s="8"/>
      <c r="D2049" s="8"/>
      <c r="E2049" s="8"/>
      <c r="F2049" s="8"/>
      <c r="G2049" s="8"/>
      <c r="H2049" s="8"/>
      <c r="I2049" s="8"/>
      <c r="J2049" s="8"/>
    </row>
    <row r="2050" spans="1:10" ht="15">
      <c r="A2050" s="8"/>
      <c r="B2050" s="8"/>
      <c r="C2050" s="8"/>
      <c r="D2050" s="8"/>
      <c r="E2050" s="8"/>
      <c r="F2050" s="8"/>
      <c r="G2050" s="8"/>
      <c r="H2050" s="8"/>
      <c r="I2050" s="8"/>
      <c r="J2050" s="8"/>
    </row>
    <row r="2051" spans="1:10" ht="15">
      <c r="A2051" s="8"/>
      <c r="B2051" s="8"/>
      <c r="C2051" s="8"/>
      <c r="D2051" s="8"/>
      <c r="E2051" s="8"/>
      <c r="F2051" s="8"/>
      <c r="G2051" s="8"/>
      <c r="H2051" s="8"/>
      <c r="I2051" s="8"/>
      <c r="J2051" s="8"/>
    </row>
    <row r="2052" spans="1:10" ht="15">
      <c r="A2052" s="8"/>
      <c r="B2052" s="8"/>
      <c r="C2052" s="8"/>
      <c r="D2052" s="8"/>
      <c r="E2052" s="8"/>
      <c r="F2052" s="8"/>
      <c r="G2052" s="8"/>
      <c r="H2052" s="8"/>
      <c r="I2052" s="8"/>
      <c r="J2052" s="8"/>
    </row>
    <row r="2053" spans="1:10" ht="15">
      <c r="A2053" s="8"/>
      <c r="B2053" s="8"/>
      <c r="C2053" s="8"/>
      <c r="D2053" s="8"/>
      <c r="E2053" s="8"/>
      <c r="F2053" s="8"/>
      <c r="G2053" s="8"/>
      <c r="H2053" s="8"/>
      <c r="I2053" s="8"/>
      <c r="J2053" s="8"/>
    </row>
    <row r="2054" spans="1:10" ht="15">
      <c r="A2054" s="8"/>
      <c r="B2054" s="8"/>
      <c r="C2054" s="8"/>
      <c r="D2054" s="8"/>
      <c r="E2054" s="8"/>
      <c r="F2054" s="8"/>
      <c r="G2054" s="8"/>
      <c r="H2054" s="8"/>
      <c r="I2054" s="8"/>
      <c r="J2054" s="8"/>
    </row>
    <row r="2055" spans="1:10" ht="15">
      <c r="A2055" s="8"/>
      <c r="B2055" s="8"/>
      <c r="C2055" s="8"/>
      <c r="D2055" s="8"/>
      <c r="E2055" s="8"/>
      <c r="F2055" s="8"/>
      <c r="G2055" s="8"/>
      <c r="H2055" s="8"/>
      <c r="I2055" s="8"/>
      <c r="J2055" s="8"/>
    </row>
    <row r="2056" spans="1:10" ht="15">
      <c r="A2056" s="8"/>
      <c r="B2056" s="8"/>
      <c r="C2056" s="8"/>
      <c r="D2056" s="8"/>
      <c r="E2056" s="8"/>
      <c r="F2056" s="8"/>
      <c r="G2056" s="8"/>
      <c r="H2056" s="8"/>
      <c r="I2056" s="8"/>
      <c r="J2056" s="8"/>
    </row>
    <row r="2057" spans="1:10" ht="15">
      <c r="A2057" s="8"/>
      <c r="B2057" s="8"/>
      <c r="C2057" s="8"/>
      <c r="D2057" s="8"/>
      <c r="E2057" s="8"/>
      <c r="F2057" s="8"/>
      <c r="G2057" s="8"/>
      <c r="H2057" s="8"/>
      <c r="I2057" s="8"/>
      <c r="J2057" s="8"/>
    </row>
    <row r="2058" spans="1:10" ht="15">
      <c r="A2058" s="8"/>
      <c r="B2058" s="8"/>
      <c r="C2058" s="8"/>
      <c r="D2058" s="8"/>
      <c r="E2058" s="8"/>
      <c r="F2058" s="8"/>
      <c r="G2058" s="8"/>
      <c r="H2058" s="8"/>
      <c r="I2058" s="8"/>
      <c r="J2058" s="8"/>
    </row>
    <row r="2059" spans="1:10" ht="15">
      <c r="A2059" s="8"/>
      <c r="B2059" s="8"/>
      <c r="C2059" s="8"/>
      <c r="D2059" s="8"/>
      <c r="E2059" s="8"/>
      <c r="F2059" s="8"/>
      <c r="G2059" s="8"/>
      <c r="H2059" s="8"/>
      <c r="I2059" s="8"/>
      <c r="J2059" s="8"/>
    </row>
    <row r="2060" spans="1:10" ht="15">
      <c r="A2060" s="8"/>
      <c r="B2060" s="8"/>
      <c r="C2060" s="8"/>
      <c r="D2060" s="8"/>
      <c r="E2060" s="8"/>
      <c r="F2060" s="8"/>
      <c r="G2060" s="8"/>
      <c r="H2060" s="8"/>
      <c r="I2060" s="8"/>
      <c r="J2060" s="8"/>
    </row>
    <row r="2061" spans="1:10" ht="15">
      <c r="A2061" s="8"/>
      <c r="B2061" s="8"/>
      <c r="C2061" s="8"/>
      <c r="D2061" s="8"/>
      <c r="E2061" s="8"/>
      <c r="F2061" s="8"/>
      <c r="G2061" s="8"/>
      <c r="H2061" s="8"/>
      <c r="I2061" s="8"/>
      <c r="J2061" s="8"/>
    </row>
    <row r="2062" spans="1:10" ht="15">
      <c r="A2062" s="8"/>
      <c r="B2062" s="8"/>
      <c r="C2062" s="8"/>
      <c r="D2062" s="8"/>
      <c r="E2062" s="8"/>
      <c r="F2062" s="8"/>
      <c r="G2062" s="8"/>
      <c r="H2062" s="8"/>
      <c r="I2062" s="8"/>
      <c r="J2062" s="8"/>
    </row>
    <row r="2063" spans="1:10" ht="15">
      <c r="A2063" s="8"/>
      <c r="B2063" s="8"/>
      <c r="C2063" s="8"/>
      <c r="D2063" s="8"/>
      <c r="E2063" s="8"/>
      <c r="F2063" s="8"/>
      <c r="G2063" s="8"/>
      <c r="H2063" s="8"/>
      <c r="I2063" s="8"/>
      <c r="J2063" s="8"/>
    </row>
    <row r="2064" spans="1:10" ht="15">
      <c r="A2064" s="8"/>
      <c r="B2064" s="8"/>
      <c r="C2064" s="8"/>
      <c r="D2064" s="8"/>
      <c r="E2064" s="8"/>
      <c r="F2064" s="8"/>
      <c r="G2064" s="8"/>
      <c r="H2064" s="8"/>
      <c r="I2064" s="8"/>
      <c r="J2064" s="8"/>
    </row>
    <row r="2065" spans="1:10" ht="15">
      <c r="A2065" s="8"/>
      <c r="B2065" s="8"/>
      <c r="C2065" s="8"/>
      <c r="D2065" s="8"/>
      <c r="E2065" s="8"/>
      <c r="F2065" s="8"/>
      <c r="G2065" s="8"/>
      <c r="H2065" s="8"/>
      <c r="I2065" s="8"/>
      <c r="J2065" s="8"/>
    </row>
    <row r="2066" spans="1:10" ht="15">
      <c r="A2066" s="8"/>
      <c r="B2066" s="8"/>
      <c r="C2066" s="8"/>
      <c r="D2066" s="8"/>
      <c r="E2066" s="8"/>
      <c r="F2066" s="8"/>
      <c r="G2066" s="8"/>
      <c r="H2066" s="8"/>
      <c r="I2066" s="8"/>
      <c r="J2066" s="8"/>
    </row>
    <row r="2067" spans="1:10" ht="15">
      <c r="A2067" s="8"/>
      <c r="B2067" s="8"/>
      <c r="C2067" s="8"/>
      <c r="D2067" s="8"/>
      <c r="E2067" s="8"/>
      <c r="F2067" s="8"/>
      <c r="G2067" s="8"/>
      <c r="H2067" s="8"/>
      <c r="I2067" s="8"/>
      <c r="J2067" s="8"/>
    </row>
    <row r="2068" spans="1:10" ht="15">
      <c r="A2068" s="8"/>
      <c r="B2068" s="8"/>
      <c r="C2068" s="8"/>
      <c r="D2068" s="8"/>
      <c r="E2068" s="8"/>
      <c r="F2068" s="8"/>
      <c r="G2068" s="8"/>
      <c r="H2068" s="8"/>
      <c r="I2068" s="8"/>
      <c r="J2068" s="8"/>
    </row>
    <row r="2069" spans="1:10" ht="15">
      <c r="A2069" s="8"/>
      <c r="B2069" s="8"/>
      <c r="C2069" s="8"/>
      <c r="D2069" s="8"/>
      <c r="E2069" s="8"/>
      <c r="F2069" s="8"/>
      <c r="G2069" s="8"/>
      <c r="H2069" s="8"/>
      <c r="I2069" s="8"/>
      <c r="J2069" s="8"/>
    </row>
    <row r="2070" spans="1:10" ht="15">
      <c r="A2070" s="8"/>
      <c r="B2070" s="8"/>
      <c r="C2070" s="8"/>
      <c r="D2070" s="8"/>
      <c r="E2070" s="8"/>
      <c r="F2070" s="8"/>
      <c r="G2070" s="8"/>
      <c r="H2070" s="8"/>
      <c r="I2070" s="8"/>
      <c r="J2070" s="8"/>
    </row>
    <row r="2071" spans="1:10" ht="15">
      <c r="A2071" s="8"/>
      <c r="B2071" s="8"/>
      <c r="C2071" s="8"/>
      <c r="D2071" s="8"/>
      <c r="E2071" s="8"/>
      <c r="F2071" s="8"/>
      <c r="G2071" s="8"/>
      <c r="H2071" s="8"/>
      <c r="I2071" s="8"/>
      <c r="J2071" s="8"/>
    </row>
    <row r="2072" spans="1:10" ht="15">
      <c r="A2072" s="8"/>
      <c r="B2072" s="8"/>
      <c r="C2072" s="8"/>
      <c r="D2072" s="8"/>
      <c r="E2072" s="8"/>
      <c r="F2072" s="8"/>
      <c r="G2072" s="8"/>
      <c r="H2072" s="8"/>
      <c r="I2072" s="8"/>
      <c r="J2072" s="8"/>
    </row>
    <row r="2073" spans="1:10" ht="15">
      <c r="A2073" s="8"/>
      <c r="B2073" s="8"/>
      <c r="C2073" s="8"/>
      <c r="D2073" s="8"/>
      <c r="E2073" s="8"/>
      <c r="F2073" s="8"/>
      <c r="G2073" s="8"/>
      <c r="H2073" s="8"/>
      <c r="I2073" s="8"/>
      <c r="J2073" s="8"/>
    </row>
    <row r="2074" spans="1:10" ht="15">
      <c r="A2074" s="8"/>
      <c r="B2074" s="8"/>
      <c r="C2074" s="8"/>
      <c r="D2074" s="8"/>
      <c r="E2074" s="8"/>
      <c r="F2074" s="8"/>
      <c r="G2074" s="8"/>
      <c r="H2074" s="8"/>
      <c r="I2074" s="8"/>
      <c r="J2074" s="8"/>
    </row>
    <row r="2075" spans="1:10" ht="15">
      <c r="A2075" s="8"/>
      <c r="B2075" s="8"/>
      <c r="C2075" s="8"/>
      <c r="D2075" s="8"/>
      <c r="E2075" s="8"/>
      <c r="F2075" s="8"/>
      <c r="G2075" s="8"/>
      <c r="H2075" s="8"/>
      <c r="I2075" s="8"/>
      <c r="J2075" s="8"/>
    </row>
    <row r="2076" spans="1:10" ht="15">
      <c r="A2076" s="8"/>
      <c r="B2076" s="8"/>
      <c r="C2076" s="8"/>
      <c r="D2076" s="8"/>
      <c r="E2076" s="8"/>
      <c r="F2076" s="8"/>
      <c r="G2076" s="8"/>
      <c r="H2076" s="8"/>
      <c r="I2076" s="8"/>
      <c r="J2076" s="8"/>
    </row>
    <row r="2077" spans="1:10" ht="15">
      <c r="A2077" s="8"/>
      <c r="B2077" s="8"/>
      <c r="C2077" s="8"/>
      <c r="D2077" s="8"/>
      <c r="E2077" s="8"/>
      <c r="F2077" s="8"/>
      <c r="G2077" s="8"/>
      <c r="H2077" s="8"/>
      <c r="I2077" s="8"/>
      <c r="J2077" s="8"/>
    </row>
    <row r="2078" spans="1:10" ht="15">
      <c r="A2078" s="8"/>
      <c r="B2078" s="8"/>
      <c r="C2078" s="8"/>
      <c r="D2078" s="8"/>
      <c r="E2078" s="8"/>
      <c r="F2078" s="8"/>
      <c r="G2078" s="8"/>
      <c r="H2078" s="8"/>
      <c r="I2078" s="8"/>
      <c r="J2078" s="8"/>
    </row>
    <row r="2079" spans="1:10" ht="15">
      <c r="A2079" s="8"/>
      <c r="B2079" s="8"/>
      <c r="C2079" s="8"/>
      <c r="D2079" s="8"/>
      <c r="E2079" s="8"/>
      <c r="F2079" s="8"/>
      <c r="G2079" s="8"/>
      <c r="H2079" s="8"/>
      <c r="I2079" s="8"/>
      <c r="J2079" s="8"/>
    </row>
    <row r="2080" spans="1:10" ht="15">
      <c r="A2080" s="8"/>
      <c r="B2080" s="8"/>
      <c r="C2080" s="8"/>
      <c r="D2080" s="8"/>
      <c r="E2080" s="8"/>
      <c r="F2080" s="8"/>
      <c r="G2080" s="8"/>
      <c r="H2080" s="8"/>
      <c r="I2080" s="8"/>
      <c r="J2080" s="8"/>
    </row>
    <row r="2081" spans="1:10" ht="15">
      <c r="A2081" s="8"/>
      <c r="B2081" s="8"/>
      <c r="C2081" s="8"/>
      <c r="D2081" s="8"/>
      <c r="E2081" s="8"/>
      <c r="F2081" s="8"/>
      <c r="G2081" s="8"/>
      <c r="H2081" s="8"/>
      <c r="I2081" s="8"/>
      <c r="J2081" s="8"/>
    </row>
    <row r="2082" spans="1:10" ht="15">
      <c r="A2082" s="8"/>
      <c r="B2082" s="8"/>
      <c r="C2082" s="8"/>
      <c r="D2082" s="8"/>
      <c r="E2082" s="8"/>
      <c r="F2082" s="8"/>
      <c r="G2082" s="8"/>
      <c r="H2082" s="8"/>
      <c r="I2082" s="8"/>
      <c r="J2082" s="8"/>
    </row>
    <row r="2083" spans="1:10" ht="15">
      <c r="A2083" s="8"/>
      <c r="B2083" s="8"/>
      <c r="C2083" s="8"/>
      <c r="D2083" s="8"/>
      <c r="E2083" s="8"/>
      <c r="F2083" s="8"/>
      <c r="G2083" s="8"/>
      <c r="H2083" s="8"/>
      <c r="I2083" s="8"/>
      <c r="J2083" s="8"/>
    </row>
    <row r="2084" spans="1:10" ht="15">
      <c r="A2084" s="8"/>
      <c r="B2084" s="8"/>
      <c r="C2084" s="8"/>
      <c r="D2084" s="8"/>
      <c r="E2084" s="8"/>
      <c r="F2084" s="8"/>
      <c r="G2084" s="8"/>
      <c r="H2084" s="8"/>
      <c r="I2084" s="8"/>
      <c r="J2084" s="8"/>
    </row>
    <row r="2085" spans="1:10" ht="15">
      <c r="A2085" s="8"/>
      <c r="B2085" s="8"/>
      <c r="C2085" s="8"/>
      <c r="D2085" s="8"/>
      <c r="E2085" s="8"/>
      <c r="F2085" s="8"/>
      <c r="G2085" s="8"/>
      <c r="H2085" s="8"/>
      <c r="I2085" s="8"/>
      <c r="J2085" s="8"/>
    </row>
    <row r="2086" spans="1:10" ht="15">
      <c r="A2086" s="8"/>
      <c r="B2086" s="8"/>
      <c r="C2086" s="8"/>
      <c r="D2086" s="8"/>
      <c r="E2086" s="8"/>
      <c r="F2086" s="8"/>
      <c r="G2086" s="8"/>
      <c r="H2086" s="8"/>
      <c r="I2086" s="8"/>
      <c r="J2086" s="8"/>
    </row>
    <row r="2087" spans="1:10" ht="15">
      <c r="A2087" s="8"/>
      <c r="B2087" s="8"/>
      <c r="C2087" s="8"/>
      <c r="D2087" s="8"/>
      <c r="E2087" s="8"/>
      <c r="F2087" s="8"/>
      <c r="G2087" s="8"/>
      <c r="H2087" s="8"/>
      <c r="I2087" s="8"/>
      <c r="J2087" s="8"/>
    </row>
    <row r="2088" spans="1:10" ht="15">
      <c r="A2088" s="8"/>
      <c r="B2088" s="8"/>
      <c r="C2088" s="8"/>
      <c r="D2088" s="8"/>
      <c r="E2088" s="8"/>
      <c r="F2088" s="8"/>
      <c r="G2088" s="8"/>
      <c r="H2088" s="8"/>
      <c r="I2088" s="8"/>
      <c r="J2088" s="8"/>
    </row>
    <row r="2089" spans="1:10" ht="15">
      <c r="A2089" s="8"/>
      <c r="B2089" s="8"/>
      <c r="C2089" s="8"/>
      <c r="D2089" s="8"/>
      <c r="E2089" s="8"/>
      <c r="F2089" s="8"/>
      <c r="G2089" s="8"/>
      <c r="H2089" s="8"/>
      <c r="I2089" s="8"/>
      <c r="J2089" s="8"/>
    </row>
    <row r="2090" spans="1:10" ht="15">
      <c r="A2090" s="8"/>
      <c r="B2090" s="8"/>
      <c r="C2090" s="8"/>
      <c r="D2090" s="8"/>
      <c r="E2090" s="8"/>
      <c r="F2090" s="8"/>
      <c r="G2090" s="8"/>
      <c r="H2090" s="8"/>
      <c r="I2090" s="8"/>
      <c r="J2090" s="8"/>
    </row>
    <row r="2091" spans="1:10" ht="15">
      <c r="A2091" s="8"/>
      <c r="B2091" s="8"/>
      <c r="C2091" s="8"/>
      <c r="D2091" s="8"/>
      <c r="E2091" s="8"/>
      <c r="F2091" s="8"/>
      <c r="G2091" s="8"/>
      <c r="H2091" s="8"/>
      <c r="I2091" s="8"/>
      <c r="J2091" s="8"/>
    </row>
    <row r="2092" spans="1:10" ht="15">
      <c r="A2092" s="8"/>
      <c r="B2092" s="8"/>
      <c r="C2092" s="8"/>
      <c r="D2092" s="8"/>
      <c r="E2092" s="8"/>
      <c r="F2092" s="8"/>
      <c r="G2092" s="8"/>
      <c r="H2092" s="8"/>
      <c r="I2092" s="8"/>
      <c r="J2092" s="8"/>
    </row>
    <row r="2093" spans="1:10" ht="15">
      <c r="A2093" s="8"/>
      <c r="B2093" s="8"/>
      <c r="C2093" s="8"/>
      <c r="D2093" s="8"/>
      <c r="E2093" s="8"/>
      <c r="F2093" s="8"/>
      <c r="G2093" s="8"/>
      <c r="H2093" s="8"/>
      <c r="I2093" s="8"/>
      <c r="J2093" s="8"/>
    </row>
    <row r="2094" spans="1:10" ht="15">
      <c r="A2094" s="8"/>
      <c r="B2094" s="8"/>
      <c r="C2094" s="8"/>
      <c r="D2094" s="8"/>
      <c r="E2094" s="8"/>
      <c r="F2094" s="8"/>
      <c r="G2094" s="8"/>
      <c r="H2094" s="8"/>
      <c r="I2094" s="8"/>
      <c r="J2094" s="8"/>
    </row>
    <row r="2095" spans="1:10" ht="15">
      <c r="A2095" s="8"/>
      <c r="B2095" s="8"/>
      <c r="C2095" s="8"/>
      <c r="D2095" s="8"/>
      <c r="E2095" s="8"/>
      <c r="F2095" s="8"/>
      <c r="G2095" s="8"/>
      <c r="H2095" s="8"/>
      <c r="I2095" s="8"/>
      <c r="J2095" s="8"/>
    </row>
    <row r="2096" spans="1:10" ht="15">
      <c r="A2096" s="8"/>
      <c r="B2096" s="8"/>
      <c r="C2096" s="8"/>
      <c r="D2096" s="8"/>
      <c r="E2096" s="8"/>
      <c r="F2096" s="8"/>
      <c r="G2096" s="8"/>
      <c r="H2096" s="8"/>
      <c r="I2096" s="8"/>
      <c r="J2096" s="8"/>
    </row>
    <row r="2097" spans="1:10" ht="15">
      <c r="A2097" s="8"/>
      <c r="B2097" s="8"/>
      <c r="C2097" s="8"/>
      <c r="D2097" s="8"/>
      <c r="E2097" s="8"/>
      <c r="F2097" s="8"/>
      <c r="G2097" s="8"/>
      <c r="H2097" s="8"/>
      <c r="I2097" s="8"/>
      <c r="J2097" s="8"/>
    </row>
    <row r="2098" spans="1:10" ht="15">
      <c r="A2098" s="8"/>
      <c r="B2098" s="8"/>
      <c r="C2098" s="8"/>
      <c r="D2098" s="8"/>
      <c r="E2098" s="8"/>
      <c r="F2098" s="8"/>
      <c r="G2098" s="8"/>
      <c r="H2098" s="8"/>
      <c r="I2098" s="8"/>
      <c r="J2098" s="8"/>
    </row>
    <row r="2099" spans="1:10" ht="15">
      <c r="A2099" s="8"/>
      <c r="B2099" s="8"/>
      <c r="C2099" s="8"/>
      <c r="D2099" s="8"/>
      <c r="E2099" s="8"/>
      <c r="F2099" s="8"/>
      <c r="G2099" s="8"/>
      <c r="H2099" s="8"/>
      <c r="I2099" s="8"/>
      <c r="J2099" s="8"/>
    </row>
    <row r="2100" spans="1:10" ht="15">
      <c r="A2100" s="8"/>
      <c r="B2100" s="8"/>
      <c r="C2100" s="8"/>
      <c r="D2100" s="8"/>
      <c r="E2100" s="8"/>
      <c r="F2100" s="8"/>
      <c r="G2100" s="8"/>
      <c r="H2100" s="8"/>
      <c r="I2100" s="8"/>
      <c r="J2100" s="8"/>
    </row>
    <row r="2101" spans="1:10" ht="15">
      <c r="A2101" s="8"/>
      <c r="B2101" s="8"/>
      <c r="C2101" s="8"/>
      <c r="D2101" s="8"/>
      <c r="E2101" s="8"/>
      <c r="F2101" s="8"/>
      <c r="G2101" s="8"/>
      <c r="H2101" s="8"/>
      <c r="I2101" s="8"/>
      <c r="J2101" s="8"/>
    </row>
    <row r="2102" spans="1:10" ht="15">
      <c r="A2102" s="8"/>
      <c r="B2102" s="8"/>
      <c r="C2102" s="8"/>
      <c r="D2102" s="8"/>
      <c r="E2102" s="8"/>
      <c r="F2102" s="8"/>
      <c r="G2102" s="8"/>
      <c r="H2102" s="8"/>
      <c r="I2102" s="8"/>
      <c r="J2102" s="8"/>
    </row>
    <row r="2103" spans="1:10" ht="15">
      <c r="A2103" s="8"/>
      <c r="B2103" s="8"/>
      <c r="C2103" s="8"/>
      <c r="D2103" s="8"/>
      <c r="E2103" s="8"/>
      <c r="F2103" s="8"/>
      <c r="G2103" s="8"/>
      <c r="H2103" s="8"/>
      <c r="I2103" s="8"/>
      <c r="J2103" s="8"/>
    </row>
    <row r="2104" spans="1:10" ht="15">
      <c r="A2104" s="8"/>
      <c r="B2104" s="8"/>
      <c r="C2104" s="8"/>
      <c r="D2104" s="8"/>
      <c r="E2104" s="8"/>
      <c r="F2104" s="8"/>
      <c r="G2104" s="8"/>
      <c r="H2104" s="8"/>
      <c r="I2104" s="8"/>
      <c r="J2104" s="8"/>
    </row>
    <row r="2105" spans="1:10" ht="15">
      <c r="A2105" s="8"/>
      <c r="B2105" s="8"/>
      <c r="C2105" s="8"/>
      <c r="D2105" s="8"/>
      <c r="E2105" s="8"/>
      <c r="F2105" s="8"/>
      <c r="G2105" s="8"/>
      <c r="H2105" s="8"/>
      <c r="I2105" s="8"/>
      <c r="J2105" s="8"/>
    </row>
    <row r="2106" spans="1:10" ht="15">
      <c r="A2106" s="8"/>
      <c r="B2106" s="8"/>
      <c r="C2106" s="8"/>
      <c r="D2106" s="8"/>
      <c r="E2106" s="8"/>
      <c r="F2106" s="8"/>
      <c r="G2106" s="8"/>
      <c r="H2106" s="8"/>
      <c r="I2106" s="8"/>
      <c r="J2106" s="8"/>
    </row>
    <row r="2107" spans="1:10" ht="15">
      <c r="A2107" s="8"/>
      <c r="B2107" s="8"/>
      <c r="C2107" s="8"/>
      <c r="D2107" s="8"/>
      <c r="E2107" s="8"/>
      <c r="F2107" s="8"/>
      <c r="G2107" s="8"/>
      <c r="H2107" s="8"/>
      <c r="I2107" s="8"/>
      <c r="J2107" s="8"/>
    </row>
    <row r="2108" spans="1:10" ht="15">
      <c r="A2108" s="8"/>
      <c r="B2108" s="8"/>
      <c r="C2108" s="8"/>
      <c r="D2108" s="8"/>
      <c r="E2108" s="8"/>
      <c r="F2108" s="8"/>
      <c r="G2108" s="8"/>
      <c r="H2108" s="8"/>
      <c r="I2108" s="8"/>
      <c r="J2108" s="8"/>
    </row>
    <row r="2109" spans="1:10" ht="15">
      <c r="A2109" s="8"/>
      <c r="B2109" s="8"/>
      <c r="C2109" s="8"/>
      <c r="D2109" s="8"/>
      <c r="E2109" s="8"/>
      <c r="F2109" s="8"/>
      <c r="G2109" s="8"/>
      <c r="H2109" s="8"/>
      <c r="I2109" s="8"/>
      <c r="J2109" s="8"/>
    </row>
    <row r="2110" spans="1:10" ht="15">
      <c r="A2110" s="8"/>
      <c r="B2110" s="8"/>
      <c r="C2110" s="8"/>
      <c r="D2110" s="8"/>
      <c r="E2110" s="8"/>
      <c r="F2110" s="8"/>
      <c r="G2110" s="8"/>
      <c r="H2110" s="8"/>
      <c r="I2110" s="8"/>
      <c r="J2110" s="8"/>
    </row>
    <row r="2111" spans="1:10" ht="15">
      <c r="A2111" s="8"/>
      <c r="B2111" s="8"/>
      <c r="C2111" s="8"/>
      <c r="D2111" s="8"/>
      <c r="E2111" s="8"/>
      <c r="F2111" s="8"/>
      <c r="G2111" s="8"/>
      <c r="H2111" s="8"/>
      <c r="I2111" s="8"/>
      <c r="J2111" s="8"/>
    </row>
    <row r="2112" spans="1:10" ht="15">
      <c r="A2112" s="8"/>
      <c r="B2112" s="8"/>
      <c r="C2112" s="8"/>
      <c r="D2112" s="8"/>
      <c r="E2112" s="8"/>
      <c r="F2112" s="8"/>
      <c r="G2112" s="8"/>
      <c r="H2112" s="8"/>
      <c r="I2112" s="8"/>
      <c r="J2112" s="8"/>
    </row>
    <row r="2113" spans="1:10" ht="15">
      <c r="A2113" s="8"/>
      <c r="B2113" s="8"/>
      <c r="C2113" s="8"/>
      <c r="D2113" s="8"/>
      <c r="E2113" s="8"/>
      <c r="F2113" s="8"/>
      <c r="G2113" s="8"/>
      <c r="H2113" s="8"/>
      <c r="I2113" s="8"/>
      <c r="J2113" s="8"/>
    </row>
    <row r="2114" spans="1:10" ht="15">
      <c r="A2114" s="8"/>
      <c r="B2114" s="8"/>
      <c r="C2114" s="8"/>
      <c r="D2114" s="8"/>
      <c r="E2114" s="8"/>
      <c r="F2114" s="8"/>
      <c r="G2114" s="8"/>
      <c r="H2114" s="8"/>
      <c r="I2114" s="8"/>
      <c r="J2114" s="8"/>
    </row>
    <row r="2115" spans="1:10" ht="15">
      <c r="A2115" s="8"/>
      <c r="B2115" s="8"/>
      <c r="C2115" s="8"/>
      <c r="D2115" s="8"/>
      <c r="E2115" s="8"/>
      <c r="F2115" s="8"/>
      <c r="G2115" s="8"/>
      <c r="H2115" s="8"/>
      <c r="I2115" s="8"/>
      <c r="J2115" s="8"/>
    </row>
    <row r="2116" spans="1:10" ht="15">
      <c r="A2116" s="8"/>
      <c r="B2116" s="8"/>
      <c r="C2116" s="8"/>
      <c r="D2116" s="8"/>
      <c r="E2116" s="8"/>
      <c r="F2116" s="8"/>
      <c r="G2116" s="8"/>
      <c r="H2116" s="8"/>
      <c r="I2116" s="8"/>
      <c r="J2116" s="8"/>
    </row>
    <row r="2117" spans="1:10" ht="15">
      <c r="A2117" s="8"/>
      <c r="B2117" s="8"/>
      <c r="C2117" s="8"/>
      <c r="D2117" s="8"/>
      <c r="E2117" s="8"/>
      <c r="F2117" s="8"/>
      <c r="G2117" s="8"/>
      <c r="H2117" s="8"/>
      <c r="I2117" s="8"/>
      <c r="J2117" s="8"/>
    </row>
    <row r="2118" spans="1:10" ht="15">
      <c r="A2118" s="8"/>
      <c r="B2118" s="8"/>
      <c r="C2118" s="8"/>
      <c r="D2118" s="8"/>
      <c r="E2118" s="8"/>
      <c r="F2118" s="8"/>
      <c r="G2118" s="8"/>
      <c r="H2118" s="8"/>
      <c r="I2118" s="8"/>
      <c r="J2118" s="8"/>
    </row>
    <row r="2119" spans="1:10" ht="15">
      <c r="A2119" s="8"/>
      <c r="B2119" s="8"/>
      <c r="C2119" s="8"/>
      <c r="D2119" s="8"/>
      <c r="E2119" s="8"/>
      <c r="F2119" s="8"/>
      <c r="G2119" s="8"/>
      <c r="H2119" s="8"/>
      <c r="I2119" s="8"/>
      <c r="J2119" s="8"/>
    </row>
    <row r="2120" spans="1:10" ht="15">
      <c r="A2120" s="8"/>
      <c r="B2120" s="8"/>
      <c r="C2120" s="8"/>
      <c r="D2120" s="8"/>
      <c r="E2120" s="8"/>
      <c r="F2120" s="8"/>
      <c r="G2120" s="8"/>
      <c r="H2120" s="8"/>
      <c r="I2120" s="8"/>
      <c r="J2120" s="8"/>
    </row>
    <row r="2121" spans="1:10" ht="15">
      <c r="A2121" s="8"/>
      <c r="B2121" s="8"/>
      <c r="C2121" s="8"/>
      <c r="D2121" s="8"/>
      <c r="E2121" s="8"/>
      <c r="F2121" s="8"/>
      <c r="G2121" s="8"/>
      <c r="H2121" s="8"/>
      <c r="I2121" s="8"/>
      <c r="J2121" s="8"/>
    </row>
    <row r="2122" spans="1:10" ht="15">
      <c r="A2122" s="8"/>
      <c r="B2122" s="8"/>
      <c r="C2122" s="8"/>
      <c r="D2122" s="8"/>
      <c r="E2122" s="8"/>
      <c r="F2122" s="8"/>
      <c r="G2122" s="8"/>
      <c r="H2122" s="8"/>
      <c r="I2122" s="8"/>
      <c r="J2122" s="8"/>
    </row>
    <row r="2123" spans="1:10" ht="15">
      <c r="A2123" s="8"/>
      <c r="B2123" s="8"/>
      <c r="C2123" s="8"/>
      <c r="D2123" s="8"/>
      <c r="E2123" s="8"/>
      <c r="F2123" s="8"/>
      <c r="G2123" s="8"/>
      <c r="H2123" s="8"/>
      <c r="I2123" s="8"/>
      <c r="J2123" s="8"/>
    </row>
    <row r="2124" spans="1:10" ht="15">
      <c r="A2124" s="8"/>
      <c r="B2124" s="8"/>
      <c r="C2124" s="8"/>
      <c r="D2124" s="8"/>
      <c r="E2124" s="8"/>
      <c r="F2124" s="8"/>
      <c r="G2124" s="8"/>
      <c r="H2124" s="8"/>
      <c r="I2124" s="8"/>
      <c r="J2124" s="8"/>
    </row>
    <row r="2125" spans="1:10" ht="15">
      <c r="A2125" s="8"/>
      <c r="B2125" s="8"/>
      <c r="C2125" s="8"/>
      <c r="D2125" s="8"/>
      <c r="E2125" s="8"/>
      <c r="F2125" s="8"/>
      <c r="G2125" s="8"/>
      <c r="H2125" s="8"/>
      <c r="I2125" s="8"/>
      <c r="J2125" s="8"/>
    </row>
    <row r="2126" spans="1:10" ht="15">
      <c r="A2126" s="8"/>
      <c r="B2126" s="8"/>
      <c r="C2126" s="8"/>
      <c r="D2126" s="8"/>
      <c r="E2126" s="8"/>
      <c r="F2126" s="8"/>
      <c r="G2126" s="8"/>
      <c r="H2126" s="8"/>
      <c r="I2126" s="8"/>
      <c r="J2126" s="8"/>
    </row>
    <row r="2127" spans="1:10" ht="15">
      <c r="A2127" s="8"/>
      <c r="B2127" s="8"/>
      <c r="C2127" s="8"/>
      <c r="D2127" s="8"/>
      <c r="E2127" s="8"/>
      <c r="F2127" s="8"/>
      <c r="G2127" s="8"/>
      <c r="H2127" s="8"/>
      <c r="I2127" s="8"/>
      <c r="J2127" s="8"/>
    </row>
    <row r="2128" spans="1:10" ht="15">
      <c r="A2128" s="8"/>
      <c r="B2128" s="8"/>
      <c r="C2128" s="8"/>
      <c r="D2128" s="8"/>
      <c r="E2128" s="8"/>
      <c r="F2128" s="8"/>
      <c r="G2128" s="8"/>
      <c r="H2128" s="8"/>
      <c r="I2128" s="8"/>
      <c r="J2128" s="8"/>
    </row>
    <row r="2129" spans="1:10" ht="15">
      <c r="A2129" s="8"/>
      <c r="B2129" s="8"/>
      <c r="C2129" s="8"/>
      <c r="D2129" s="8"/>
      <c r="E2129" s="8"/>
      <c r="F2129" s="8"/>
      <c r="G2129" s="8"/>
      <c r="H2129" s="8"/>
      <c r="I2129" s="8"/>
      <c r="J2129" s="8"/>
    </row>
    <row r="2130" spans="1:10" ht="15">
      <c r="A2130" s="8"/>
      <c r="B2130" s="8"/>
      <c r="C2130" s="8"/>
      <c r="D2130" s="8"/>
      <c r="E2130" s="8"/>
      <c r="F2130" s="8"/>
      <c r="G2130" s="8"/>
      <c r="H2130" s="8"/>
      <c r="I2130" s="8"/>
      <c r="J2130" s="8"/>
    </row>
    <row r="2131" spans="1:10" ht="15">
      <c r="A2131" s="8"/>
      <c r="B2131" s="8"/>
      <c r="C2131" s="8"/>
      <c r="D2131" s="8"/>
      <c r="E2131" s="8"/>
      <c r="F2131" s="8"/>
      <c r="G2131" s="8"/>
      <c r="H2131" s="8"/>
      <c r="I2131" s="8"/>
      <c r="J2131" s="8"/>
    </row>
    <row r="2132" spans="1:10" ht="15">
      <c r="A2132" s="8"/>
      <c r="B2132" s="8"/>
      <c r="C2132" s="8"/>
      <c r="D2132" s="8"/>
      <c r="E2132" s="8"/>
      <c r="F2132" s="8"/>
      <c r="G2132" s="8"/>
      <c r="H2132" s="8"/>
      <c r="I2132" s="8"/>
      <c r="J2132" s="8"/>
    </row>
    <row r="2133" spans="1:10" ht="15">
      <c r="A2133" s="8"/>
      <c r="B2133" s="8"/>
      <c r="C2133" s="8"/>
      <c r="D2133" s="8"/>
      <c r="E2133" s="8"/>
      <c r="F2133" s="8"/>
      <c r="G2133" s="8"/>
      <c r="H2133" s="8"/>
      <c r="I2133" s="8"/>
      <c r="J2133" s="8"/>
    </row>
    <row r="2134" spans="1:10" ht="15">
      <c r="A2134" s="8"/>
      <c r="B2134" s="8"/>
      <c r="C2134" s="8"/>
      <c r="D2134" s="8"/>
      <c r="E2134" s="8"/>
      <c r="F2134" s="8"/>
      <c r="G2134" s="8"/>
      <c r="H2134" s="8"/>
      <c r="I2134" s="8"/>
      <c r="J2134" s="8"/>
    </row>
    <row r="2135" spans="1:10" ht="15">
      <c r="A2135" s="8"/>
      <c r="B2135" s="8"/>
      <c r="C2135" s="8"/>
      <c r="D2135" s="8"/>
      <c r="E2135" s="8"/>
      <c r="F2135" s="8"/>
      <c r="G2135" s="8"/>
      <c r="H2135" s="8"/>
      <c r="I2135" s="8"/>
      <c r="J2135" s="8"/>
    </row>
    <row r="2136" spans="1:10" ht="15">
      <c r="A2136" s="8"/>
      <c r="B2136" s="8"/>
      <c r="C2136" s="8"/>
      <c r="D2136" s="8"/>
      <c r="E2136" s="8"/>
      <c r="F2136" s="8"/>
      <c r="G2136" s="8"/>
      <c r="H2136" s="8"/>
      <c r="I2136" s="8"/>
      <c r="J2136" s="8"/>
    </row>
    <row r="2137" spans="1:10" ht="15">
      <c r="A2137" s="8"/>
      <c r="B2137" s="8"/>
      <c r="C2137" s="8"/>
      <c r="D2137" s="8"/>
      <c r="E2137" s="8"/>
      <c r="F2137" s="8"/>
      <c r="G2137" s="8"/>
      <c r="H2137" s="8"/>
      <c r="I2137" s="8"/>
      <c r="J2137" s="8"/>
    </row>
    <row r="2138" spans="1:10" ht="15">
      <c r="A2138" s="8"/>
      <c r="B2138" s="8"/>
      <c r="C2138" s="8"/>
      <c r="D2138" s="8"/>
      <c r="E2138" s="8"/>
      <c r="F2138" s="8"/>
      <c r="G2138" s="8"/>
      <c r="H2138" s="8"/>
      <c r="I2138" s="8"/>
      <c r="J2138" s="8"/>
    </row>
    <row r="2139" spans="1:10" ht="15">
      <c r="A2139" s="8"/>
      <c r="B2139" s="8"/>
      <c r="C2139" s="8"/>
      <c r="D2139" s="8"/>
      <c r="E2139" s="8"/>
      <c r="F2139" s="8"/>
      <c r="G2139" s="8"/>
      <c r="H2139" s="8"/>
      <c r="I2139" s="8"/>
      <c r="J2139" s="8"/>
    </row>
    <row r="2140" spans="1:10" ht="15">
      <c r="A2140" s="8"/>
      <c r="B2140" s="8"/>
      <c r="C2140" s="8"/>
      <c r="D2140" s="8"/>
      <c r="E2140" s="8"/>
      <c r="F2140" s="8"/>
      <c r="G2140" s="8"/>
      <c r="H2140" s="8"/>
      <c r="I2140" s="8"/>
      <c r="J2140" s="8"/>
    </row>
    <row r="2141" spans="1:10" ht="15">
      <c r="A2141" s="8"/>
      <c r="B2141" s="8"/>
      <c r="C2141" s="8"/>
      <c r="D2141" s="8"/>
      <c r="E2141" s="8"/>
      <c r="F2141" s="8"/>
      <c r="G2141" s="8"/>
      <c r="H2141" s="8"/>
      <c r="I2141" s="8"/>
      <c r="J2141" s="8"/>
    </row>
    <row r="2142" spans="1:10" ht="15">
      <c r="A2142" s="8"/>
      <c r="B2142" s="8"/>
      <c r="C2142" s="8"/>
      <c r="D2142" s="8"/>
      <c r="E2142" s="8"/>
      <c r="F2142" s="8"/>
      <c r="G2142" s="8"/>
      <c r="H2142" s="8"/>
      <c r="I2142" s="8"/>
      <c r="J2142" s="8"/>
    </row>
    <row r="2143" spans="1:10" ht="15">
      <c r="A2143" s="8"/>
      <c r="B2143" s="8"/>
      <c r="C2143" s="8"/>
      <c r="D2143" s="8"/>
      <c r="E2143" s="8"/>
      <c r="F2143" s="8"/>
      <c r="G2143" s="8"/>
      <c r="H2143" s="8"/>
      <c r="I2143" s="8"/>
      <c r="J2143" s="8"/>
    </row>
    <row r="2144" spans="1:10" ht="15">
      <c r="A2144" s="8"/>
      <c r="B2144" s="8"/>
      <c r="C2144" s="8"/>
      <c r="D2144" s="8"/>
      <c r="E2144" s="8"/>
      <c r="F2144" s="8"/>
      <c r="G2144" s="8"/>
      <c r="H2144" s="8"/>
      <c r="I2144" s="8"/>
      <c r="J2144" s="8"/>
    </row>
    <row r="2145" spans="1:10" ht="15">
      <c r="A2145" s="8"/>
      <c r="B2145" s="8"/>
      <c r="C2145" s="8"/>
      <c r="D2145" s="8"/>
      <c r="E2145" s="8"/>
      <c r="F2145" s="8"/>
      <c r="G2145" s="8"/>
      <c r="H2145" s="8"/>
      <c r="I2145" s="8"/>
      <c r="J2145" s="8"/>
    </row>
    <row r="2146" spans="1:10" ht="15">
      <c r="A2146" s="8"/>
      <c r="B2146" s="8"/>
      <c r="C2146" s="8"/>
      <c r="D2146" s="8"/>
      <c r="E2146" s="8"/>
      <c r="F2146" s="8"/>
      <c r="G2146" s="8"/>
      <c r="H2146" s="8"/>
      <c r="I2146" s="8"/>
      <c r="J2146" s="8"/>
    </row>
    <row r="2147" spans="1:10" ht="15">
      <c r="A2147" s="8"/>
      <c r="B2147" s="8"/>
      <c r="C2147" s="8"/>
      <c r="D2147" s="8"/>
      <c r="E2147" s="8"/>
      <c r="F2147" s="8"/>
      <c r="G2147" s="8"/>
      <c r="H2147" s="8"/>
      <c r="I2147" s="8"/>
      <c r="J2147" s="8"/>
    </row>
    <row r="2148" spans="1:10" ht="15">
      <c r="A2148" s="8"/>
      <c r="B2148" s="8"/>
      <c r="C2148" s="8"/>
      <c r="D2148" s="8"/>
      <c r="E2148" s="8"/>
      <c r="F2148" s="8"/>
      <c r="G2148" s="8"/>
      <c r="H2148" s="8"/>
      <c r="I2148" s="8"/>
      <c r="J2148" s="8"/>
    </row>
    <row r="2149" spans="1:10" ht="15">
      <c r="A2149" s="8"/>
      <c r="B2149" s="8"/>
      <c r="C2149" s="8"/>
      <c r="D2149" s="8"/>
      <c r="E2149" s="8"/>
      <c r="F2149" s="8"/>
      <c r="G2149" s="8"/>
      <c r="H2149" s="8"/>
      <c r="I2149" s="8"/>
      <c r="J2149" s="8"/>
    </row>
    <row r="2150" spans="1:10" ht="15">
      <c r="A2150" s="8"/>
      <c r="B2150" s="8"/>
      <c r="C2150" s="8"/>
      <c r="D2150" s="8"/>
      <c r="E2150" s="8"/>
      <c r="F2150" s="8"/>
      <c r="G2150" s="8"/>
      <c r="H2150" s="8"/>
      <c r="I2150" s="8"/>
      <c r="J2150" s="8"/>
    </row>
    <row r="2151" spans="1:10" ht="15">
      <c r="A2151" s="8"/>
      <c r="B2151" s="8"/>
      <c r="C2151" s="8"/>
      <c r="D2151" s="8"/>
      <c r="E2151" s="8"/>
      <c r="F2151" s="8"/>
      <c r="G2151" s="8"/>
      <c r="H2151" s="8"/>
      <c r="I2151" s="8"/>
      <c r="J2151" s="8"/>
    </row>
    <row r="2152" spans="1:10" ht="15">
      <c r="A2152" s="8"/>
      <c r="B2152" s="8"/>
      <c r="C2152" s="8"/>
      <c r="D2152" s="8"/>
      <c r="E2152" s="8"/>
      <c r="F2152" s="8"/>
      <c r="G2152" s="8"/>
      <c r="H2152" s="8"/>
      <c r="I2152" s="8"/>
      <c r="J2152" s="8"/>
    </row>
    <row r="2153" spans="1:10" ht="15">
      <c r="A2153" s="8"/>
      <c r="B2153" s="8"/>
      <c r="C2153" s="8"/>
      <c r="D2153" s="8"/>
      <c r="E2153" s="8"/>
      <c r="F2153" s="8"/>
      <c r="G2153" s="8"/>
      <c r="H2153" s="8"/>
      <c r="I2153" s="8"/>
      <c r="J2153" s="8"/>
    </row>
    <row r="2154" spans="1:10" ht="15">
      <c r="A2154" s="8"/>
      <c r="B2154" s="8"/>
      <c r="C2154" s="8"/>
      <c r="D2154" s="8"/>
      <c r="E2154" s="8"/>
      <c r="F2154" s="8"/>
      <c r="G2154" s="8"/>
      <c r="H2154" s="8"/>
      <c r="I2154" s="8"/>
      <c r="J2154" s="8"/>
    </row>
    <row r="2155" spans="1:10" ht="15">
      <c r="A2155" s="8"/>
      <c r="B2155" s="8"/>
      <c r="C2155" s="8"/>
      <c r="D2155" s="8"/>
      <c r="E2155" s="8"/>
      <c r="F2155" s="8"/>
      <c r="G2155" s="8"/>
      <c r="H2155" s="8"/>
      <c r="I2155" s="8"/>
      <c r="J2155" s="8"/>
    </row>
    <row r="2156" spans="1:10" ht="15">
      <c r="A2156" s="8"/>
      <c r="B2156" s="8"/>
      <c r="C2156" s="8"/>
      <c r="D2156" s="8"/>
      <c r="E2156" s="8"/>
      <c r="F2156" s="8"/>
      <c r="G2156" s="8"/>
      <c r="H2156" s="8"/>
      <c r="I2156" s="8"/>
      <c r="J2156" s="8"/>
    </row>
    <row r="2157" spans="1:10" ht="15">
      <c r="A2157" s="8"/>
      <c r="B2157" s="8"/>
      <c r="C2157" s="8"/>
      <c r="D2157" s="8"/>
      <c r="E2157" s="8"/>
      <c r="F2157" s="8"/>
      <c r="G2157" s="8"/>
      <c r="H2157" s="8"/>
      <c r="I2157" s="8"/>
      <c r="J2157" s="8"/>
    </row>
    <row r="2158" spans="1:10" ht="15">
      <c r="A2158" s="8"/>
      <c r="B2158" s="8"/>
      <c r="C2158" s="8"/>
      <c r="D2158" s="8"/>
      <c r="E2158" s="8"/>
      <c r="F2158" s="8"/>
      <c r="G2158" s="8"/>
      <c r="H2158" s="8"/>
      <c r="I2158" s="8"/>
      <c r="J2158" s="8"/>
    </row>
    <row r="2159" spans="1:10" ht="15">
      <c r="A2159" s="8"/>
      <c r="B2159" s="8"/>
      <c r="C2159" s="8"/>
      <c r="D2159" s="8"/>
      <c r="E2159" s="8"/>
      <c r="F2159" s="8"/>
      <c r="G2159" s="8"/>
      <c r="H2159" s="8"/>
      <c r="I2159" s="8"/>
      <c r="J2159" s="8"/>
    </row>
    <row r="2160" spans="1:10" ht="15">
      <c r="A2160" s="8"/>
      <c r="B2160" s="8"/>
      <c r="C2160" s="8"/>
      <c r="D2160" s="8"/>
      <c r="E2160" s="8"/>
      <c r="F2160" s="8"/>
      <c r="G2160" s="8"/>
      <c r="H2160" s="8"/>
      <c r="I2160" s="8"/>
      <c r="J2160" s="8"/>
    </row>
    <row r="2161" spans="1:10" ht="15">
      <c r="A2161" s="8"/>
      <c r="B2161" s="8"/>
      <c r="C2161" s="8"/>
      <c r="D2161" s="8"/>
      <c r="E2161" s="8"/>
      <c r="F2161" s="8"/>
      <c r="G2161" s="8"/>
      <c r="H2161" s="8"/>
      <c r="I2161" s="8"/>
      <c r="J2161" s="8"/>
    </row>
    <row r="2162" spans="1:10" ht="15">
      <c r="A2162" s="8"/>
      <c r="B2162" s="8"/>
      <c r="C2162" s="8"/>
      <c r="D2162" s="8"/>
      <c r="E2162" s="8"/>
      <c r="F2162" s="8"/>
      <c r="G2162" s="8"/>
      <c r="H2162" s="8"/>
      <c r="I2162" s="8"/>
      <c r="J2162" s="8"/>
    </row>
    <row r="2163" spans="1:10" ht="15">
      <c r="A2163" s="8"/>
      <c r="B2163" s="8"/>
      <c r="C2163" s="8"/>
      <c r="D2163" s="8"/>
      <c r="E2163" s="8"/>
      <c r="F2163" s="8"/>
      <c r="G2163" s="8"/>
      <c r="H2163" s="8"/>
      <c r="I2163" s="8"/>
      <c r="J2163" s="8"/>
    </row>
    <row r="2164" spans="1:10" ht="15">
      <c r="A2164" s="8"/>
      <c r="B2164" s="8"/>
      <c r="C2164" s="8"/>
      <c r="D2164" s="8"/>
      <c r="E2164" s="8"/>
      <c r="F2164" s="8"/>
      <c r="G2164" s="8"/>
      <c r="H2164" s="8"/>
      <c r="I2164" s="8"/>
      <c r="J2164" s="8"/>
    </row>
    <row r="2165" spans="1:10" ht="15">
      <c r="A2165" s="8"/>
      <c r="B2165" s="8"/>
      <c r="C2165" s="8"/>
      <c r="D2165" s="8"/>
      <c r="E2165" s="8"/>
      <c r="F2165" s="8"/>
      <c r="G2165" s="8"/>
      <c r="H2165" s="8"/>
      <c r="I2165" s="8"/>
      <c r="J2165" s="8"/>
    </row>
    <row r="2166" spans="1:10" ht="15">
      <c r="A2166" s="8"/>
      <c r="B2166" s="8"/>
      <c r="C2166" s="8"/>
      <c r="D2166" s="8"/>
      <c r="E2166" s="8"/>
      <c r="F2166" s="8"/>
      <c r="G2166" s="8"/>
      <c r="H2166" s="8"/>
      <c r="I2166" s="8"/>
      <c r="J2166" s="8"/>
    </row>
    <row r="2167" spans="1:10" ht="15">
      <c r="A2167" s="8"/>
      <c r="B2167" s="8"/>
      <c r="C2167" s="8"/>
      <c r="D2167" s="8"/>
      <c r="E2167" s="8"/>
      <c r="F2167" s="8"/>
      <c r="G2167" s="8"/>
      <c r="H2167" s="8"/>
      <c r="I2167" s="8"/>
      <c r="J2167" s="8"/>
    </row>
    <row r="2168" spans="1:10" ht="15">
      <c r="A2168" s="8"/>
      <c r="B2168" s="8"/>
      <c r="C2168" s="8"/>
      <c r="D2168" s="8"/>
      <c r="E2168" s="8"/>
      <c r="F2168" s="8"/>
      <c r="G2168" s="8"/>
      <c r="H2168" s="8"/>
      <c r="I2168" s="8"/>
      <c r="J2168" s="8"/>
    </row>
    <row r="2169" spans="1:10" ht="15">
      <c r="A2169" s="8"/>
      <c r="B2169" s="8"/>
      <c r="C2169" s="8"/>
      <c r="D2169" s="8"/>
      <c r="E2169" s="8"/>
      <c r="F2169" s="8"/>
      <c r="G2169" s="8"/>
      <c r="H2169" s="8"/>
      <c r="I2169" s="8"/>
      <c r="J2169" s="8"/>
    </row>
    <row r="2170" spans="1:10" ht="15">
      <c r="A2170" s="8"/>
      <c r="B2170" s="8"/>
      <c r="C2170" s="8"/>
      <c r="D2170" s="8"/>
      <c r="E2170" s="8"/>
      <c r="F2170" s="8"/>
      <c r="G2170" s="8"/>
      <c r="H2170" s="8"/>
      <c r="I2170" s="8"/>
      <c r="J2170" s="8"/>
    </row>
    <row r="2171" spans="1:10" ht="15">
      <c r="A2171" s="8"/>
      <c r="B2171" s="8"/>
      <c r="C2171" s="8"/>
      <c r="D2171" s="8"/>
      <c r="E2171" s="8"/>
      <c r="F2171" s="8"/>
      <c r="G2171" s="8"/>
      <c r="H2171" s="8"/>
      <c r="I2171" s="8"/>
      <c r="J2171" s="8"/>
    </row>
    <row r="2172" spans="1:10" ht="15">
      <c r="A2172" s="8"/>
      <c r="B2172" s="8"/>
      <c r="C2172" s="8"/>
      <c r="D2172" s="8"/>
      <c r="E2172" s="8"/>
      <c r="F2172" s="8"/>
      <c r="G2172" s="8"/>
      <c r="H2172" s="8"/>
      <c r="I2172" s="8"/>
      <c r="J2172" s="8"/>
    </row>
    <row r="2173" spans="1:10" ht="15">
      <c r="A2173" s="8"/>
      <c r="B2173" s="8"/>
      <c r="C2173" s="8"/>
      <c r="D2173" s="8"/>
      <c r="E2173" s="8"/>
      <c r="F2173" s="8"/>
      <c r="G2173" s="8"/>
      <c r="H2173" s="8"/>
      <c r="I2173" s="8"/>
      <c r="J2173" s="8"/>
    </row>
    <row r="2174" spans="1:10" ht="15">
      <c r="A2174" s="8"/>
      <c r="B2174" s="8"/>
      <c r="C2174" s="8"/>
      <c r="D2174" s="8"/>
      <c r="E2174" s="8"/>
      <c r="F2174" s="8"/>
      <c r="G2174" s="8"/>
      <c r="H2174" s="8"/>
      <c r="I2174" s="8"/>
      <c r="J2174" s="8"/>
    </row>
    <row r="2175" spans="1:10" ht="15">
      <c r="A2175" s="8"/>
      <c r="B2175" s="8"/>
      <c r="C2175" s="8"/>
      <c r="D2175" s="8"/>
      <c r="E2175" s="8"/>
      <c r="F2175" s="8"/>
      <c r="G2175" s="8"/>
      <c r="H2175" s="8"/>
      <c r="I2175" s="8"/>
      <c r="J2175" s="8"/>
    </row>
    <row r="2176" spans="1:10" ht="15">
      <c r="A2176" s="8"/>
      <c r="B2176" s="8"/>
      <c r="C2176" s="8"/>
      <c r="D2176" s="8"/>
      <c r="E2176" s="8"/>
      <c r="F2176" s="8"/>
      <c r="G2176" s="8"/>
      <c r="H2176" s="8"/>
      <c r="I2176" s="8"/>
      <c r="J2176" s="8"/>
    </row>
    <row r="2177" spans="1:10" ht="15">
      <c r="A2177" s="8"/>
      <c r="B2177" s="8"/>
      <c r="C2177" s="8"/>
      <c r="D2177" s="8"/>
      <c r="E2177" s="8"/>
      <c r="F2177" s="8"/>
      <c r="G2177" s="8"/>
      <c r="H2177" s="8"/>
      <c r="I2177" s="8"/>
      <c r="J2177" s="8"/>
    </row>
    <row r="2178" spans="1:10" ht="15">
      <c r="A2178" s="8"/>
      <c r="B2178" s="8"/>
      <c r="C2178" s="8"/>
      <c r="D2178" s="8"/>
      <c r="E2178" s="8"/>
      <c r="F2178" s="8"/>
      <c r="G2178" s="8"/>
      <c r="H2178" s="8"/>
      <c r="I2178" s="8"/>
      <c r="J2178" s="8"/>
    </row>
    <row r="2179" spans="1:10" ht="15">
      <c r="A2179" s="8"/>
      <c r="B2179" s="8"/>
      <c r="C2179" s="8"/>
      <c r="D2179" s="8"/>
      <c r="E2179" s="8"/>
      <c r="F2179" s="8"/>
      <c r="G2179" s="8"/>
      <c r="H2179" s="8"/>
      <c r="I2179" s="8"/>
      <c r="J2179" s="8"/>
    </row>
    <row r="2180" spans="1:10" ht="15">
      <c r="A2180" s="8"/>
      <c r="B2180" s="8"/>
      <c r="C2180" s="8"/>
      <c r="D2180" s="8"/>
      <c r="E2180" s="8"/>
      <c r="F2180" s="8"/>
      <c r="G2180" s="8"/>
      <c r="H2180" s="8"/>
      <c r="I2180" s="8"/>
      <c r="J2180" s="8"/>
    </row>
    <row r="2181" spans="1:10" ht="15">
      <c r="A2181" s="8"/>
      <c r="B2181" s="8"/>
      <c r="C2181" s="8"/>
      <c r="D2181" s="8"/>
      <c r="E2181" s="8"/>
      <c r="F2181" s="8"/>
      <c r="G2181" s="8"/>
      <c r="H2181" s="8"/>
      <c r="I2181" s="8"/>
      <c r="J2181" s="8"/>
    </row>
    <row r="2182" spans="1:10" ht="15">
      <c r="A2182" s="8"/>
      <c r="B2182" s="8"/>
      <c r="C2182" s="8"/>
      <c r="D2182" s="8"/>
      <c r="E2182" s="8"/>
      <c r="F2182" s="8"/>
      <c r="G2182" s="8"/>
      <c r="H2182" s="8"/>
      <c r="I2182" s="8"/>
      <c r="J2182" s="8"/>
    </row>
    <row r="2183" spans="1:10" ht="15">
      <c r="A2183" s="8"/>
      <c r="B2183" s="8"/>
      <c r="C2183" s="8"/>
      <c r="D2183" s="8"/>
      <c r="E2183" s="8"/>
      <c r="F2183" s="8"/>
      <c r="G2183" s="8"/>
      <c r="H2183" s="8"/>
      <c r="I2183" s="8"/>
      <c r="J2183" s="8"/>
    </row>
    <row r="2184" spans="1:10" ht="15">
      <c r="A2184" s="8"/>
      <c r="B2184" s="8"/>
      <c r="C2184" s="8"/>
      <c r="D2184" s="8"/>
      <c r="E2184" s="8"/>
      <c r="F2184" s="8"/>
      <c r="G2184" s="8"/>
      <c r="H2184" s="8"/>
      <c r="I2184" s="8"/>
      <c r="J2184" s="8"/>
    </row>
    <row r="2185" spans="1:10" ht="15">
      <c r="A2185" s="8"/>
      <c r="B2185" s="8"/>
      <c r="C2185" s="8"/>
      <c r="D2185" s="8"/>
      <c r="E2185" s="8"/>
      <c r="F2185" s="8"/>
      <c r="G2185" s="8"/>
      <c r="H2185" s="8"/>
      <c r="I2185" s="8"/>
      <c r="J2185" s="8"/>
    </row>
    <row r="2186" spans="1:10" ht="15">
      <c r="A2186" s="8"/>
      <c r="B2186" s="8"/>
      <c r="C2186" s="8"/>
      <c r="D2186" s="8"/>
      <c r="E2186" s="8"/>
      <c r="F2186" s="8"/>
      <c r="G2186" s="8"/>
      <c r="H2186" s="8"/>
      <c r="I2186" s="8"/>
      <c r="J2186" s="8"/>
    </row>
    <row r="2187" spans="1:10" ht="15">
      <c r="A2187" s="8"/>
      <c r="B2187" s="8"/>
      <c r="C2187" s="8"/>
      <c r="D2187" s="8"/>
      <c r="E2187" s="8"/>
      <c r="F2187" s="8"/>
      <c r="G2187" s="8"/>
      <c r="H2187" s="8"/>
      <c r="I2187" s="8"/>
      <c r="J2187" s="8"/>
    </row>
    <row r="2188" spans="1:10" ht="15">
      <c r="A2188" s="8"/>
      <c r="B2188" s="8"/>
      <c r="C2188" s="8"/>
      <c r="D2188" s="8"/>
      <c r="E2188" s="8"/>
      <c r="F2188" s="8"/>
      <c r="G2188" s="8"/>
      <c r="H2188" s="8"/>
      <c r="I2188" s="8"/>
      <c r="J2188" s="8"/>
    </row>
    <row r="2189" spans="1:10" ht="15">
      <c r="A2189" s="8"/>
      <c r="B2189" s="8"/>
      <c r="C2189" s="8"/>
      <c r="D2189" s="8"/>
      <c r="E2189" s="8"/>
      <c r="F2189" s="8"/>
      <c r="G2189" s="8"/>
      <c r="H2189" s="8"/>
      <c r="I2189" s="8"/>
      <c r="J2189" s="8"/>
    </row>
    <row r="2190" spans="1:10" ht="15">
      <c r="A2190" s="8"/>
      <c r="B2190" s="8"/>
      <c r="C2190" s="8"/>
      <c r="D2190" s="8"/>
      <c r="E2190" s="8"/>
      <c r="F2190" s="8"/>
      <c r="G2190" s="8"/>
      <c r="H2190" s="8"/>
      <c r="I2190" s="8"/>
      <c r="J2190" s="8"/>
    </row>
    <row r="2191" spans="1:10" ht="15">
      <c r="A2191" s="8"/>
      <c r="B2191" s="8"/>
      <c r="C2191" s="8"/>
      <c r="D2191" s="8"/>
      <c r="E2191" s="8"/>
      <c r="F2191" s="8"/>
      <c r="G2191" s="8"/>
      <c r="H2191" s="8"/>
      <c r="I2191" s="8"/>
      <c r="J2191" s="8"/>
    </row>
    <row r="2192" spans="1:10" ht="15">
      <c r="A2192" s="8"/>
      <c r="B2192" s="8"/>
      <c r="C2192" s="8"/>
      <c r="D2192" s="8"/>
      <c r="E2192" s="8"/>
      <c r="F2192" s="8"/>
      <c r="G2192" s="8"/>
      <c r="H2192" s="8"/>
      <c r="I2192" s="8"/>
      <c r="J2192" s="8"/>
    </row>
    <row r="2193" spans="1:10" ht="15">
      <c r="A2193" s="8"/>
      <c r="B2193" s="8"/>
      <c r="C2193" s="8"/>
      <c r="D2193" s="8"/>
      <c r="E2193" s="8"/>
      <c r="F2193" s="8"/>
      <c r="G2193" s="8"/>
      <c r="H2193" s="8"/>
      <c r="I2193" s="8"/>
      <c r="J2193" s="8"/>
    </row>
    <row r="2194" spans="1:10" ht="15">
      <c r="A2194" s="8"/>
      <c r="B2194" s="8"/>
      <c r="C2194" s="8"/>
      <c r="D2194" s="8"/>
      <c r="E2194" s="8"/>
      <c r="F2194" s="8"/>
      <c r="G2194" s="8"/>
      <c r="H2194" s="8"/>
      <c r="I2194" s="8"/>
      <c r="J2194" s="8"/>
    </row>
    <row r="2195" spans="1:10" ht="15">
      <c r="A2195" s="8"/>
      <c r="B2195" s="8"/>
      <c r="C2195" s="8"/>
      <c r="D2195" s="8"/>
      <c r="E2195" s="8"/>
      <c r="F2195" s="8"/>
      <c r="G2195" s="8"/>
      <c r="H2195" s="8"/>
      <c r="I2195" s="8"/>
      <c r="J2195" s="8"/>
    </row>
    <row r="2196" spans="1:10" ht="15">
      <c r="A2196" s="8"/>
      <c r="B2196" s="8"/>
      <c r="C2196" s="8"/>
      <c r="D2196" s="8"/>
      <c r="E2196" s="8"/>
      <c r="F2196" s="8"/>
      <c r="G2196" s="8"/>
      <c r="H2196" s="8"/>
      <c r="I2196" s="8"/>
      <c r="J2196" s="8"/>
    </row>
    <row r="2197" spans="1:10" ht="15">
      <c r="A2197" s="8"/>
      <c r="B2197" s="8"/>
      <c r="C2197" s="8"/>
      <c r="D2197" s="8"/>
      <c r="E2197" s="8"/>
      <c r="F2197" s="8"/>
      <c r="G2197" s="8"/>
      <c r="H2197" s="8"/>
      <c r="I2197" s="8"/>
      <c r="J2197" s="8"/>
    </row>
    <row r="2198" spans="1:10" ht="15">
      <c r="A2198" s="8"/>
      <c r="B2198" s="8"/>
      <c r="C2198" s="8"/>
      <c r="D2198" s="8"/>
      <c r="E2198" s="8"/>
      <c r="F2198" s="8"/>
      <c r="G2198" s="8"/>
      <c r="H2198" s="8"/>
      <c r="I2198" s="8"/>
      <c r="J2198" s="8"/>
    </row>
    <row r="2199" spans="1:10" ht="15">
      <c r="A2199" s="8"/>
      <c r="B2199" s="8"/>
      <c r="C2199" s="8"/>
      <c r="D2199" s="8"/>
      <c r="E2199" s="8"/>
      <c r="F2199" s="8"/>
      <c r="G2199" s="8"/>
      <c r="H2199" s="8"/>
      <c r="I2199" s="8"/>
      <c r="J2199" s="8"/>
    </row>
    <row r="2200" spans="1:10" ht="15">
      <c r="A2200" s="8"/>
      <c r="B2200" s="8"/>
      <c r="C2200" s="8"/>
      <c r="D2200" s="8"/>
      <c r="E2200" s="8"/>
      <c r="F2200" s="8"/>
      <c r="G2200" s="8"/>
      <c r="H2200" s="8"/>
      <c r="I2200" s="8"/>
      <c r="J2200" s="8"/>
    </row>
    <row r="2201" spans="1:10" ht="15">
      <c r="A2201" s="8"/>
      <c r="B2201" s="8"/>
      <c r="C2201" s="8"/>
      <c r="D2201" s="8"/>
      <c r="E2201" s="8"/>
      <c r="F2201" s="8"/>
      <c r="G2201" s="8"/>
      <c r="H2201" s="8"/>
      <c r="I2201" s="8"/>
      <c r="J2201" s="8"/>
    </row>
    <row r="2202" spans="1:10" ht="15">
      <c r="A2202" s="8"/>
      <c r="B2202" s="8"/>
      <c r="C2202" s="8"/>
      <c r="D2202" s="8"/>
      <c r="E2202" s="8"/>
      <c r="F2202" s="8"/>
      <c r="G2202" s="8"/>
      <c r="H2202" s="8"/>
      <c r="I2202" s="8"/>
      <c r="J2202" s="8"/>
    </row>
    <row r="2203" spans="1:10" ht="15">
      <c r="A2203" s="8"/>
      <c r="B2203" s="8"/>
      <c r="C2203" s="8"/>
      <c r="D2203" s="8"/>
      <c r="E2203" s="8"/>
      <c r="F2203" s="8"/>
      <c r="G2203" s="8"/>
      <c r="H2203" s="8"/>
      <c r="I2203" s="8"/>
      <c r="J2203" s="8"/>
    </row>
    <row r="2204" spans="1:10" ht="15">
      <c r="A2204" s="8"/>
      <c r="B2204" s="8"/>
      <c r="C2204" s="8"/>
      <c r="D2204" s="8"/>
      <c r="E2204" s="8"/>
      <c r="F2204" s="8"/>
      <c r="G2204" s="8"/>
      <c r="H2204" s="8"/>
      <c r="I2204" s="8"/>
      <c r="J2204" s="8"/>
    </row>
    <row r="2205" spans="1:10" ht="15">
      <c r="A2205" s="8"/>
      <c r="B2205" s="8"/>
      <c r="C2205" s="8"/>
      <c r="D2205" s="8"/>
      <c r="E2205" s="8"/>
      <c r="F2205" s="8"/>
      <c r="G2205" s="8"/>
      <c r="H2205" s="8"/>
      <c r="I2205" s="8"/>
      <c r="J2205" s="8"/>
    </row>
    <row r="2206" spans="1:10" ht="15">
      <c r="A2206" s="8"/>
      <c r="B2206" s="8"/>
      <c r="C2206" s="8"/>
      <c r="D2206" s="8"/>
      <c r="E2206" s="8"/>
      <c r="F2206" s="8"/>
      <c r="G2206" s="8"/>
      <c r="H2206" s="8"/>
      <c r="I2206" s="8"/>
      <c r="J2206" s="8"/>
    </row>
    <row r="2207" spans="1:10" ht="15">
      <c r="A2207" s="8"/>
      <c r="B2207" s="8"/>
      <c r="C2207" s="8"/>
      <c r="D2207" s="8"/>
      <c r="E2207" s="8"/>
      <c r="F2207" s="8"/>
      <c r="G2207" s="8"/>
      <c r="H2207" s="8"/>
      <c r="I2207" s="8"/>
      <c r="J2207" s="8"/>
    </row>
    <row r="2208" spans="1:10" ht="15">
      <c r="A2208" s="8"/>
      <c r="B2208" s="8"/>
      <c r="C2208" s="8"/>
      <c r="D2208" s="8"/>
      <c r="E2208" s="8"/>
      <c r="F2208" s="8"/>
      <c r="G2208" s="8"/>
      <c r="H2208" s="8"/>
      <c r="I2208" s="8"/>
      <c r="J2208" s="8"/>
    </row>
    <row r="2209" spans="1:10" ht="15">
      <c r="A2209" s="8"/>
      <c r="B2209" s="8"/>
      <c r="C2209" s="8"/>
      <c r="D2209" s="8"/>
      <c r="E2209" s="8"/>
      <c r="F2209" s="8"/>
      <c r="G2209" s="8"/>
      <c r="H2209" s="8"/>
      <c r="I2209" s="8"/>
      <c r="J2209" s="8"/>
    </row>
    <row r="2210" spans="1:10" ht="15">
      <c r="A2210" s="8"/>
      <c r="B2210" s="8"/>
      <c r="C2210" s="8"/>
      <c r="D2210" s="8"/>
      <c r="E2210" s="8"/>
      <c r="F2210" s="8"/>
      <c r="G2210" s="8"/>
      <c r="H2210" s="8"/>
      <c r="I2210" s="8"/>
      <c r="J2210" s="8"/>
    </row>
    <row r="2211" spans="1:10" ht="15">
      <c r="A2211" s="8"/>
      <c r="B2211" s="8"/>
      <c r="C2211" s="8"/>
      <c r="D2211" s="8"/>
      <c r="E2211" s="8"/>
      <c r="F2211" s="8"/>
      <c r="G2211" s="8"/>
      <c r="H2211" s="8"/>
      <c r="I2211" s="8"/>
      <c r="J2211" s="8"/>
    </row>
    <row r="2212" spans="1:10" ht="15">
      <c r="A2212" s="8"/>
      <c r="B2212" s="8"/>
      <c r="C2212" s="8"/>
      <c r="D2212" s="8"/>
      <c r="E2212" s="8"/>
      <c r="F2212" s="8"/>
      <c r="G2212" s="8"/>
      <c r="H2212" s="8"/>
      <c r="I2212" s="8"/>
      <c r="J2212" s="8"/>
    </row>
    <row r="2213" spans="1:10" ht="15">
      <c r="A2213" s="8"/>
      <c r="B2213" s="8"/>
      <c r="C2213" s="8"/>
      <c r="D2213" s="8"/>
      <c r="E2213" s="8"/>
      <c r="F2213" s="8"/>
      <c r="G2213" s="8"/>
      <c r="H2213" s="8"/>
      <c r="I2213" s="8"/>
      <c r="J2213" s="8"/>
    </row>
    <row r="2214" spans="1:10" ht="15">
      <c r="A2214" s="8"/>
      <c r="B2214" s="8"/>
      <c r="C2214" s="8"/>
      <c r="D2214" s="8"/>
      <c r="E2214" s="8"/>
      <c r="F2214" s="8"/>
      <c r="G2214" s="8"/>
      <c r="H2214" s="8"/>
      <c r="I2214" s="8"/>
      <c r="J2214" s="8"/>
    </row>
    <row r="2215" spans="1:10" ht="15">
      <c r="A2215" s="8"/>
      <c r="B2215" s="8"/>
      <c r="C2215" s="8"/>
      <c r="D2215" s="8"/>
      <c r="E2215" s="8"/>
      <c r="F2215" s="8"/>
      <c r="G2215" s="8"/>
      <c r="H2215" s="8"/>
      <c r="I2215" s="8"/>
      <c r="J2215" s="8"/>
    </row>
    <row r="2216" spans="1:10" ht="15">
      <c r="A2216" s="8"/>
      <c r="B2216" s="8"/>
      <c r="C2216" s="8"/>
      <c r="D2216" s="8"/>
      <c r="E2216" s="8"/>
      <c r="F2216" s="8"/>
      <c r="G2216" s="8"/>
      <c r="H2216" s="8"/>
      <c r="I2216" s="8"/>
      <c r="J2216" s="8"/>
    </row>
    <row r="2217" spans="1:10" ht="15">
      <c r="A2217" s="8"/>
      <c r="B2217" s="8"/>
      <c r="C2217" s="8"/>
      <c r="D2217" s="8"/>
      <c r="E2217" s="8"/>
      <c r="F2217" s="8"/>
      <c r="G2217" s="8"/>
      <c r="H2217" s="8"/>
      <c r="I2217" s="8"/>
      <c r="J2217" s="8"/>
    </row>
    <row r="2218" spans="1:10" ht="15">
      <c r="A2218" s="8"/>
      <c r="B2218" s="8"/>
      <c r="C2218" s="8"/>
      <c r="D2218" s="8"/>
      <c r="E2218" s="8"/>
      <c r="F2218" s="8"/>
      <c r="G2218" s="8"/>
      <c r="H2218" s="8"/>
      <c r="I2218" s="8"/>
      <c r="J2218" s="8"/>
    </row>
    <row r="2219" spans="1:10" ht="15">
      <c r="A2219" s="8"/>
      <c r="B2219" s="8"/>
      <c r="C2219" s="8"/>
      <c r="D2219" s="8"/>
      <c r="E2219" s="8"/>
      <c r="F2219" s="8"/>
      <c r="G2219" s="8"/>
      <c r="H2219" s="8"/>
      <c r="I2219" s="8"/>
      <c r="J2219" s="8"/>
    </row>
    <row r="2220" spans="1:10" ht="15">
      <c r="A2220" s="8"/>
      <c r="B2220" s="8"/>
      <c r="C2220" s="8"/>
      <c r="D2220" s="8"/>
      <c r="E2220" s="8"/>
      <c r="F2220" s="8"/>
      <c r="G2220" s="8"/>
      <c r="H2220" s="8"/>
      <c r="I2220" s="8"/>
      <c r="J2220" s="8"/>
    </row>
    <row r="2221" spans="1:10" ht="15">
      <c r="A2221" s="8"/>
      <c r="B2221" s="8"/>
      <c r="C2221" s="8"/>
      <c r="D2221" s="8"/>
      <c r="E2221" s="8"/>
      <c r="F2221" s="8"/>
      <c r="G2221" s="8"/>
      <c r="H2221" s="8"/>
      <c r="I2221" s="8"/>
      <c r="J2221" s="8"/>
    </row>
    <row r="2222" spans="1:10" ht="15">
      <c r="A2222" s="8"/>
      <c r="B2222" s="8"/>
      <c r="C2222" s="8"/>
      <c r="D2222" s="8"/>
      <c r="E2222" s="8"/>
      <c r="F2222" s="8"/>
      <c r="G2222" s="8"/>
      <c r="H2222" s="8"/>
      <c r="I2222" s="8"/>
      <c r="J2222" s="8"/>
    </row>
    <row r="2223" spans="1:10" ht="15">
      <c r="A2223" s="8"/>
      <c r="B2223" s="8"/>
      <c r="C2223" s="8"/>
      <c r="D2223" s="8"/>
      <c r="E2223" s="8"/>
      <c r="F2223" s="8"/>
      <c r="G2223" s="8"/>
      <c r="H2223" s="8"/>
      <c r="I2223" s="8"/>
      <c r="J2223" s="8"/>
    </row>
    <row r="2224" spans="1:10" ht="15">
      <c r="A2224" s="8"/>
      <c r="B2224" s="8"/>
      <c r="C2224" s="8"/>
      <c r="D2224" s="8"/>
      <c r="E2224" s="8"/>
      <c r="F2224" s="8"/>
      <c r="G2224" s="8"/>
      <c r="H2224" s="8"/>
      <c r="I2224" s="8"/>
      <c r="J2224" s="8"/>
    </row>
    <row r="2225" spans="1:10" ht="15">
      <c r="A2225" s="8"/>
      <c r="B2225" s="8"/>
      <c r="C2225" s="8"/>
      <c r="D2225" s="8"/>
      <c r="E2225" s="8"/>
      <c r="F2225" s="8"/>
      <c r="G2225" s="8"/>
      <c r="H2225" s="8"/>
      <c r="I2225" s="8"/>
      <c r="J2225" s="8"/>
    </row>
    <row r="2226" spans="1:10" ht="15">
      <c r="A2226" s="8"/>
      <c r="B2226" s="8"/>
      <c r="C2226" s="8"/>
      <c r="D2226" s="8"/>
      <c r="E2226" s="8"/>
      <c r="F2226" s="8"/>
      <c r="G2226" s="8"/>
      <c r="H2226" s="8"/>
      <c r="I2226" s="8"/>
      <c r="J2226" s="8"/>
    </row>
    <row r="2227" spans="1:10" ht="15">
      <c r="A2227" s="8"/>
      <c r="B2227" s="8"/>
      <c r="C2227" s="8"/>
      <c r="D2227" s="8"/>
      <c r="E2227" s="8"/>
      <c r="F2227" s="8"/>
      <c r="G2227" s="8"/>
      <c r="H2227" s="8"/>
      <c r="I2227" s="8"/>
      <c r="J2227" s="8"/>
    </row>
    <row r="2228" spans="1:10" ht="15">
      <c r="A2228" s="8"/>
      <c r="B2228" s="8"/>
      <c r="C2228" s="8"/>
      <c r="D2228" s="8"/>
      <c r="E2228" s="8"/>
      <c r="F2228" s="8"/>
      <c r="G2228" s="8"/>
      <c r="H2228" s="8"/>
      <c r="I2228" s="8"/>
      <c r="J2228" s="8"/>
    </row>
    <row r="2229" spans="1:10" ht="15">
      <c r="A2229" s="8"/>
      <c r="B2229" s="8"/>
      <c r="C2229" s="8"/>
      <c r="D2229" s="8"/>
      <c r="E2229" s="8"/>
      <c r="F2229" s="8"/>
      <c r="G2229" s="8"/>
      <c r="H2229" s="8"/>
      <c r="I2229" s="8"/>
      <c r="J2229" s="8"/>
    </row>
    <row r="2230" spans="1:10" ht="15">
      <c r="A2230" s="8"/>
      <c r="B2230" s="8"/>
      <c r="C2230" s="8"/>
      <c r="D2230" s="8"/>
      <c r="E2230" s="8"/>
      <c r="F2230" s="8"/>
      <c r="G2230" s="8"/>
      <c r="H2230" s="8"/>
      <c r="I2230" s="8"/>
      <c r="J2230" s="8"/>
    </row>
    <row r="2231" spans="1:10" ht="15">
      <c r="A2231" s="8"/>
      <c r="B2231" s="8"/>
      <c r="C2231" s="8"/>
      <c r="D2231" s="8"/>
      <c r="E2231" s="8"/>
      <c r="F2231" s="8"/>
      <c r="G2231" s="8"/>
      <c r="H2231" s="8"/>
      <c r="I2231" s="8"/>
      <c r="J2231" s="8"/>
    </row>
    <row r="2232" spans="1:10" ht="15">
      <c r="A2232" s="8"/>
      <c r="B2232" s="8"/>
      <c r="C2232" s="8"/>
      <c r="D2232" s="8"/>
      <c r="E2232" s="8"/>
      <c r="F2232" s="8"/>
      <c r="G2232" s="8"/>
      <c r="H2232" s="8"/>
      <c r="I2232" s="8"/>
      <c r="J2232" s="8"/>
    </row>
    <row r="2233" spans="1:10" ht="15">
      <c r="A2233" s="8"/>
      <c r="B2233" s="8"/>
      <c r="C2233" s="8"/>
      <c r="D2233" s="8"/>
      <c r="E2233" s="8"/>
      <c r="F2233" s="8"/>
      <c r="G2233" s="8"/>
      <c r="H2233" s="8"/>
      <c r="I2233" s="8"/>
      <c r="J2233" s="8"/>
    </row>
    <row r="2234" spans="1:10" ht="15">
      <c r="A2234" s="8"/>
      <c r="B2234" s="8"/>
      <c r="C2234" s="8"/>
      <c r="D2234" s="8"/>
      <c r="E2234" s="8"/>
      <c r="F2234" s="8"/>
      <c r="G2234" s="8"/>
      <c r="H2234" s="8"/>
      <c r="I2234" s="8"/>
      <c r="J2234" s="8"/>
    </row>
    <row r="2235" spans="1:10" ht="15">
      <c r="A2235" s="8"/>
      <c r="B2235" s="8"/>
      <c r="C2235" s="8"/>
      <c r="D2235" s="8"/>
      <c r="E2235" s="8"/>
      <c r="F2235" s="8"/>
      <c r="G2235" s="8"/>
      <c r="H2235" s="8"/>
      <c r="I2235" s="8"/>
      <c r="J2235" s="8"/>
    </row>
    <row r="2236" spans="1:10" ht="15">
      <c r="A2236" s="8"/>
      <c r="B2236" s="8"/>
      <c r="C2236" s="8"/>
      <c r="D2236" s="8"/>
      <c r="E2236" s="8"/>
      <c r="F2236" s="8"/>
      <c r="G2236" s="8"/>
      <c r="H2236" s="8"/>
      <c r="I2236" s="8"/>
      <c r="J2236" s="8"/>
    </row>
    <row r="2237" spans="1:10" ht="15">
      <c r="A2237" s="8"/>
      <c r="B2237" s="8"/>
      <c r="C2237" s="8"/>
      <c r="D2237" s="8"/>
      <c r="E2237" s="8"/>
      <c r="F2237" s="8"/>
      <c r="G2237" s="8"/>
      <c r="H2237" s="8"/>
      <c r="I2237" s="8"/>
      <c r="J2237" s="8"/>
    </row>
    <row r="2238" spans="1:10" ht="15">
      <c r="A2238" s="8"/>
      <c r="B2238" s="8"/>
      <c r="C2238" s="8"/>
      <c r="D2238" s="8"/>
      <c r="E2238" s="8"/>
      <c r="F2238" s="8"/>
      <c r="G2238" s="8"/>
      <c r="H2238" s="8"/>
      <c r="I2238" s="8"/>
      <c r="J2238" s="8"/>
    </row>
    <row r="2239" spans="1:10" ht="15">
      <c r="A2239" s="8"/>
      <c r="B2239" s="8"/>
      <c r="C2239" s="8"/>
      <c r="D2239" s="8"/>
      <c r="E2239" s="8"/>
      <c r="F2239" s="8"/>
      <c r="G2239" s="8"/>
      <c r="H2239" s="8"/>
      <c r="I2239" s="8"/>
      <c r="J2239" s="8"/>
    </row>
    <row r="2240" spans="1:10" ht="15">
      <c r="A2240" s="8"/>
      <c r="B2240" s="8"/>
      <c r="C2240" s="8"/>
      <c r="D2240" s="8"/>
      <c r="E2240" s="8"/>
      <c r="F2240" s="8"/>
      <c r="G2240" s="8"/>
      <c r="H2240" s="8"/>
      <c r="I2240" s="8"/>
      <c r="J2240" s="8"/>
    </row>
    <row r="2241" spans="1:10" ht="15">
      <c r="A2241" s="8"/>
      <c r="B2241" s="8"/>
      <c r="C2241" s="8"/>
      <c r="D2241" s="8"/>
      <c r="E2241" s="8"/>
      <c r="F2241" s="8"/>
      <c r="G2241" s="8"/>
      <c r="H2241" s="8"/>
      <c r="I2241" s="8"/>
      <c r="J2241" s="8"/>
    </row>
    <row r="2242" spans="1:10" ht="15">
      <c r="A2242" s="8"/>
      <c r="B2242" s="8"/>
      <c r="C2242" s="8"/>
      <c r="D2242" s="8"/>
      <c r="E2242" s="8"/>
      <c r="F2242" s="8"/>
      <c r="G2242" s="8"/>
      <c r="H2242" s="8"/>
      <c r="I2242" s="8"/>
      <c r="J2242" s="8"/>
    </row>
    <row r="2243" spans="1:10" ht="15">
      <c r="A2243" s="8"/>
      <c r="B2243" s="8"/>
      <c r="C2243" s="8"/>
      <c r="D2243" s="8"/>
      <c r="E2243" s="8"/>
      <c r="F2243" s="8"/>
      <c r="G2243" s="8"/>
      <c r="H2243" s="8"/>
      <c r="I2243" s="8"/>
      <c r="J2243" s="8"/>
    </row>
    <row r="2244" spans="1:10" ht="15">
      <c r="A2244" s="8"/>
      <c r="B2244" s="8"/>
      <c r="C2244" s="8"/>
      <c r="D2244" s="8"/>
      <c r="E2244" s="8"/>
      <c r="F2244" s="8"/>
      <c r="G2244" s="8"/>
      <c r="H2244" s="8"/>
      <c r="I2244" s="8"/>
      <c r="J2244" s="8"/>
    </row>
    <row r="2245" spans="1:10" ht="15">
      <c r="A2245" s="8"/>
      <c r="B2245" s="8"/>
      <c r="C2245" s="8"/>
      <c r="D2245" s="8"/>
      <c r="E2245" s="8"/>
      <c r="F2245" s="8"/>
      <c r="G2245" s="8"/>
      <c r="H2245" s="8"/>
      <c r="I2245" s="8"/>
      <c r="J2245" s="8"/>
    </row>
    <row r="2246" spans="1:10" ht="15">
      <c r="A2246" s="8"/>
      <c r="B2246" s="8"/>
      <c r="C2246" s="8"/>
      <c r="D2246" s="8"/>
      <c r="E2246" s="8"/>
      <c r="F2246" s="8"/>
      <c r="G2246" s="8"/>
      <c r="H2246" s="8"/>
      <c r="I2246" s="8"/>
      <c r="J2246" s="8"/>
    </row>
    <row r="2247" spans="1:10" ht="15">
      <c r="A2247" s="8"/>
      <c r="B2247" s="8"/>
      <c r="C2247" s="8"/>
      <c r="D2247" s="8"/>
      <c r="E2247" s="8"/>
      <c r="F2247" s="8"/>
      <c r="G2247" s="8"/>
      <c r="H2247" s="8"/>
      <c r="I2247" s="8"/>
      <c r="J2247" s="8"/>
    </row>
    <row r="2248" spans="1:10" ht="15">
      <c r="A2248" s="8"/>
      <c r="B2248" s="8"/>
      <c r="C2248" s="8"/>
      <c r="D2248" s="8"/>
      <c r="E2248" s="8"/>
      <c r="F2248" s="8"/>
      <c r="G2248" s="8"/>
      <c r="H2248" s="8"/>
      <c r="I2248" s="8"/>
      <c r="J2248" s="8"/>
    </row>
    <row r="2249" spans="1:10" ht="15">
      <c r="A2249" s="8"/>
      <c r="B2249" s="8"/>
      <c r="C2249" s="8"/>
      <c r="D2249" s="8"/>
      <c r="E2249" s="8"/>
      <c r="F2249" s="8"/>
      <c r="G2249" s="8"/>
      <c r="H2249" s="8"/>
      <c r="I2249" s="8"/>
      <c r="J2249" s="8"/>
    </row>
    <row r="2250" spans="1:10" ht="15">
      <c r="A2250" s="8"/>
      <c r="B2250" s="8"/>
      <c r="C2250" s="8"/>
      <c r="D2250" s="8"/>
      <c r="E2250" s="8"/>
      <c r="F2250" s="8"/>
      <c r="G2250" s="8"/>
      <c r="H2250" s="8"/>
      <c r="I2250" s="8"/>
      <c r="J2250" s="8"/>
    </row>
    <row r="2251" spans="1:10" ht="15">
      <c r="A2251" s="8"/>
      <c r="B2251" s="8"/>
      <c r="C2251" s="8"/>
      <c r="D2251" s="8"/>
      <c r="E2251" s="8"/>
      <c r="F2251" s="8"/>
      <c r="G2251" s="8"/>
      <c r="H2251" s="8"/>
      <c r="I2251" s="8"/>
      <c r="J2251" s="8"/>
    </row>
    <row r="2252" spans="1:10" ht="15">
      <c r="A2252" s="8"/>
      <c r="B2252" s="8"/>
      <c r="C2252" s="8"/>
      <c r="D2252" s="8"/>
      <c r="E2252" s="8"/>
      <c r="F2252" s="8"/>
      <c r="G2252" s="8"/>
      <c r="H2252" s="8"/>
      <c r="I2252" s="8"/>
      <c r="J2252" s="8"/>
    </row>
    <row r="2253" spans="1:10" ht="15">
      <c r="A2253" s="8"/>
      <c r="B2253" s="8"/>
      <c r="C2253" s="8"/>
      <c r="D2253" s="8"/>
      <c r="E2253" s="8"/>
      <c r="F2253" s="8"/>
      <c r="G2253" s="8"/>
      <c r="H2253" s="8"/>
      <c r="I2253" s="8"/>
      <c r="J2253" s="8"/>
    </row>
    <row r="2254" spans="1:10" ht="15">
      <c r="A2254" s="8"/>
      <c r="B2254" s="8"/>
      <c r="C2254" s="8"/>
      <c r="D2254" s="8"/>
      <c r="E2254" s="8"/>
      <c r="F2254" s="8"/>
      <c r="G2254" s="8"/>
      <c r="H2254" s="8"/>
      <c r="I2254" s="8"/>
      <c r="J2254" s="8"/>
    </row>
    <row r="2255" spans="1:10" ht="15">
      <c r="A2255" s="8"/>
      <c r="B2255" s="8"/>
      <c r="C2255" s="8"/>
      <c r="D2255" s="8"/>
      <c r="E2255" s="8"/>
      <c r="F2255" s="8"/>
      <c r="G2255" s="8"/>
      <c r="H2255" s="8"/>
      <c r="I2255" s="8"/>
      <c r="J2255" s="8"/>
    </row>
    <row r="2256" spans="1:10" ht="15">
      <c r="A2256" s="8"/>
      <c r="B2256" s="8"/>
      <c r="C2256" s="8"/>
      <c r="D2256" s="8"/>
      <c r="E2256" s="8"/>
      <c r="F2256" s="8"/>
      <c r="G2256" s="8"/>
      <c r="H2256" s="8"/>
      <c r="I2256" s="8"/>
      <c r="J2256" s="8"/>
    </row>
    <row r="2257" spans="1:10" ht="15">
      <c r="A2257" s="8"/>
      <c r="B2257" s="8"/>
      <c r="C2257" s="8"/>
      <c r="D2257" s="8"/>
      <c r="E2257" s="8"/>
      <c r="F2257" s="8"/>
      <c r="G2257" s="8"/>
      <c r="H2257" s="8"/>
      <c r="I2257" s="8"/>
      <c r="J2257" s="8"/>
    </row>
    <row r="2258" spans="1:10" ht="15">
      <c r="A2258" s="8"/>
      <c r="B2258" s="8"/>
      <c r="C2258" s="8"/>
      <c r="D2258" s="8"/>
      <c r="E2258" s="8"/>
      <c r="F2258" s="8"/>
      <c r="G2258" s="8"/>
      <c r="H2258" s="8"/>
      <c r="I2258" s="8"/>
      <c r="J2258" s="8"/>
    </row>
    <row r="2259" spans="1:10" ht="15">
      <c r="A2259" s="8"/>
      <c r="B2259" s="8"/>
      <c r="C2259" s="8"/>
      <c r="D2259" s="8"/>
      <c r="E2259" s="8"/>
      <c r="F2259" s="8"/>
      <c r="G2259" s="8"/>
      <c r="H2259" s="8"/>
      <c r="I2259" s="8"/>
      <c r="J2259" s="8"/>
    </row>
    <row r="2260" spans="1:10" ht="15">
      <c r="A2260" s="8"/>
      <c r="B2260" s="8"/>
      <c r="C2260" s="8"/>
      <c r="D2260" s="8"/>
      <c r="E2260" s="8"/>
      <c r="F2260" s="8"/>
      <c r="G2260" s="8"/>
      <c r="H2260" s="8"/>
      <c r="I2260" s="8"/>
      <c r="J2260" s="8"/>
    </row>
    <row r="2261" spans="1:10" ht="15">
      <c r="A2261" s="8"/>
      <c r="B2261" s="8"/>
      <c r="C2261" s="8"/>
      <c r="D2261" s="8"/>
      <c r="E2261" s="8"/>
      <c r="F2261" s="8"/>
      <c r="G2261" s="8"/>
      <c r="H2261" s="8"/>
      <c r="I2261" s="8"/>
      <c r="J2261" s="8"/>
    </row>
    <row r="2262" spans="1:10" ht="15">
      <c r="A2262" s="8"/>
      <c r="B2262" s="8"/>
      <c r="C2262" s="8"/>
      <c r="D2262" s="8"/>
      <c r="E2262" s="8"/>
      <c r="F2262" s="8"/>
      <c r="G2262" s="8"/>
      <c r="H2262" s="8"/>
      <c r="I2262" s="8"/>
      <c r="J2262" s="8"/>
    </row>
    <row r="2263" spans="1:10" ht="15">
      <c r="A2263" s="8"/>
      <c r="B2263" s="8"/>
      <c r="C2263" s="8"/>
      <c r="D2263" s="8"/>
      <c r="E2263" s="8"/>
      <c r="F2263" s="8"/>
      <c r="G2263" s="8"/>
      <c r="H2263" s="8"/>
      <c r="I2263" s="8"/>
      <c r="J2263" s="8"/>
    </row>
    <row r="2264" spans="1:10" ht="15">
      <c r="A2264" s="8"/>
      <c r="B2264" s="8"/>
      <c r="C2264" s="8"/>
      <c r="D2264" s="8"/>
      <c r="E2264" s="8"/>
      <c r="F2264" s="8"/>
      <c r="G2264" s="8"/>
      <c r="H2264" s="8"/>
      <c r="I2264" s="8"/>
      <c r="J2264" s="8"/>
    </row>
    <row r="2265" spans="1:10" ht="15">
      <c r="A2265" s="8"/>
      <c r="B2265" s="8"/>
      <c r="C2265" s="8"/>
      <c r="D2265" s="8"/>
      <c r="E2265" s="8"/>
      <c r="F2265" s="8"/>
      <c r="G2265" s="8"/>
      <c r="H2265" s="8"/>
      <c r="I2265" s="8"/>
      <c r="J2265" s="8"/>
    </row>
    <row r="2266" spans="1:10" ht="15">
      <c r="A2266" s="8"/>
      <c r="B2266" s="8"/>
      <c r="C2266" s="8"/>
      <c r="D2266" s="8"/>
      <c r="E2266" s="8"/>
      <c r="F2266" s="8"/>
      <c r="G2266" s="8"/>
      <c r="H2266" s="8"/>
      <c r="I2266" s="8"/>
      <c r="J2266" s="8"/>
    </row>
    <row r="2267" spans="1:10" ht="15">
      <c r="A2267" s="8"/>
      <c r="B2267" s="8"/>
      <c r="C2267" s="8"/>
      <c r="D2267" s="8"/>
      <c r="E2267" s="8"/>
      <c r="F2267" s="8"/>
      <c r="G2267" s="8"/>
      <c r="H2267" s="8"/>
      <c r="I2267" s="8"/>
      <c r="J2267" s="8"/>
    </row>
    <row r="2268" spans="1:10" ht="15">
      <c r="A2268" s="8"/>
      <c r="B2268" s="8"/>
      <c r="C2268" s="8"/>
      <c r="D2268" s="8"/>
      <c r="E2268" s="8"/>
      <c r="F2268" s="8"/>
      <c r="G2268" s="8"/>
      <c r="H2268" s="8"/>
      <c r="I2268" s="8"/>
      <c r="J2268" s="8"/>
    </row>
    <row r="2269" spans="1:10" ht="15">
      <c r="A2269" s="8"/>
      <c r="B2269" s="8"/>
      <c r="C2269" s="8"/>
      <c r="D2269" s="8"/>
      <c r="E2269" s="8"/>
      <c r="F2269" s="8"/>
      <c r="G2269" s="8"/>
      <c r="H2269" s="8"/>
      <c r="I2269" s="8"/>
      <c r="J2269" s="8"/>
    </row>
    <row r="2270" spans="1:10" ht="15">
      <c r="A2270" s="8"/>
      <c r="B2270" s="8"/>
      <c r="C2270" s="8"/>
      <c r="D2270" s="8"/>
      <c r="E2270" s="8"/>
      <c r="F2270" s="8"/>
      <c r="G2270" s="8"/>
      <c r="H2270" s="8"/>
      <c r="I2270" s="8"/>
      <c r="J2270" s="8"/>
    </row>
    <row r="2271" spans="1:10" ht="15">
      <c r="A2271" s="8"/>
      <c r="B2271" s="8"/>
      <c r="C2271" s="8"/>
      <c r="D2271" s="8"/>
      <c r="E2271" s="8"/>
      <c r="F2271" s="8"/>
      <c r="G2271" s="8"/>
      <c r="H2271" s="8"/>
      <c r="I2271" s="8"/>
      <c r="J2271" s="8"/>
    </row>
    <row r="2272" spans="1:10" ht="15">
      <c r="A2272" s="8"/>
      <c r="B2272" s="8"/>
      <c r="C2272" s="8"/>
      <c r="D2272" s="8"/>
      <c r="E2272" s="8"/>
      <c r="F2272" s="8"/>
      <c r="G2272" s="8"/>
      <c r="H2272" s="8"/>
      <c r="I2272" s="8"/>
      <c r="J2272" s="8"/>
    </row>
    <row r="2273" spans="1:10" ht="15">
      <c r="A2273" s="8"/>
      <c r="B2273" s="8"/>
      <c r="C2273" s="8"/>
      <c r="D2273" s="8"/>
      <c r="E2273" s="8"/>
      <c r="F2273" s="8"/>
      <c r="G2273" s="8"/>
      <c r="H2273" s="8"/>
      <c r="I2273" s="8"/>
      <c r="J2273" s="8"/>
    </row>
    <row r="2274" spans="1:10" ht="15">
      <c r="A2274" s="8"/>
      <c r="B2274" s="8"/>
      <c r="C2274" s="8"/>
      <c r="D2274" s="8"/>
      <c r="E2274" s="8"/>
      <c r="F2274" s="8"/>
      <c r="G2274" s="8"/>
      <c r="H2274" s="8"/>
      <c r="I2274" s="8"/>
      <c r="J2274" s="8"/>
    </row>
    <row r="2275" spans="1:10" ht="15">
      <c r="A2275" s="8"/>
      <c r="B2275" s="8"/>
      <c r="C2275" s="8"/>
      <c r="D2275" s="8"/>
      <c r="E2275" s="8"/>
      <c r="F2275" s="8"/>
      <c r="G2275" s="8"/>
      <c r="H2275" s="8"/>
      <c r="I2275" s="8"/>
      <c r="J2275" s="8"/>
    </row>
    <row r="2276" spans="1:10" ht="15">
      <c r="A2276" s="8"/>
      <c r="B2276" s="8"/>
      <c r="C2276" s="8"/>
      <c r="D2276" s="8"/>
      <c r="E2276" s="8"/>
      <c r="F2276" s="8"/>
      <c r="G2276" s="8"/>
      <c r="H2276" s="8"/>
      <c r="I2276" s="8"/>
      <c r="J2276" s="8"/>
    </row>
    <row r="2277" spans="1:10" ht="15">
      <c r="A2277" s="8"/>
      <c r="B2277" s="8"/>
      <c r="C2277" s="8"/>
      <c r="D2277" s="8"/>
      <c r="E2277" s="8"/>
      <c r="F2277" s="8"/>
      <c r="G2277" s="8"/>
      <c r="H2277" s="8"/>
      <c r="I2277" s="8"/>
      <c r="J2277" s="8"/>
    </row>
    <row r="2278" spans="1:10" ht="15">
      <c r="A2278" s="8"/>
      <c r="B2278" s="8"/>
      <c r="C2278" s="8"/>
      <c r="D2278" s="8"/>
      <c r="E2278" s="8"/>
      <c r="F2278" s="8"/>
      <c r="G2278" s="8"/>
      <c r="H2278" s="8"/>
      <c r="I2278" s="8"/>
      <c r="J2278" s="8"/>
    </row>
    <row r="2279" spans="1:10" ht="15">
      <c r="A2279" s="8"/>
      <c r="B2279" s="8"/>
      <c r="C2279" s="8"/>
      <c r="D2279" s="8"/>
      <c r="E2279" s="8"/>
      <c r="F2279" s="8"/>
      <c r="G2279" s="8"/>
      <c r="H2279" s="8"/>
      <c r="I2279" s="8"/>
      <c r="J2279" s="8"/>
    </row>
    <row r="2280" spans="1:10" ht="15">
      <c r="A2280" s="8"/>
      <c r="B2280" s="8"/>
      <c r="C2280" s="8"/>
      <c r="D2280" s="8"/>
      <c r="E2280" s="8"/>
      <c r="F2280" s="8"/>
      <c r="G2280" s="8"/>
      <c r="H2280" s="8"/>
      <c r="I2280" s="8"/>
      <c r="J2280" s="8"/>
    </row>
    <row r="2281" spans="1:10" ht="15">
      <c r="A2281" s="8"/>
      <c r="B2281" s="8"/>
      <c r="C2281" s="8"/>
      <c r="D2281" s="8"/>
      <c r="E2281" s="8"/>
      <c r="F2281" s="8"/>
      <c r="G2281" s="8"/>
      <c r="H2281" s="8"/>
      <c r="I2281" s="8"/>
      <c r="J2281" s="8"/>
    </row>
    <row r="2282" spans="1:10" ht="15">
      <c r="A2282" s="8"/>
      <c r="B2282" s="8"/>
      <c r="C2282" s="8"/>
      <c r="D2282" s="8"/>
      <c r="E2282" s="8"/>
      <c r="F2282" s="8"/>
      <c r="G2282" s="8"/>
      <c r="H2282" s="8"/>
      <c r="I2282" s="8"/>
      <c r="J2282" s="8"/>
    </row>
    <row r="2283" spans="1:10" ht="15">
      <c r="A2283" s="8"/>
      <c r="B2283" s="8"/>
      <c r="C2283" s="8"/>
      <c r="D2283" s="8"/>
      <c r="E2283" s="8"/>
      <c r="F2283" s="8"/>
      <c r="G2283" s="8"/>
      <c r="H2283" s="8"/>
      <c r="I2283" s="8"/>
      <c r="J2283" s="8"/>
    </row>
    <row r="2284" spans="1:10" ht="15">
      <c r="A2284" s="8"/>
      <c r="B2284" s="8"/>
      <c r="C2284" s="8"/>
      <c r="D2284" s="8"/>
      <c r="E2284" s="8"/>
      <c r="F2284" s="8"/>
      <c r="G2284" s="8"/>
      <c r="H2284" s="8"/>
      <c r="I2284" s="8"/>
      <c r="J2284" s="8"/>
    </row>
    <row r="2285" spans="1:10" ht="15">
      <c r="A2285" s="8"/>
      <c r="B2285" s="8"/>
      <c r="C2285" s="8"/>
      <c r="D2285" s="8"/>
      <c r="E2285" s="8"/>
      <c r="F2285" s="8"/>
      <c r="G2285" s="8"/>
      <c r="H2285" s="8"/>
      <c r="I2285" s="8"/>
      <c r="J2285" s="8"/>
    </row>
    <row r="2286" spans="1:10" ht="15">
      <c r="A2286" s="8"/>
      <c r="B2286" s="8"/>
      <c r="C2286" s="8"/>
      <c r="D2286" s="8"/>
      <c r="E2286" s="8"/>
      <c r="F2286" s="8"/>
      <c r="G2286" s="8"/>
      <c r="H2286" s="8"/>
      <c r="I2286" s="8"/>
      <c r="J2286" s="8"/>
    </row>
    <row r="2287" spans="1:10" ht="15">
      <c r="A2287" s="8"/>
      <c r="B2287" s="8"/>
      <c r="C2287" s="8"/>
      <c r="D2287" s="8"/>
      <c r="E2287" s="8"/>
      <c r="F2287" s="8"/>
      <c r="G2287" s="8"/>
      <c r="H2287" s="8"/>
      <c r="I2287" s="8"/>
      <c r="J2287" s="8"/>
    </row>
    <row r="2288" spans="1:10" ht="15">
      <c r="A2288" s="8"/>
      <c r="B2288" s="8"/>
      <c r="C2288" s="8"/>
      <c r="D2288" s="8"/>
      <c r="E2288" s="8"/>
      <c r="F2288" s="8"/>
      <c r="G2288" s="8"/>
      <c r="H2288" s="8"/>
      <c r="I2288" s="8"/>
      <c r="J2288" s="8"/>
    </row>
    <row r="2289" spans="1:10" ht="15">
      <c r="A2289" s="8"/>
      <c r="B2289" s="8"/>
      <c r="C2289" s="8"/>
      <c r="D2289" s="8"/>
      <c r="E2289" s="8"/>
      <c r="F2289" s="8"/>
      <c r="G2289" s="8"/>
      <c r="H2289" s="8"/>
      <c r="I2289" s="8"/>
      <c r="J2289" s="8"/>
    </row>
    <row r="2290" spans="1:10" ht="15">
      <c r="A2290" s="8"/>
      <c r="B2290" s="8"/>
      <c r="C2290" s="8"/>
      <c r="D2290" s="8"/>
      <c r="E2290" s="8"/>
      <c r="F2290" s="8"/>
      <c r="G2290" s="8"/>
      <c r="H2290" s="8"/>
      <c r="I2290" s="8"/>
      <c r="J2290" s="8"/>
    </row>
    <row r="2291" spans="1:10" ht="15">
      <c r="A2291" s="8"/>
      <c r="B2291" s="8"/>
      <c r="C2291" s="8"/>
      <c r="D2291" s="8"/>
      <c r="E2291" s="8"/>
      <c r="F2291" s="8"/>
      <c r="G2291" s="8"/>
      <c r="H2291" s="8"/>
      <c r="I2291" s="8"/>
      <c r="J2291" s="8"/>
    </row>
    <row r="2292" spans="1:10" ht="15">
      <c r="A2292" s="8"/>
      <c r="B2292" s="8"/>
      <c r="C2292" s="8"/>
      <c r="D2292" s="8"/>
      <c r="E2292" s="8"/>
      <c r="F2292" s="8"/>
      <c r="G2292" s="8"/>
      <c r="H2292" s="8"/>
      <c r="I2292" s="8"/>
      <c r="J2292" s="8"/>
    </row>
    <row r="2293" spans="1:10" ht="15">
      <c r="A2293" s="8"/>
      <c r="B2293" s="8"/>
      <c r="C2293" s="8"/>
      <c r="D2293" s="8"/>
      <c r="E2293" s="8"/>
      <c r="F2293" s="8"/>
      <c r="G2293" s="8"/>
      <c r="H2293" s="8"/>
      <c r="I2293" s="8"/>
      <c r="J2293" s="8"/>
    </row>
    <row r="2294" spans="1:10" ht="15">
      <c r="A2294" s="8"/>
      <c r="B2294" s="8"/>
      <c r="C2294" s="8"/>
      <c r="D2294" s="8"/>
      <c r="E2294" s="8"/>
      <c r="F2294" s="8"/>
      <c r="G2294" s="8"/>
      <c r="H2294" s="8"/>
      <c r="I2294" s="8"/>
      <c r="J2294" s="8"/>
    </row>
    <row r="2295" spans="1:10" ht="15">
      <c r="A2295" s="8"/>
      <c r="B2295" s="8"/>
      <c r="C2295" s="8"/>
      <c r="D2295" s="8"/>
      <c r="E2295" s="8"/>
      <c r="F2295" s="8"/>
      <c r="G2295" s="8"/>
      <c r="H2295" s="8"/>
      <c r="I2295" s="8"/>
      <c r="J2295" s="8"/>
    </row>
    <row r="2296" spans="1:10" ht="15">
      <c r="A2296" s="8"/>
      <c r="B2296" s="8"/>
      <c r="C2296" s="8"/>
      <c r="D2296" s="8"/>
      <c r="E2296" s="8"/>
      <c r="F2296" s="8"/>
      <c r="G2296" s="8"/>
      <c r="H2296" s="8"/>
      <c r="I2296" s="8"/>
      <c r="J2296" s="8"/>
    </row>
    <row r="2297" spans="1:10" ht="15">
      <c r="A2297" s="8"/>
      <c r="B2297" s="8"/>
      <c r="C2297" s="8"/>
      <c r="D2297" s="8"/>
      <c r="E2297" s="8"/>
      <c r="F2297" s="8"/>
      <c r="G2297" s="8"/>
      <c r="H2297" s="8"/>
      <c r="I2297" s="8"/>
      <c r="J2297" s="8"/>
    </row>
    <row r="2298" spans="1:10" ht="15">
      <c r="A2298" s="8"/>
      <c r="B2298" s="8"/>
      <c r="C2298" s="8"/>
      <c r="D2298" s="8"/>
      <c r="E2298" s="8"/>
      <c r="F2298" s="8"/>
      <c r="G2298" s="8"/>
      <c r="H2298" s="8"/>
      <c r="I2298" s="8"/>
      <c r="J2298" s="8"/>
    </row>
    <row r="2299" spans="1:10" ht="15">
      <c r="A2299" s="8"/>
      <c r="B2299" s="8"/>
      <c r="C2299" s="8"/>
      <c r="D2299" s="8"/>
      <c r="E2299" s="8"/>
      <c r="F2299" s="8"/>
      <c r="G2299" s="8"/>
      <c r="H2299" s="8"/>
      <c r="I2299" s="8"/>
      <c r="J2299" s="8"/>
    </row>
    <row r="2300" spans="1:10" ht="15">
      <c r="A2300" s="8"/>
      <c r="B2300" s="8"/>
      <c r="C2300" s="8"/>
      <c r="D2300" s="8"/>
      <c r="E2300" s="8"/>
      <c r="F2300" s="8"/>
      <c r="G2300" s="8"/>
      <c r="H2300" s="8"/>
      <c r="I2300" s="8"/>
      <c r="J2300" s="8"/>
    </row>
    <row r="2301" spans="1:10" ht="15">
      <c r="A2301" s="8"/>
      <c r="B2301" s="8"/>
      <c r="C2301" s="8"/>
      <c r="D2301" s="8"/>
      <c r="E2301" s="8"/>
      <c r="F2301" s="8"/>
      <c r="G2301" s="8"/>
      <c r="H2301" s="8"/>
      <c r="I2301" s="8"/>
      <c r="J2301" s="8"/>
    </row>
    <row r="2302" spans="1:10" ht="15">
      <c r="A2302" s="8"/>
      <c r="B2302" s="8"/>
      <c r="C2302" s="8"/>
      <c r="D2302" s="8"/>
      <c r="E2302" s="8"/>
      <c r="F2302" s="8"/>
      <c r="G2302" s="8"/>
      <c r="H2302" s="8"/>
      <c r="I2302" s="8"/>
      <c r="J2302" s="8"/>
    </row>
    <row r="2303" spans="1:10" ht="15">
      <c r="A2303" s="8"/>
      <c r="B2303" s="8"/>
      <c r="C2303" s="8"/>
      <c r="D2303" s="8"/>
      <c r="E2303" s="8"/>
      <c r="F2303" s="8"/>
      <c r="G2303" s="8"/>
      <c r="H2303" s="8"/>
      <c r="I2303" s="8"/>
      <c r="J2303" s="8"/>
    </row>
    <row r="2304" spans="1:10" ht="15">
      <c r="A2304" s="8"/>
      <c r="B2304" s="8"/>
      <c r="C2304" s="8"/>
      <c r="D2304" s="8"/>
      <c r="E2304" s="8"/>
      <c r="F2304" s="8"/>
      <c r="G2304" s="8"/>
      <c r="H2304" s="8"/>
      <c r="I2304" s="8"/>
      <c r="J2304" s="8"/>
    </row>
    <row r="2305" spans="1:10" ht="15">
      <c r="A2305" s="8"/>
      <c r="B2305" s="8"/>
      <c r="C2305" s="8"/>
      <c r="D2305" s="8"/>
      <c r="E2305" s="8"/>
      <c r="F2305" s="8"/>
      <c r="G2305" s="8"/>
      <c r="H2305" s="8"/>
      <c r="I2305" s="8"/>
      <c r="J2305" s="8"/>
    </row>
    <row r="2306" spans="1:10" ht="15">
      <c r="A2306" s="8"/>
      <c r="B2306" s="8"/>
      <c r="C2306" s="8"/>
      <c r="D2306" s="8"/>
      <c r="E2306" s="8"/>
      <c r="F2306" s="8"/>
      <c r="G2306" s="8"/>
      <c r="H2306" s="8"/>
      <c r="I2306" s="8"/>
      <c r="J2306" s="8"/>
    </row>
    <row r="2307" spans="1:10" ht="15">
      <c r="A2307" s="8"/>
      <c r="B2307" s="8"/>
      <c r="C2307" s="8"/>
      <c r="D2307" s="8"/>
      <c r="E2307" s="8"/>
      <c r="F2307" s="8"/>
      <c r="G2307" s="8"/>
      <c r="H2307" s="8"/>
      <c r="I2307" s="8"/>
      <c r="J2307" s="8"/>
    </row>
    <row r="2308" spans="1:10" ht="15">
      <c r="A2308" s="8"/>
      <c r="B2308" s="8"/>
      <c r="C2308" s="8"/>
      <c r="D2308" s="8"/>
      <c r="E2308" s="8"/>
      <c r="F2308" s="8"/>
      <c r="G2308" s="8"/>
      <c r="H2308" s="8"/>
      <c r="I2308" s="8"/>
      <c r="J2308" s="8"/>
    </row>
    <row r="2309" spans="1:10" ht="15">
      <c r="A2309" s="8"/>
      <c r="B2309" s="8"/>
      <c r="C2309" s="8"/>
      <c r="D2309" s="8"/>
      <c r="E2309" s="8"/>
      <c r="F2309" s="8"/>
      <c r="G2309" s="8"/>
      <c r="H2309" s="8"/>
      <c r="I2309" s="8"/>
      <c r="J2309" s="8"/>
    </row>
    <row r="2310" spans="1:10" ht="15">
      <c r="A2310" s="8"/>
      <c r="B2310" s="8"/>
      <c r="C2310" s="8"/>
      <c r="D2310" s="8"/>
      <c r="E2310" s="8"/>
      <c r="F2310" s="8"/>
      <c r="G2310" s="8"/>
      <c r="H2310" s="8"/>
      <c r="I2310" s="8"/>
      <c r="J2310" s="8"/>
    </row>
    <row r="2311" spans="1:10" ht="15">
      <c r="A2311" s="8"/>
      <c r="B2311" s="8"/>
      <c r="C2311" s="8"/>
      <c r="D2311" s="8"/>
      <c r="E2311" s="8"/>
      <c r="F2311" s="8"/>
      <c r="G2311" s="8"/>
      <c r="H2311" s="8"/>
      <c r="I2311" s="8"/>
      <c r="J2311" s="8"/>
    </row>
    <row r="2312" spans="1:10" ht="15">
      <c r="A2312" s="8"/>
      <c r="B2312" s="8"/>
      <c r="C2312" s="8"/>
      <c r="D2312" s="8"/>
      <c r="E2312" s="8"/>
      <c r="F2312" s="8"/>
      <c r="G2312" s="8"/>
      <c r="H2312" s="8"/>
      <c r="I2312" s="8"/>
      <c r="J2312" s="8"/>
    </row>
    <row r="2313" spans="1:10" ht="15">
      <c r="A2313" s="8"/>
      <c r="B2313" s="8"/>
      <c r="C2313" s="8"/>
      <c r="D2313" s="8"/>
      <c r="E2313" s="8"/>
      <c r="F2313" s="8"/>
      <c r="G2313" s="8"/>
      <c r="H2313" s="8"/>
      <c r="I2313" s="8"/>
      <c r="J2313" s="8"/>
    </row>
    <row r="2314" spans="1:10" ht="15">
      <c r="A2314" s="8"/>
      <c r="B2314" s="8"/>
      <c r="C2314" s="8"/>
      <c r="D2314" s="8"/>
      <c r="E2314" s="8"/>
      <c r="F2314" s="8"/>
      <c r="G2314" s="8"/>
      <c r="H2314" s="8"/>
      <c r="I2314" s="8"/>
      <c r="J2314" s="8"/>
    </row>
    <row r="2315" spans="1:10" ht="15">
      <c r="A2315" s="8"/>
      <c r="B2315" s="8"/>
      <c r="C2315" s="8"/>
      <c r="D2315" s="8"/>
      <c r="E2315" s="8"/>
      <c r="F2315" s="8"/>
      <c r="G2315" s="8"/>
      <c r="H2315" s="8"/>
      <c r="I2315" s="8"/>
      <c r="J2315" s="8"/>
    </row>
    <row r="2316" spans="1:10" ht="15">
      <c r="A2316" s="8"/>
      <c r="B2316" s="8"/>
      <c r="C2316" s="8"/>
      <c r="D2316" s="8"/>
      <c r="E2316" s="8"/>
      <c r="F2316" s="8"/>
      <c r="G2316" s="8"/>
      <c r="H2316" s="8"/>
      <c r="I2316" s="8"/>
      <c r="J2316" s="8"/>
    </row>
    <row r="2317" spans="1:10" ht="15">
      <c r="A2317" s="8"/>
      <c r="B2317" s="8"/>
      <c r="C2317" s="8"/>
      <c r="D2317" s="8"/>
      <c r="E2317" s="8"/>
      <c r="F2317" s="8"/>
      <c r="G2317" s="8"/>
      <c r="H2317" s="8"/>
      <c r="I2317" s="8"/>
      <c r="J2317" s="8"/>
    </row>
    <row r="2318" spans="1:10" ht="15">
      <c r="A2318" s="8"/>
      <c r="B2318" s="8"/>
      <c r="C2318" s="8"/>
      <c r="D2318" s="8"/>
      <c r="E2318" s="8"/>
      <c r="F2318" s="8"/>
      <c r="G2318" s="8"/>
      <c r="H2318" s="8"/>
      <c r="I2318" s="8"/>
      <c r="J2318" s="8"/>
    </row>
    <row r="2319" spans="1:10" ht="15">
      <c r="A2319" s="8"/>
      <c r="B2319" s="8"/>
      <c r="C2319" s="8"/>
      <c r="D2319" s="8"/>
      <c r="E2319" s="8"/>
      <c r="F2319" s="8"/>
      <c r="G2319" s="8"/>
      <c r="H2319" s="8"/>
      <c r="I2319" s="8"/>
      <c r="J2319" s="8"/>
    </row>
    <row r="2320" spans="1:10" ht="15">
      <c r="A2320" s="8"/>
      <c r="B2320" s="8"/>
      <c r="C2320" s="8"/>
      <c r="D2320" s="8"/>
      <c r="E2320" s="8"/>
      <c r="F2320" s="8"/>
      <c r="G2320" s="8"/>
      <c r="H2320" s="8"/>
      <c r="I2320" s="8"/>
      <c r="J2320" s="8"/>
    </row>
    <row r="2321" spans="1:10" ht="15">
      <c r="A2321" s="8"/>
      <c r="B2321" s="8"/>
      <c r="C2321" s="8"/>
      <c r="D2321" s="8"/>
      <c r="E2321" s="8"/>
      <c r="F2321" s="8"/>
      <c r="G2321" s="8"/>
      <c r="H2321" s="8"/>
      <c r="I2321" s="8"/>
      <c r="J2321" s="8"/>
    </row>
    <row r="2322" spans="1:10" ht="15">
      <c r="A2322" s="8"/>
      <c r="B2322" s="8"/>
      <c r="C2322" s="8"/>
      <c r="D2322" s="8"/>
      <c r="E2322" s="8"/>
      <c r="F2322" s="8"/>
      <c r="G2322" s="8"/>
      <c r="H2322" s="8"/>
      <c r="I2322" s="8"/>
      <c r="J2322" s="8"/>
    </row>
    <row r="2323" spans="1:10" ht="15">
      <c r="A2323" s="8"/>
      <c r="B2323" s="8"/>
      <c r="C2323" s="8"/>
      <c r="D2323" s="8"/>
      <c r="E2323" s="8"/>
      <c r="F2323" s="8"/>
      <c r="G2323" s="8"/>
      <c r="H2323" s="8"/>
      <c r="I2323" s="8"/>
      <c r="J2323" s="8"/>
    </row>
    <row r="2324" spans="1:10" ht="15">
      <c r="A2324" s="8"/>
      <c r="B2324" s="8"/>
      <c r="C2324" s="8"/>
      <c r="D2324" s="8"/>
      <c r="E2324" s="8"/>
      <c r="F2324" s="8"/>
      <c r="G2324" s="8"/>
      <c r="H2324" s="8"/>
      <c r="I2324" s="8"/>
      <c r="J2324" s="8"/>
    </row>
    <row r="2325" spans="1:10" ht="15">
      <c r="A2325" s="8"/>
      <c r="B2325" s="8"/>
      <c r="C2325" s="8"/>
      <c r="D2325" s="8"/>
      <c r="E2325" s="8"/>
      <c r="F2325" s="8"/>
      <c r="G2325" s="8"/>
      <c r="H2325" s="8"/>
      <c r="I2325" s="8"/>
      <c r="J2325" s="8"/>
    </row>
    <row r="2326" spans="1:10" ht="15">
      <c r="A2326" s="8"/>
      <c r="B2326" s="8"/>
      <c r="C2326" s="8"/>
      <c r="D2326" s="8"/>
      <c r="E2326" s="8"/>
      <c r="F2326" s="8"/>
      <c r="G2326" s="8"/>
      <c r="H2326" s="8"/>
      <c r="I2326" s="8"/>
      <c r="J2326" s="8"/>
    </row>
    <row r="2327" spans="1:10" ht="15">
      <c r="A2327" s="8"/>
      <c r="B2327" s="8"/>
      <c r="C2327" s="8"/>
      <c r="D2327" s="8"/>
      <c r="E2327" s="8"/>
      <c r="F2327" s="8"/>
      <c r="G2327" s="8"/>
      <c r="H2327" s="8"/>
      <c r="I2327" s="8"/>
      <c r="J2327" s="8"/>
    </row>
    <row r="2328" spans="1:10" ht="15">
      <c r="A2328" s="8"/>
      <c r="B2328" s="8"/>
      <c r="C2328" s="8"/>
      <c r="D2328" s="8"/>
      <c r="E2328" s="8"/>
      <c r="F2328" s="8"/>
      <c r="G2328" s="8"/>
      <c r="H2328" s="8"/>
      <c r="I2328" s="8"/>
      <c r="J2328" s="8"/>
    </row>
    <row r="2329" spans="1:10" ht="15">
      <c r="A2329" s="8"/>
      <c r="B2329" s="8"/>
      <c r="C2329" s="8"/>
      <c r="D2329" s="8"/>
      <c r="E2329" s="8"/>
      <c r="F2329" s="8"/>
      <c r="G2329" s="8"/>
      <c r="H2329" s="8"/>
      <c r="I2329" s="8"/>
      <c r="J2329" s="8"/>
    </row>
    <row r="2330" spans="1:10" ht="15">
      <c r="A2330" s="8"/>
      <c r="B2330" s="8"/>
      <c r="C2330" s="8"/>
      <c r="D2330" s="8"/>
      <c r="E2330" s="8"/>
      <c r="F2330" s="8"/>
      <c r="G2330" s="8"/>
      <c r="H2330" s="8"/>
      <c r="I2330" s="8"/>
      <c r="J2330" s="8"/>
    </row>
    <row r="2331" spans="1:10" ht="15">
      <c r="A2331" s="8"/>
      <c r="B2331" s="8"/>
      <c r="C2331" s="8"/>
      <c r="D2331" s="8"/>
      <c r="E2331" s="8"/>
      <c r="F2331" s="8"/>
      <c r="G2331" s="8"/>
      <c r="H2331" s="8"/>
      <c r="I2331" s="8"/>
      <c r="J2331" s="8"/>
    </row>
    <row r="2332" spans="1:10" ht="15">
      <c r="A2332" s="8"/>
      <c r="B2332" s="8"/>
      <c r="C2332" s="8"/>
      <c r="D2332" s="8"/>
      <c r="E2332" s="8"/>
      <c r="F2332" s="8"/>
      <c r="G2332" s="8"/>
      <c r="H2332" s="8"/>
      <c r="I2332" s="8"/>
      <c r="J2332" s="8"/>
    </row>
    <row r="2333" spans="1:10" ht="15">
      <c r="A2333" s="8"/>
      <c r="B2333" s="8"/>
      <c r="C2333" s="8"/>
      <c r="D2333" s="8"/>
      <c r="E2333" s="8"/>
      <c r="F2333" s="8"/>
      <c r="G2333" s="8"/>
      <c r="H2333" s="8"/>
      <c r="I2333" s="8"/>
      <c r="J2333" s="8"/>
    </row>
    <row r="2334" spans="1:10" ht="15">
      <c r="A2334" s="8"/>
      <c r="B2334" s="8"/>
      <c r="C2334" s="8"/>
      <c r="D2334" s="8"/>
      <c r="E2334" s="8"/>
      <c r="F2334" s="8"/>
      <c r="G2334" s="8"/>
      <c r="H2334" s="8"/>
      <c r="I2334" s="8"/>
      <c r="J2334" s="8"/>
    </row>
    <row r="2335" spans="1:10" ht="15">
      <c r="A2335" s="8"/>
      <c r="B2335" s="8"/>
      <c r="C2335" s="8"/>
      <c r="D2335" s="8"/>
      <c r="E2335" s="8"/>
      <c r="F2335" s="8"/>
      <c r="G2335" s="8"/>
      <c r="H2335" s="8"/>
      <c r="I2335" s="8"/>
      <c r="J2335" s="8"/>
    </row>
    <row r="2336" spans="1:10" ht="15">
      <c r="A2336" s="8"/>
      <c r="B2336" s="8"/>
      <c r="C2336" s="8"/>
      <c r="D2336" s="8"/>
      <c r="E2336" s="8"/>
      <c r="F2336" s="8"/>
      <c r="G2336" s="8"/>
      <c r="H2336" s="8"/>
      <c r="I2336" s="8"/>
      <c r="J2336" s="8"/>
    </row>
    <row r="2337" spans="1:10" ht="15">
      <c r="A2337" s="8"/>
      <c r="B2337" s="8"/>
      <c r="C2337" s="8"/>
      <c r="D2337" s="8"/>
      <c r="E2337" s="8"/>
      <c r="F2337" s="8"/>
      <c r="G2337" s="8"/>
      <c r="H2337" s="8"/>
      <c r="I2337" s="8"/>
      <c r="J2337" s="8"/>
    </row>
    <row r="2338" spans="1:10" ht="15">
      <c r="A2338" s="8"/>
      <c r="B2338" s="8"/>
      <c r="C2338" s="8"/>
      <c r="D2338" s="8"/>
      <c r="E2338" s="8"/>
      <c r="F2338" s="8"/>
      <c r="G2338" s="8"/>
      <c r="H2338" s="8"/>
      <c r="I2338" s="8"/>
      <c r="J2338" s="8"/>
    </row>
    <row r="2339" spans="1:10" ht="15">
      <c r="A2339" s="8"/>
      <c r="B2339" s="8"/>
      <c r="C2339" s="8"/>
      <c r="D2339" s="8"/>
      <c r="E2339" s="8"/>
      <c r="F2339" s="8"/>
      <c r="G2339" s="8"/>
      <c r="H2339" s="8"/>
      <c r="I2339" s="8"/>
      <c r="J2339" s="8"/>
    </row>
    <row r="2340" spans="1:10" ht="15">
      <c r="A2340" s="8"/>
      <c r="B2340" s="8"/>
      <c r="C2340" s="8"/>
      <c r="D2340" s="8"/>
      <c r="E2340" s="8"/>
      <c r="F2340" s="8"/>
      <c r="G2340" s="8"/>
      <c r="H2340" s="8"/>
      <c r="I2340" s="8"/>
      <c r="J2340" s="8"/>
    </row>
    <row r="2341" spans="1:10" ht="15">
      <c r="A2341" s="8"/>
      <c r="B2341" s="8"/>
      <c r="C2341" s="8"/>
      <c r="D2341" s="8"/>
      <c r="E2341" s="8"/>
      <c r="F2341" s="8"/>
      <c r="G2341" s="8"/>
      <c r="H2341" s="8"/>
      <c r="I2341" s="8"/>
      <c r="J2341" s="8"/>
    </row>
    <row r="2342" spans="1:10" ht="15">
      <c r="A2342" s="8"/>
      <c r="B2342" s="8"/>
      <c r="C2342" s="8"/>
      <c r="D2342" s="8"/>
      <c r="E2342" s="8"/>
      <c r="F2342" s="8"/>
      <c r="G2342" s="8"/>
      <c r="H2342" s="8"/>
      <c r="I2342" s="8"/>
      <c r="J2342" s="8"/>
    </row>
    <row r="2343" spans="1:10" ht="15">
      <c r="A2343" s="8"/>
      <c r="B2343" s="8"/>
      <c r="C2343" s="8"/>
      <c r="D2343" s="8"/>
      <c r="E2343" s="8"/>
      <c r="F2343" s="8"/>
      <c r="G2343" s="8"/>
      <c r="H2343" s="8"/>
      <c r="I2343" s="8"/>
      <c r="J2343" s="8"/>
    </row>
    <row r="2344" spans="1:10" ht="15">
      <c r="A2344" s="8"/>
      <c r="B2344" s="8"/>
      <c r="C2344" s="8"/>
      <c r="D2344" s="8"/>
      <c r="E2344" s="8"/>
      <c r="F2344" s="8"/>
      <c r="G2344" s="8"/>
      <c r="H2344" s="8"/>
      <c r="I2344" s="8"/>
      <c r="J2344" s="8"/>
    </row>
    <row r="2345" spans="1:10" ht="15">
      <c r="A2345" s="8"/>
      <c r="B2345" s="8"/>
      <c r="C2345" s="8"/>
      <c r="D2345" s="8"/>
      <c r="E2345" s="8"/>
      <c r="F2345" s="8"/>
      <c r="G2345" s="8"/>
      <c r="H2345" s="8"/>
      <c r="I2345" s="8"/>
      <c r="J2345" s="8"/>
    </row>
    <row r="2346" spans="1:10" ht="15">
      <c r="A2346" s="8"/>
      <c r="B2346" s="8"/>
      <c r="C2346" s="8"/>
      <c r="D2346" s="8"/>
      <c r="E2346" s="8"/>
      <c r="F2346" s="8"/>
      <c r="G2346" s="8"/>
      <c r="H2346" s="8"/>
      <c r="I2346" s="8"/>
      <c r="J2346" s="8"/>
    </row>
    <row r="2347" spans="1:10" ht="15">
      <c r="A2347" s="8"/>
      <c r="B2347" s="8"/>
      <c r="C2347" s="8"/>
      <c r="D2347" s="8"/>
      <c r="E2347" s="8"/>
      <c r="F2347" s="8"/>
      <c r="G2347" s="8"/>
      <c r="H2347" s="8"/>
      <c r="I2347" s="8"/>
      <c r="J2347" s="8"/>
    </row>
    <row r="2348" spans="1:10" ht="15">
      <c r="A2348" s="8"/>
      <c r="B2348" s="8"/>
      <c r="C2348" s="8"/>
      <c r="D2348" s="8"/>
      <c r="E2348" s="8"/>
      <c r="F2348" s="8"/>
      <c r="G2348" s="8"/>
      <c r="H2348" s="8"/>
      <c r="I2348" s="8"/>
      <c r="J2348" s="8"/>
    </row>
    <row r="2349" spans="1:10" ht="15">
      <c r="A2349" s="8"/>
      <c r="B2349" s="8"/>
      <c r="C2349" s="8"/>
      <c r="D2349" s="8"/>
      <c r="E2349" s="8"/>
      <c r="F2349" s="8"/>
      <c r="G2349" s="8"/>
      <c r="H2349" s="8"/>
      <c r="I2349" s="8"/>
      <c r="J2349" s="8"/>
    </row>
    <row r="2350" spans="1:10" ht="15">
      <c r="A2350" s="8"/>
      <c r="B2350" s="8"/>
      <c r="C2350" s="8"/>
      <c r="D2350" s="8"/>
      <c r="E2350" s="8"/>
      <c r="F2350" s="8"/>
      <c r="G2350" s="8"/>
      <c r="H2350" s="8"/>
      <c r="I2350" s="8"/>
      <c r="J2350" s="8"/>
    </row>
    <row r="2351" spans="1:10" ht="15">
      <c r="A2351" s="8"/>
      <c r="B2351" s="8"/>
      <c r="C2351" s="8"/>
      <c r="D2351" s="8"/>
      <c r="E2351" s="8"/>
      <c r="F2351" s="8"/>
      <c r="G2351" s="8"/>
      <c r="H2351" s="8"/>
      <c r="I2351" s="8"/>
      <c r="J2351" s="8"/>
    </row>
    <row r="2352" spans="1:10" ht="15">
      <c r="A2352" s="8"/>
      <c r="B2352" s="8"/>
      <c r="C2352" s="8"/>
      <c r="D2352" s="8"/>
      <c r="E2352" s="8"/>
      <c r="F2352" s="8"/>
      <c r="G2352" s="8"/>
      <c r="H2352" s="8"/>
      <c r="I2352" s="8"/>
      <c r="J2352" s="8"/>
    </row>
    <row r="2353" spans="1:10" ht="15">
      <c r="A2353" s="8"/>
      <c r="B2353" s="8"/>
      <c r="C2353" s="8"/>
      <c r="D2353" s="8"/>
      <c r="E2353" s="8"/>
      <c r="F2353" s="8"/>
      <c r="G2353" s="8"/>
      <c r="H2353" s="8"/>
      <c r="I2353" s="8"/>
      <c r="J2353" s="8"/>
    </row>
    <row r="2354" spans="1:10" ht="15">
      <c r="A2354" s="8"/>
      <c r="B2354" s="8"/>
      <c r="C2354" s="8"/>
      <c r="D2354" s="8"/>
      <c r="E2354" s="8"/>
      <c r="F2354" s="8"/>
      <c r="G2354" s="8"/>
      <c r="H2354" s="8"/>
      <c r="I2354" s="8"/>
      <c r="J2354" s="8"/>
    </row>
    <row r="2355" spans="1:10" ht="15">
      <c r="A2355" s="8"/>
      <c r="B2355" s="8"/>
      <c r="C2355" s="8"/>
      <c r="D2355" s="8"/>
      <c r="E2355" s="8"/>
      <c r="F2355" s="8"/>
      <c r="G2355" s="8"/>
      <c r="H2355" s="8"/>
      <c r="I2355" s="8"/>
      <c r="J2355" s="8"/>
    </row>
    <row r="2356" spans="1:10" ht="15">
      <c r="A2356" s="8"/>
      <c r="B2356" s="8"/>
      <c r="C2356" s="8"/>
      <c r="D2356" s="8"/>
      <c r="E2356" s="8"/>
      <c r="F2356" s="8"/>
      <c r="G2356" s="8"/>
      <c r="H2356" s="8"/>
      <c r="I2356" s="8"/>
      <c r="J2356" s="8"/>
    </row>
    <row r="2357" spans="1:10" ht="15">
      <c r="A2357" s="8"/>
      <c r="B2357" s="8"/>
      <c r="C2357" s="8"/>
      <c r="D2357" s="8"/>
      <c r="E2357" s="8"/>
      <c r="F2357" s="8"/>
      <c r="G2357" s="8"/>
      <c r="H2357" s="8"/>
      <c r="I2357" s="8"/>
      <c r="J2357" s="8"/>
    </row>
    <row r="2358" spans="1:10" ht="15">
      <c r="A2358" s="8"/>
      <c r="B2358" s="8"/>
      <c r="C2358" s="8"/>
      <c r="D2358" s="8"/>
      <c r="E2358" s="8"/>
      <c r="F2358" s="8"/>
      <c r="G2358" s="8"/>
      <c r="H2358" s="8"/>
      <c r="I2358" s="8"/>
      <c r="J2358" s="8"/>
    </row>
    <row r="2359" spans="1:10" ht="15">
      <c r="A2359" s="8"/>
      <c r="B2359" s="8"/>
      <c r="C2359" s="8"/>
      <c r="D2359" s="8"/>
      <c r="E2359" s="8"/>
      <c r="F2359" s="8"/>
      <c r="G2359" s="8"/>
      <c r="H2359" s="8"/>
      <c r="I2359" s="8"/>
      <c r="J2359" s="8"/>
    </row>
    <row r="2360" spans="1:10" ht="15">
      <c r="A2360" s="8"/>
      <c r="B2360" s="8"/>
      <c r="C2360" s="8"/>
      <c r="D2360" s="8"/>
      <c r="E2360" s="8"/>
      <c r="F2360" s="8"/>
      <c r="G2360" s="8"/>
      <c r="H2360" s="8"/>
      <c r="I2360" s="8"/>
      <c r="J2360" s="8"/>
    </row>
    <row r="2361" spans="1:10" ht="15">
      <c r="A2361" s="8"/>
      <c r="B2361" s="8"/>
      <c r="C2361" s="8"/>
      <c r="D2361" s="8"/>
      <c r="E2361" s="8"/>
      <c r="F2361" s="8"/>
      <c r="G2361" s="8"/>
      <c r="H2361" s="8"/>
      <c r="I2361" s="8"/>
      <c r="J2361" s="8"/>
    </row>
    <row r="2362" spans="1:10" ht="15">
      <c r="A2362" s="8"/>
      <c r="B2362" s="8"/>
      <c r="C2362" s="8"/>
      <c r="D2362" s="8"/>
      <c r="E2362" s="8"/>
      <c r="F2362" s="8"/>
      <c r="G2362" s="8"/>
      <c r="H2362" s="8"/>
      <c r="I2362" s="8"/>
      <c r="J2362" s="8"/>
    </row>
    <row r="2363" spans="1:10" ht="15">
      <c r="A2363" s="8"/>
      <c r="B2363" s="8"/>
      <c r="C2363" s="8"/>
      <c r="D2363" s="8"/>
      <c r="E2363" s="8"/>
      <c r="F2363" s="8"/>
      <c r="G2363" s="8"/>
      <c r="H2363" s="8"/>
      <c r="I2363" s="8"/>
      <c r="J2363" s="8"/>
    </row>
    <row r="2364" spans="1:10" ht="15">
      <c r="A2364" s="8"/>
      <c r="B2364" s="8"/>
      <c r="C2364" s="8"/>
      <c r="D2364" s="8"/>
      <c r="E2364" s="8"/>
      <c r="F2364" s="8"/>
      <c r="G2364" s="8"/>
      <c r="H2364" s="8"/>
      <c r="I2364" s="8"/>
      <c r="J2364" s="8"/>
    </row>
    <row r="2365" spans="1:10" ht="15">
      <c r="A2365" s="8"/>
      <c r="B2365" s="8"/>
      <c r="C2365" s="8"/>
      <c r="D2365" s="8"/>
      <c r="E2365" s="8"/>
      <c r="F2365" s="8"/>
      <c r="G2365" s="8"/>
      <c r="H2365" s="8"/>
      <c r="I2365" s="8"/>
      <c r="J2365" s="8"/>
    </row>
    <row r="2366" spans="1:10" ht="15">
      <c r="A2366" s="8"/>
      <c r="B2366" s="8"/>
      <c r="C2366" s="8"/>
      <c r="D2366" s="8"/>
      <c r="E2366" s="8"/>
      <c r="F2366" s="8"/>
      <c r="G2366" s="8"/>
      <c r="H2366" s="8"/>
      <c r="I2366" s="8"/>
      <c r="J2366" s="8"/>
    </row>
    <row r="2367" spans="1:10" ht="15">
      <c r="A2367" s="8"/>
      <c r="B2367" s="8"/>
      <c r="C2367" s="8"/>
      <c r="D2367" s="8"/>
      <c r="E2367" s="8"/>
      <c r="F2367" s="8"/>
      <c r="G2367" s="8"/>
      <c r="H2367" s="8"/>
      <c r="I2367" s="8"/>
      <c r="J2367" s="8"/>
    </row>
    <row r="2368" spans="1:10" ht="15">
      <c r="A2368" s="8"/>
      <c r="B2368" s="8"/>
      <c r="C2368" s="8"/>
      <c r="D2368" s="8"/>
      <c r="E2368" s="8"/>
      <c r="F2368" s="8"/>
      <c r="G2368" s="8"/>
      <c r="H2368" s="8"/>
      <c r="I2368" s="8"/>
      <c r="J2368" s="8"/>
    </row>
    <row r="2369" spans="1:10" ht="15">
      <c r="A2369" s="8"/>
      <c r="B2369" s="8"/>
      <c r="C2369" s="8"/>
      <c r="D2369" s="8"/>
      <c r="E2369" s="8"/>
      <c r="F2369" s="8"/>
      <c r="G2369" s="8"/>
      <c r="H2369" s="8"/>
      <c r="I2369" s="8"/>
      <c r="J2369" s="8"/>
    </row>
    <row r="2370" spans="1:10" ht="15">
      <c r="A2370" s="8"/>
      <c r="B2370" s="8"/>
      <c r="C2370" s="8"/>
      <c r="D2370" s="8"/>
      <c r="E2370" s="8"/>
      <c r="F2370" s="8"/>
      <c r="G2370" s="8"/>
      <c r="H2370" s="8"/>
      <c r="I2370" s="8"/>
      <c r="J2370" s="8"/>
    </row>
    <row r="2371" spans="1:10" ht="15">
      <c r="A2371" s="8"/>
      <c r="B2371" s="8"/>
      <c r="C2371" s="8"/>
      <c r="D2371" s="8"/>
      <c r="E2371" s="8"/>
      <c r="F2371" s="8"/>
      <c r="G2371" s="8"/>
      <c r="H2371" s="8"/>
      <c r="I2371" s="8"/>
      <c r="J2371" s="8"/>
    </row>
    <row r="2372" spans="1:10" ht="15">
      <c r="A2372" s="8"/>
      <c r="B2372" s="8"/>
      <c r="C2372" s="8"/>
      <c r="D2372" s="8"/>
      <c r="E2372" s="8"/>
      <c r="F2372" s="8"/>
      <c r="G2372" s="8"/>
      <c r="H2372" s="8"/>
      <c r="I2372" s="8"/>
      <c r="J2372" s="8"/>
    </row>
    <row r="2373" spans="1:10" ht="15">
      <c r="A2373" s="8"/>
      <c r="B2373" s="8"/>
      <c r="C2373" s="8"/>
      <c r="D2373" s="8"/>
      <c r="E2373" s="8"/>
      <c r="F2373" s="8"/>
      <c r="G2373" s="8"/>
      <c r="H2373" s="8"/>
      <c r="I2373" s="8"/>
      <c r="J2373" s="8"/>
    </row>
    <row r="2374" spans="1:10" ht="15">
      <c r="A2374" s="8"/>
      <c r="B2374" s="8"/>
      <c r="C2374" s="8"/>
      <c r="D2374" s="8"/>
      <c r="E2374" s="8"/>
      <c r="F2374" s="8"/>
      <c r="G2374" s="8"/>
      <c r="H2374" s="8"/>
      <c r="I2374" s="8"/>
      <c r="J2374" s="8"/>
    </row>
    <row r="2375" spans="1:10" ht="15">
      <c r="A2375" s="8"/>
      <c r="B2375" s="8"/>
      <c r="C2375" s="8"/>
      <c r="D2375" s="8"/>
      <c r="E2375" s="8"/>
      <c r="F2375" s="8"/>
      <c r="G2375" s="8"/>
      <c r="H2375" s="8"/>
      <c r="I2375" s="8"/>
      <c r="J2375" s="8"/>
    </row>
    <row r="2376" spans="1:10" ht="15">
      <c r="A2376" s="8"/>
      <c r="B2376" s="8"/>
      <c r="C2376" s="8"/>
      <c r="D2376" s="8"/>
      <c r="E2376" s="8"/>
      <c r="F2376" s="8"/>
      <c r="G2376" s="8"/>
      <c r="H2376" s="8"/>
      <c r="I2376" s="8"/>
      <c r="J2376" s="8"/>
    </row>
    <row r="2377" spans="1:10" ht="15">
      <c r="A2377" s="8"/>
      <c r="B2377" s="8"/>
      <c r="C2377" s="8"/>
      <c r="D2377" s="8"/>
      <c r="E2377" s="8"/>
      <c r="F2377" s="8"/>
      <c r="G2377" s="8"/>
      <c r="H2377" s="8"/>
      <c r="I2377" s="8"/>
      <c r="J2377" s="8"/>
    </row>
    <row r="2378" spans="1:10" ht="15">
      <c r="A2378" s="8"/>
      <c r="B2378" s="8"/>
      <c r="C2378" s="8"/>
      <c r="D2378" s="8"/>
      <c r="E2378" s="8"/>
      <c r="F2378" s="8"/>
      <c r="G2378" s="8"/>
      <c r="H2378" s="8"/>
      <c r="I2378" s="8"/>
      <c r="J2378" s="8"/>
    </row>
    <row r="2379" spans="1:10" ht="15">
      <c r="A2379" s="8"/>
      <c r="B2379" s="8"/>
      <c r="C2379" s="8"/>
      <c r="D2379" s="8"/>
      <c r="E2379" s="8"/>
      <c r="F2379" s="8"/>
      <c r="G2379" s="8"/>
      <c r="H2379" s="8"/>
      <c r="I2379" s="8"/>
      <c r="J2379" s="8"/>
    </row>
    <row r="2380" spans="1:10" ht="15">
      <c r="A2380" s="8"/>
      <c r="B2380" s="8"/>
      <c r="C2380" s="8"/>
      <c r="D2380" s="8"/>
      <c r="E2380" s="8"/>
      <c r="F2380" s="8"/>
      <c r="G2380" s="8"/>
      <c r="H2380" s="8"/>
      <c r="I2380" s="8"/>
      <c r="J2380" s="8"/>
    </row>
    <row r="2381" spans="1:10" ht="15">
      <c r="A2381" s="8"/>
      <c r="B2381" s="8"/>
      <c r="C2381" s="8"/>
      <c r="D2381" s="8"/>
      <c r="E2381" s="8"/>
      <c r="F2381" s="8"/>
      <c r="G2381" s="8"/>
      <c r="H2381" s="8"/>
      <c r="I2381" s="8"/>
      <c r="J2381" s="8"/>
    </row>
    <row r="2382" spans="1:10" ht="15">
      <c r="A2382" s="8"/>
      <c r="B2382" s="8"/>
      <c r="C2382" s="8"/>
      <c r="D2382" s="8"/>
      <c r="E2382" s="8"/>
      <c r="F2382" s="8"/>
      <c r="G2382" s="8"/>
      <c r="H2382" s="8"/>
      <c r="I2382" s="8"/>
      <c r="J2382" s="8"/>
    </row>
    <row r="2383" spans="1:10" ht="15">
      <c r="A2383" s="8"/>
      <c r="B2383" s="8"/>
      <c r="C2383" s="8"/>
      <c r="D2383" s="8"/>
      <c r="E2383" s="8"/>
      <c r="F2383" s="8"/>
      <c r="G2383" s="8"/>
      <c r="H2383" s="8"/>
      <c r="I2383" s="8"/>
      <c r="J2383" s="8"/>
    </row>
    <row r="2384" spans="1:10" ht="15">
      <c r="A2384" s="8"/>
      <c r="B2384" s="8"/>
      <c r="C2384" s="8"/>
      <c r="D2384" s="8"/>
      <c r="E2384" s="8"/>
      <c r="F2384" s="8"/>
      <c r="G2384" s="8"/>
      <c r="H2384" s="8"/>
      <c r="I2384" s="8"/>
      <c r="J2384" s="8"/>
    </row>
    <row r="2385" spans="1:10" ht="15">
      <c r="A2385" s="8"/>
      <c r="B2385" s="8"/>
      <c r="C2385" s="8"/>
      <c r="D2385" s="8"/>
      <c r="E2385" s="8"/>
      <c r="F2385" s="8"/>
      <c r="G2385" s="8"/>
      <c r="H2385" s="8"/>
      <c r="I2385" s="8"/>
      <c r="J2385" s="8"/>
    </row>
    <row r="2386" spans="1:10" ht="15">
      <c r="A2386" s="8"/>
      <c r="B2386" s="8"/>
      <c r="C2386" s="8"/>
      <c r="D2386" s="8"/>
      <c r="E2386" s="8"/>
      <c r="F2386" s="8"/>
      <c r="G2386" s="8"/>
      <c r="H2386" s="8"/>
      <c r="I2386" s="8"/>
      <c r="J2386" s="8"/>
    </row>
    <row r="2387" spans="1:10" ht="15">
      <c r="A2387" s="8"/>
      <c r="B2387" s="8"/>
      <c r="C2387" s="8"/>
      <c r="D2387" s="8"/>
      <c r="E2387" s="8"/>
      <c r="F2387" s="8"/>
      <c r="G2387" s="8"/>
      <c r="H2387" s="8"/>
      <c r="I2387" s="8"/>
      <c r="J2387" s="8"/>
    </row>
    <row r="2388" spans="1:10" ht="15">
      <c r="A2388" s="8"/>
      <c r="B2388" s="8"/>
      <c r="C2388" s="8"/>
      <c r="D2388" s="8"/>
      <c r="E2388" s="8"/>
      <c r="F2388" s="8"/>
      <c r="G2388" s="8"/>
      <c r="H2388" s="8"/>
      <c r="I2388" s="8"/>
      <c r="J2388" s="8"/>
    </row>
    <row r="2389" spans="1:10" ht="15">
      <c r="A2389" s="8"/>
      <c r="B2389" s="8"/>
      <c r="C2389" s="8"/>
      <c r="D2389" s="8"/>
      <c r="E2389" s="8"/>
      <c r="F2389" s="8"/>
      <c r="G2389" s="8"/>
      <c r="H2389" s="8"/>
      <c r="I2389" s="8"/>
      <c r="J2389" s="8"/>
    </row>
    <row r="2390" spans="1:10" ht="15">
      <c r="A2390" s="8"/>
      <c r="B2390" s="8"/>
      <c r="C2390" s="8"/>
      <c r="D2390" s="8"/>
      <c r="E2390" s="8"/>
      <c r="F2390" s="8"/>
      <c r="G2390" s="8"/>
      <c r="H2390" s="8"/>
      <c r="I2390" s="8"/>
      <c r="J2390" s="8"/>
    </row>
    <row r="2391" spans="1:10" ht="15">
      <c r="A2391" s="8"/>
      <c r="B2391" s="8"/>
      <c r="C2391" s="8"/>
      <c r="D2391" s="8"/>
      <c r="E2391" s="8"/>
      <c r="F2391" s="8"/>
      <c r="G2391" s="8"/>
      <c r="H2391" s="8"/>
      <c r="I2391" s="8"/>
      <c r="J2391" s="8"/>
    </row>
    <row r="2392" spans="1:10" ht="15">
      <c r="A2392" s="8"/>
      <c r="B2392" s="8"/>
      <c r="C2392" s="8"/>
      <c r="D2392" s="8"/>
      <c r="E2392" s="8"/>
      <c r="F2392" s="8"/>
      <c r="G2392" s="8"/>
      <c r="H2392" s="8"/>
      <c r="I2392" s="8"/>
      <c r="J2392" s="8"/>
    </row>
    <row r="2393" spans="1:10" ht="15">
      <c r="A2393" s="8"/>
      <c r="B2393" s="8"/>
      <c r="C2393" s="8"/>
      <c r="D2393" s="8"/>
      <c r="E2393" s="8"/>
      <c r="F2393" s="8"/>
      <c r="G2393" s="8"/>
      <c r="H2393" s="8"/>
      <c r="I2393" s="8"/>
      <c r="J2393" s="8"/>
    </row>
    <row r="2394" spans="1:10" ht="15">
      <c r="A2394" s="8"/>
      <c r="B2394" s="8"/>
      <c r="C2394" s="8"/>
      <c r="D2394" s="8"/>
      <c r="E2394" s="8"/>
      <c r="F2394" s="8"/>
      <c r="G2394" s="8"/>
      <c r="H2394" s="8"/>
      <c r="I2394" s="8"/>
      <c r="J2394" s="8"/>
    </row>
    <row r="2395" spans="1:10" ht="15">
      <c r="A2395" s="8"/>
      <c r="B2395" s="8"/>
      <c r="C2395" s="8"/>
      <c r="D2395" s="8"/>
      <c r="E2395" s="8"/>
      <c r="F2395" s="8"/>
      <c r="G2395" s="8"/>
      <c r="H2395" s="8"/>
      <c r="I2395" s="8"/>
      <c r="J2395" s="8"/>
    </row>
    <row r="2396" spans="1:10" ht="15">
      <c r="A2396" s="8"/>
      <c r="B2396" s="8"/>
      <c r="C2396" s="8"/>
      <c r="D2396" s="8"/>
      <c r="E2396" s="8"/>
      <c r="F2396" s="8"/>
      <c r="G2396" s="8"/>
      <c r="H2396" s="8"/>
      <c r="I2396" s="8"/>
      <c r="J2396" s="8"/>
    </row>
    <row r="2397" spans="1:10" ht="15">
      <c r="A2397" s="8"/>
      <c r="B2397" s="8"/>
      <c r="C2397" s="8"/>
      <c r="D2397" s="8"/>
      <c r="E2397" s="8"/>
      <c r="F2397" s="8"/>
      <c r="G2397" s="8"/>
      <c r="H2397" s="8"/>
      <c r="I2397" s="8"/>
      <c r="J2397" s="8"/>
    </row>
    <row r="2398" spans="1:10" ht="15">
      <c r="A2398" s="8"/>
      <c r="B2398" s="8"/>
      <c r="C2398" s="8"/>
      <c r="D2398" s="8"/>
      <c r="E2398" s="8"/>
      <c r="F2398" s="8"/>
      <c r="G2398" s="8"/>
      <c r="H2398" s="8"/>
      <c r="I2398" s="8"/>
      <c r="J2398" s="8"/>
    </row>
    <row r="2399" spans="1:10" ht="15">
      <c r="A2399" s="8"/>
      <c r="B2399" s="8"/>
      <c r="C2399" s="8"/>
      <c r="D2399" s="8"/>
      <c r="E2399" s="8"/>
      <c r="F2399" s="8"/>
      <c r="G2399" s="8"/>
      <c r="H2399" s="8"/>
      <c r="I2399" s="8"/>
      <c r="J2399" s="8"/>
    </row>
    <row r="2400" spans="1:10" ht="15">
      <c r="A2400" s="8"/>
      <c r="B2400" s="8"/>
      <c r="C2400" s="8"/>
      <c r="D2400" s="8"/>
      <c r="E2400" s="8"/>
      <c r="F2400" s="8"/>
      <c r="G2400" s="8"/>
      <c r="H2400" s="8"/>
      <c r="I2400" s="8"/>
      <c r="J2400" s="8"/>
    </row>
    <row r="2401" spans="1:10" ht="15">
      <c r="A2401" s="8"/>
      <c r="B2401" s="8"/>
      <c r="C2401" s="8"/>
      <c r="D2401" s="8"/>
      <c r="E2401" s="8"/>
      <c r="F2401" s="8"/>
      <c r="G2401" s="8"/>
      <c r="H2401" s="8"/>
      <c r="I2401" s="8"/>
      <c r="J2401" s="8"/>
    </row>
    <row r="2402" spans="1:10" ht="15">
      <c r="A2402" s="8"/>
      <c r="B2402" s="8"/>
      <c r="C2402" s="8"/>
      <c r="D2402" s="8"/>
      <c r="E2402" s="8"/>
      <c r="F2402" s="8"/>
      <c r="G2402" s="8"/>
      <c r="H2402" s="8"/>
      <c r="I2402" s="8"/>
      <c r="J2402" s="8"/>
    </row>
    <row r="2403" spans="1:10" ht="15">
      <c r="A2403" s="8"/>
      <c r="B2403" s="8"/>
      <c r="C2403" s="8"/>
      <c r="D2403" s="8"/>
      <c r="E2403" s="8"/>
      <c r="F2403" s="8"/>
      <c r="G2403" s="8"/>
      <c r="H2403" s="8"/>
      <c r="I2403" s="8"/>
      <c r="J2403" s="8"/>
    </row>
    <row r="2404" spans="1:10" ht="15">
      <c r="A2404" s="8"/>
      <c r="B2404" s="8"/>
      <c r="C2404" s="8"/>
      <c r="D2404" s="8"/>
      <c r="E2404" s="8"/>
      <c r="F2404" s="8"/>
      <c r="G2404" s="8"/>
      <c r="H2404" s="8"/>
      <c r="I2404" s="8"/>
      <c r="J2404" s="8"/>
    </row>
    <row r="2405" spans="1:10" ht="15">
      <c r="A2405" s="8"/>
      <c r="B2405" s="8"/>
      <c r="C2405" s="8"/>
      <c r="D2405" s="8"/>
      <c r="E2405" s="8"/>
      <c r="F2405" s="8"/>
      <c r="G2405" s="8"/>
      <c r="H2405" s="8"/>
      <c r="I2405" s="8"/>
      <c r="J2405" s="8"/>
    </row>
    <row r="2406" spans="1:10" ht="15">
      <c r="A2406" s="8"/>
      <c r="B2406" s="8"/>
      <c r="C2406" s="8"/>
      <c r="D2406" s="8"/>
      <c r="E2406" s="8"/>
      <c r="F2406" s="8"/>
      <c r="G2406" s="8"/>
      <c r="H2406" s="8"/>
      <c r="I2406" s="8"/>
      <c r="J2406" s="8"/>
    </row>
    <row r="2407" spans="1:10" ht="15">
      <c r="A2407" s="8"/>
      <c r="B2407" s="8"/>
      <c r="C2407" s="8"/>
      <c r="D2407" s="8"/>
      <c r="E2407" s="8"/>
      <c r="F2407" s="8"/>
      <c r="G2407" s="8"/>
      <c r="H2407" s="8"/>
      <c r="I2407" s="8"/>
      <c r="J2407" s="8"/>
    </row>
    <row r="2408" spans="1:10" ht="15">
      <c r="A2408" s="8"/>
      <c r="B2408" s="8"/>
      <c r="C2408" s="8"/>
      <c r="D2408" s="8"/>
      <c r="E2408" s="8"/>
      <c r="F2408" s="8"/>
      <c r="G2408" s="8"/>
      <c r="H2408" s="8"/>
      <c r="I2408" s="8"/>
      <c r="J2408" s="8"/>
    </row>
    <row r="2409" spans="1:10" ht="15">
      <c r="A2409" s="8"/>
      <c r="B2409" s="8"/>
      <c r="C2409" s="8"/>
      <c r="D2409" s="8"/>
      <c r="E2409" s="8"/>
      <c r="F2409" s="8"/>
      <c r="G2409" s="8"/>
      <c r="H2409" s="8"/>
      <c r="I2409" s="8"/>
      <c r="J2409" s="8"/>
    </row>
    <row r="2410" spans="1:10" ht="15">
      <c r="A2410" s="8"/>
      <c r="B2410" s="8"/>
      <c r="C2410" s="8"/>
      <c r="D2410" s="8"/>
      <c r="E2410" s="8"/>
      <c r="F2410" s="8"/>
      <c r="G2410" s="8"/>
      <c r="H2410" s="8"/>
      <c r="I2410" s="8"/>
      <c r="J2410" s="8"/>
    </row>
    <row r="2411" spans="1:10" ht="15">
      <c r="A2411" s="8"/>
      <c r="B2411" s="8"/>
      <c r="C2411" s="8"/>
      <c r="D2411" s="8"/>
      <c r="E2411" s="8"/>
      <c r="F2411" s="8"/>
      <c r="G2411" s="8"/>
      <c r="H2411" s="8"/>
      <c r="I2411" s="8"/>
      <c r="J2411" s="8"/>
    </row>
    <row r="2412" spans="1:10" ht="15">
      <c r="A2412" s="8"/>
      <c r="B2412" s="8"/>
      <c r="C2412" s="8"/>
      <c r="D2412" s="8"/>
      <c r="E2412" s="8"/>
      <c r="F2412" s="8"/>
      <c r="G2412" s="8"/>
      <c r="H2412" s="8"/>
      <c r="I2412" s="8"/>
      <c r="J2412" s="8"/>
    </row>
    <row r="2413" spans="1:10" ht="15">
      <c r="A2413" s="8"/>
      <c r="B2413" s="8"/>
      <c r="C2413" s="8"/>
      <c r="D2413" s="8"/>
      <c r="E2413" s="8"/>
      <c r="F2413" s="8"/>
      <c r="G2413" s="8"/>
      <c r="H2413" s="8"/>
      <c r="I2413" s="8"/>
      <c r="J2413" s="8"/>
    </row>
    <row r="2414" spans="1:10" ht="15">
      <c r="A2414" s="8"/>
      <c r="B2414" s="8"/>
      <c r="C2414" s="8"/>
      <c r="D2414" s="8"/>
      <c r="E2414" s="8"/>
      <c r="F2414" s="8"/>
      <c r="G2414" s="8"/>
      <c r="H2414" s="8"/>
      <c r="I2414" s="8"/>
      <c r="J2414" s="8"/>
    </row>
    <row r="2415" spans="1:10" ht="15">
      <c r="A2415" s="8"/>
      <c r="B2415" s="8"/>
      <c r="C2415" s="8"/>
      <c r="D2415" s="8"/>
      <c r="E2415" s="8"/>
      <c r="F2415" s="8"/>
      <c r="G2415" s="8"/>
      <c r="H2415" s="8"/>
      <c r="I2415" s="8"/>
      <c r="J2415" s="8"/>
    </row>
    <row r="2416" spans="1:10" ht="15">
      <c r="A2416" s="8"/>
      <c r="B2416" s="8"/>
      <c r="C2416" s="8"/>
      <c r="D2416" s="8"/>
      <c r="E2416" s="8"/>
      <c r="F2416" s="8"/>
      <c r="G2416" s="8"/>
      <c r="H2416" s="8"/>
      <c r="I2416" s="8"/>
      <c r="J2416" s="8"/>
    </row>
    <row r="2417" spans="1:10" ht="15">
      <c r="A2417" s="8"/>
      <c r="B2417" s="8"/>
      <c r="C2417" s="8"/>
      <c r="D2417" s="8"/>
      <c r="E2417" s="8"/>
      <c r="F2417" s="8"/>
      <c r="G2417" s="8"/>
      <c r="H2417" s="8"/>
      <c r="I2417" s="8"/>
      <c r="J2417" s="8"/>
    </row>
    <row r="2418" spans="1:10" ht="15">
      <c r="A2418" s="8"/>
      <c r="B2418" s="8"/>
      <c r="C2418" s="8"/>
      <c r="D2418" s="8"/>
      <c r="E2418" s="8"/>
      <c r="F2418" s="8"/>
      <c r="G2418" s="8"/>
      <c r="H2418" s="8"/>
      <c r="I2418" s="8"/>
      <c r="J2418" s="8"/>
    </row>
    <row r="2419" spans="1:10" ht="15">
      <c r="A2419" s="8"/>
      <c r="B2419" s="8"/>
      <c r="C2419" s="8"/>
      <c r="D2419" s="8"/>
      <c r="E2419" s="8"/>
      <c r="F2419" s="8"/>
      <c r="G2419" s="8"/>
      <c r="H2419" s="8"/>
      <c r="I2419" s="8"/>
      <c r="J2419" s="8"/>
    </row>
    <row r="2420" spans="1:10" ht="15">
      <c r="A2420" s="8"/>
      <c r="B2420" s="8"/>
      <c r="C2420" s="8"/>
      <c r="D2420" s="8"/>
      <c r="E2420" s="8"/>
      <c r="F2420" s="8"/>
      <c r="G2420" s="8"/>
      <c r="H2420" s="8"/>
      <c r="I2420" s="8"/>
      <c r="J2420" s="8"/>
    </row>
    <row r="2421" spans="1:10" ht="15">
      <c r="A2421" s="8"/>
      <c r="B2421" s="8"/>
      <c r="C2421" s="8"/>
      <c r="D2421" s="8"/>
      <c r="E2421" s="8"/>
      <c r="F2421" s="8"/>
      <c r="G2421" s="8"/>
      <c r="H2421" s="8"/>
      <c r="I2421" s="8"/>
      <c r="J2421" s="8"/>
    </row>
    <row r="2422" spans="1:10" ht="15">
      <c r="A2422" s="8"/>
      <c r="B2422" s="8"/>
      <c r="C2422" s="8"/>
      <c r="D2422" s="8"/>
      <c r="E2422" s="8"/>
      <c r="F2422" s="8"/>
      <c r="G2422" s="8"/>
      <c r="H2422" s="8"/>
      <c r="I2422" s="8"/>
      <c r="J2422" s="8"/>
    </row>
    <row r="2423" spans="1:10" ht="15">
      <c r="A2423" s="8"/>
      <c r="B2423" s="8"/>
      <c r="C2423" s="8"/>
      <c r="D2423" s="8"/>
      <c r="E2423" s="8"/>
      <c r="F2423" s="8"/>
      <c r="G2423" s="8"/>
      <c r="H2423" s="8"/>
      <c r="I2423" s="8"/>
      <c r="J2423" s="8"/>
    </row>
    <row r="2424" spans="1:10" ht="15">
      <c r="A2424" s="8"/>
      <c r="B2424" s="8"/>
      <c r="C2424" s="8"/>
      <c r="D2424" s="8"/>
      <c r="E2424" s="8"/>
      <c r="F2424" s="8"/>
      <c r="G2424" s="8"/>
      <c r="H2424" s="8"/>
      <c r="I2424" s="8"/>
      <c r="J2424" s="8"/>
    </row>
    <row r="2425" spans="1:10" ht="15">
      <c r="A2425" s="8"/>
      <c r="B2425" s="8"/>
      <c r="C2425" s="8"/>
      <c r="D2425" s="8"/>
      <c r="E2425" s="8"/>
      <c r="F2425" s="8"/>
      <c r="G2425" s="8"/>
      <c r="H2425" s="8"/>
      <c r="I2425" s="8"/>
      <c r="J2425" s="8"/>
    </row>
    <row r="2426" spans="1:10" ht="15">
      <c r="A2426" s="8"/>
      <c r="B2426" s="8"/>
      <c r="C2426" s="8"/>
      <c r="D2426" s="8"/>
      <c r="E2426" s="8"/>
      <c r="F2426" s="8"/>
      <c r="G2426" s="8"/>
      <c r="H2426" s="8"/>
      <c r="I2426" s="8"/>
      <c r="J2426" s="8"/>
    </row>
    <row r="2427" spans="1:10" ht="15">
      <c r="A2427" s="8"/>
      <c r="B2427" s="8"/>
      <c r="C2427" s="8"/>
      <c r="D2427" s="8"/>
      <c r="E2427" s="8"/>
      <c r="F2427" s="8"/>
      <c r="G2427" s="8"/>
      <c r="H2427" s="8"/>
      <c r="I2427" s="8"/>
      <c r="J2427" s="8"/>
    </row>
    <row r="2428" spans="1:10" ht="15">
      <c r="A2428" s="8"/>
      <c r="B2428" s="8"/>
      <c r="C2428" s="8"/>
      <c r="D2428" s="8"/>
      <c r="E2428" s="8"/>
      <c r="F2428" s="8"/>
      <c r="G2428" s="8"/>
      <c r="H2428" s="8"/>
      <c r="I2428" s="8"/>
      <c r="J2428" s="8"/>
    </row>
    <row r="2429" spans="1:10" ht="15">
      <c r="A2429" s="8"/>
      <c r="B2429" s="8"/>
      <c r="C2429" s="8"/>
      <c r="D2429" s="8"/>
      <c r="E2429" s="8"/>
      <c r="F2429" s="8"/>
      <c r="G2429" s="8"/>
      <c r="H2429" s="8"/>
      <c r="I2429" s="8"/>
      <c r="J2429" s="8"/>
    </row>
    <row r="2430" spans="1:10" ht="15">
      <c r="A2430" s="8"/>
      <c r="B2430" s="8"/>
      <c r="C2430" s="8"/>
      <c r="D2430" s="8"/>
      <c r="E2430" s="8"/>
      <c r="F2430" s="8"/>
      <c r="G2430" s="8"/>
      <c r="H2430" s="8"/>
      <c r="I2430" s="8"/>
      <c r="J2430" s="8"/>
    </row>
    <row r="2431" spans="1:10" ht="15">
      <c r="A2431" s="8"/>
      <c r="B2431" s="8"/>
      <c r="C2431" s="8"/>
      <c r="D2431" s="8"/>
      <c r="E2431" s="8"/>
      <c r="F2431" s="8"/>
      <c r="G2431" s="8"/>
      <c r="H2431" s="8"/>
      <c r="I2431" s="8"/>
      <c r="J2431" s="8"/>
    </row>
    <row r="2432" spans="1:10" ht="15">
      <c r="A2432" s="8"/>
      <c r="B2432" s="8"/>
      <c r="C2432" s="8"/>
      <c r="D2432" s="8"/>
      <c r="E2432" s="8"/>
      <c r="F2432" s="8"/>
      <c r="G2432" s="8"/>
      <c r="H2432" s="8"/>
      <c r="I2432" s="8"/>
      <c r="J2432" s="8"/>
    </row>
    <row r="2433" spans="1:10" ht="15">
      <c r="A2433" s="8"/>
      <c r="B2433" s="8"/>
      <c r="C2433" s="8"/>
      <c r="D2433" s="8"/>
      <c r="E2433" s="8"/>
      <c r="F2433" s="8"/>
      <c r="G2433" s="8"/>
      <c r="H2433" s="8"/>
      <c r="I2433" s="8"/>
      <c r="J2433" s="8"/>
    </row>
    <row r="2434" spans="1:10" ht="15">
      <c r="A2434" s="8"/>
      <c r="B2434" s="8"/>
      <c r="C2434" s="8"/>
      <c r="D2434" s="8"/>
      <c r="E2434" s="8"/>
      <c r="F2434" s="8"/>
      <c r="G2434" s="8"/>
      <c r="H2434" s="8"/>
      <c r="I2434" s="8"/>
      <c r="J2434" s="8"/>
    </row>
    <row r="2435" spans="1:10" ht="15">
      <c r="A2435" s="8"/>
      <c r="B2435" s="8"/>
      <c r="C2435" s="8"/>
      <c r="D2435" s="8"/>
      <c r="E2435" s="8"/>
      <c r="F2435" s="8"/>
      <c r="G2435" s="8"/>
      <c r="H2435" s="8"/>
      <c r="I2435" s="8"/>
      <c r="J2435" s="8"/>
    </row>
    <row r="2436" spans="1:10" ht="15">
      <c r="A2436" s="8"/>
      <c r="B2436" s="8"/>
      <c r="C2436" s="8"/>
      <c r="D2436" s="8"/>
      <c r="E2436" s="8"/>
      <c r="F2436" s="8"/>
      <c r="G2436" s="8"/>
      <c r="H2436" s="8"/>
      <c r="I2436" s="8"/>
      <c r="J2436" s="8"/>
    </row>
    <row r="2437" spans="1:10" ht="15">
      <c r="A2437" s="8"/>
      <c r="B2437" s="8"/>
      <c r="C2437" s="8"/>
      <c r="D2437" s="8"/>
      <c r="E2437" s="8"/>
      <c r="F2437" s="8"/>
      <c r="G2437" s="8"/>
      <c r="H2437" s="8"/>
      <c r="I2437" s="8"/>
      <c r="J2437" s="8"/>
    </row>
    <row r="2438" spans="1:10" ht="15">
      <c r="A2438" s="8"/>
      <c r="B2438" s="8"/>
      <c r="C2438" s="8"/>
      <c r="D2438" s="8"/>
      <c r="E2438" s="8"/>
      <c r="F2438" s="8"/>
      <c r="G2438" s="8"/>
      <c r="H2438" s="8"/>
      <c r="I2438" s="8"/>
      <c r="J2438" s="8"/>
    </row>
    <row r="2439" spans="1:10" ht="15">
      <c r="A2439" s="8"/>
      <c r="B2439" s="8"/>
      <c r="C2439" s="8"/>
      <c r="D2439" s="8"/>
      <c r="E2439" s="8"/>
      <c r="F2439" s="8"/>
      <c r="G2439" s="8"/>
      <c r="H2439" s="8"/>
      <c r="I2439" s="8"/>
      <c r="J2439" s="8"/>
    </row>
    <row r="2440" spans="1:10" ht="15">
      <c r="A2440" s="8"/>
      <c r="B2440" s="8"/>
      <c r="C2440" s="8"/>
      <c r="D2440" s="8"/>
      <c r="E2440" s="8"/>
      <c r="F2440" s="8"/>
      <c r="G2440" s="8"/>
      <c r="H2440" s="8"/>
      <c r="I2440" s="8"/>
      <c r="J2440" s="8"/>
    </row>
    <row r="2441" spans="1:10" ht="15">
      <c r="A2441" s="8"/>
      <c r="B2441" s="8"/>
      <c r="C2441" s="8"/>
      <c r="D2441" s="8"/>
      <c r="E2441" s="8"/>
      <c r="F2441" s="8"/>
      <c r="G2441" s="8"/>
      <c r="H2441" s="8"/>
      <c r="I2441" s="8"/>
      <c r="J2441" s="8"/>
    </row>
    <row r="2442" spans="1:10" ht="15">
      <c r="A2442" s="8"/>
      <c r="B2442" s="8"/>
      <c r="C2442" s="8"/>
      <c r="D2442" s="8"/>
      <c r="E2442" s="8"/>
      <c r="F2442" s="8"/>
      <c r="G2442" s="8"/>
      <c r="H2442" s="8"/>
      <c r="I2442" s="8"/>
      <c r="J2442" s="8"/>
    </row>
    <row r="2443" spans="1:10" ht="15">
      <c r="A2443" s="8"/>
      <c r="B2443" s="8"/>
      <c r="C2443" s="8"/>
      <c r="D2443" s="8"/>
      <c r="E2443" s="8"/>
      <c r="F2443" s="8"/>
      <c r="G2443" s="8"/>
      <c r="H2443" s="8"/>
      <c r="I2443" s="8"/>
      <c r="J2443" s="8"/>
    </row>
    <row r="2444" spans="1:10" ht="15">
      <c r="A2444" s="8"/>
      <c r="B2444" s="8"/>
      <c r="C2444" s="8"/>
      <c r="D2444" s="8"/>
      <c r="E2444" s="8"/>
      <c r="F2444" s="8"/>
      <c r="G2444" s="8"/>
      <c r="H2444" s="8"/>
      <c r="I2444" s="8"/>
      <c r="J2444" s="8"/>
    </row>
    <row r="2445" spans="1:10" ht="15">
      <c r="A2445" s="8"/>
      <c r="B2445" s="8"/>
      <c r="C2445" s="8"/>
      <c r="D2445" s="8"/>
      <c r="E2445" s="8"/>
      <c r="F2445" s="8"/>
      <c r="G2445" s="8"/>
      <c r="H2445" s="8"/>
      <c r="I2445" s="8"/>
      <c r="J2445" s="8"/>
    </row>
    <row r="2446" spans="1:10" ht="15">
      <c r="A2446" s="8"/>
      <c r="B2446" s="8"/>
      <c r="C2446" s="8"/>
      <c r="D2446" s="8"/>
      <c r="E2446" s="8"/>
      <c r="F2446" s="8"/>
      <c r="G2446" s="8"/>
      <c r="H2446" s="8"/>
      <c r="I2446" s="8"/>
      <c r="J2446" s="8"/>
    </row>
    <row r="2447" spans="1:10" ht="15">
      <c r="A2447" s="8"/>
      <c r="B2447" s="8"/>
      <c r="C2447" s="8"/>
      <c r="D2447" s="8"/>
      <c r="E2447" s="8"/>
      <c r="F2447" s="8"/>
      <c r="G2447" s="8"/>
      <c r="H2447" s="8"/>
      <c r="I2447" s="8"/>
      <c r="J2447" s="8"/>
    </row>
    <row r="2448" spans="1:10" ht="15">
      <c r="A2448" s="8"/>
      <c r="B2448" s="8"/>
      <c r="C2448" s="8"/>
      <c r="D2448" s="8"/>
      <c r="E2448" s="8"/>
      <c r="F2448" s="8"/>
      <c r="G2448" s="8"/>
      <c r="H2448" s="8"/>
      <c r="I2448" s="8"/>
      <c r="J2448" s="8"/>
    </row>
    <row r="2449" spans="1:10" ht="15">
      <c r="A2449" s="8"/>
      <c r="B2449" s="8"/>
      <c r="C2449" s="8"/>
      <c r="D2449" s="8"/>
      <c r="E2449" s="8"/>
      <c r="F2449" s="8"/>
      <c r="G2449" s="8"/>
      <c r="H2449" s="8"/>
      <c r="I2449" s="8"/>
      <c r="J2449" s="8"/>
    </row>
    <row r="2450" spans="1:10" ht="15">
      <c r="A2450" s="8"/>
      <c r="B2450" s="8"/>
      <c r="C2450" s="8"/>
      <c r="D2450" s="8"/>
      <c r="E2450" s="8"/>
      <c r="F2450" s="8"/>
      <c r="G2450" s="8"/>
      <c r="H2450" s="8"/>
      <c r="I2450" s="8"/>
      <c r="J2450" s="8"/>
    </row>
    <row r="2451" spans="1:10" ht="15">
      <c r="A2451" s="8"/>
      <c r="B2451" s="8"/>
      <c r="C2451" s="8"/>
      <c r="D2451" s="8"/>
      <c r="E2451" s="8"/>
      <c r="F2451" s="8"/>
      <c r="G2451" s="8"/>
      <c r="H2451" s="8"/>
      <c r="I2451" s="8"/>
      <c r="J2451" s="8"/>
    </row>
    <row r="2452" spans="1:10" ht="15">
      <c r="A2452" s="8"/>
      <c r="B2452" s="8"/>
      <c r="C2452" s="8"/>
      <c r="D2452" s="8"/>
      <c r="E2452" s="8"/>
      <c r="F2452" s="8"/>
      <c r="G2452" s="8"/>
      <c r="H2452" s="8"/>
      <c r="I2452" s="8"/>
      <c r="J2452" s="8"/>
    </row>
    <row r="2453" spans="1:10" ht="15">
      <c r="A2453" s="8"/>
      <c r="B2453" s="8"/>
      <c r="C2453" s="8"/>
      <c r="D2453" s="8"/>
      <c r="E2453" s="8"/>
      <c r="F2453" s="8"/>
      <c r="G2453" s="8"/>
      <c r="H2453" s="8"/>
      <c r="I2453" s="8"/>
      <c r="J2453" s="8"/>
    </row>
    <row r="2454" spans="1:10" ht="15">
      <c r="A2454" s="8"/>
      <c r="B2454" s="8"/>
      <c r="C2454" s="8"/>
      <c r="D2454" s="8"/>
      <c r="E2454" s="8"/>
      <c r="F2454" s="8"/>
      <c r="G2454" s="8"/>
      <c r="H2454" s="8"/>
      <c r="I2454" s="8"/>
      <c r="J2454" s="8"/>
    </row>
    <row r="2455" spans="1:10" ht="15">
      <c r="A2455" s="8"/>
      <c r="B2455" s="8"/>
      <c r="C2455" s="8"/>
      <c r="D2455" s="8"/>
      <c r="E2455" s="8"/>
      <c r="F2455" s="8"/>
      <c r="G2455" s="8"/>
      <c r="H2455" s="8"/>
      <c r="I2455" s="8"/>
      <c r="J2455" s="8"/>
    </row>
    <row r="2456" spans="1:10" ht="15">
      <c r="A2456" s="8"/>
      <c r="B2456" s="8"/>
      <c r="C2456" s="8"/>
      <c r="D2456" s="8"/>
      <c r="E2456" s="8"/>
      <c r="F2456" s="8"/>
      <c r="G2456" s="8"/>
      <c r="H2456" s="8"/>
      <c r="I2456" s="8"/>
      <c r="J2456" s="8"/>
    </row>
    <row r="2457" spans="1:10" ht="15">
      <c r="A2457" s="8"/>
      <c r="B2457" s="8"/>
      <c r="C2457" s="8"/>
      <c r="D2457" s="8"/>
      <c r="E2457" s="8"/>
      <c r="F2457" s="8"/>
      <c r="G2457" s="8"/>
      <c r="H2457" s="8"/>
      <c r="I2457" s="8"/>
      <c r="J2457" s="8"/>
    </row>
    <row r="2458" spans="1:10" ht="15">
      <c r="A2458" s="8"/>
      <c r="B2458" s="8"/>
      <c r="C2458" s="8"/>
      <c r="D2458" s="8"/>
      <c r="E2458" s="8"/>
      <c r="F2458" s="8"/>
      <c r="G2458" s="8"/>
      <c r="H2458" s="8"/>
      <c r="I2458" s="8"/>
      <c r="J2458" s="8"/>
    </row>
    <row r="2459" spans="1:10" ht="15">
      <c r="A2459" s="8"/>
      <c r="B2459" s="8"/>
      <c r="C2459" s="8"/>
      <c r="D2459" s="8"/>
      <c r="E2459" s="8"/>
      <c r="F2459" s="8"/>
      <c r="G2459" s="8"/>
      <c r="H2459" s="8"/>
      <c r="I2459" s="8"/>
      <c r="J2459" s="8"/>
    </row>
    <row r="2460" spans="1:10" ht="15">
      <c r="A2460" s="8"/>
      <c r="B2460" s="8"/>
      <c r="C2460" s="8"/>
      <c r="D2460" s="8"/>
      <c r="E2460" s="8"/>
      <c r="F2460" s="8"/>
      <c r="G2460" s="8"/>
      <c r="H2460" s="8"/>
      <c r="I2460" s="8"/>
      <c r="J2460" s="8"/>
    </row>
    <row r="2461" spans="1:10" ht="15">
      <c r="A2461" s="8"/>
      <c r="B2461" s="8"/>
      <c r="C2461" s="8"/>
      <c r="D2461" s="8"/>
      <c r="E2461" s="8"/>
      <c r="F2461" s="8"/>
      <c r="G2461" s="8"/>
      <c r="H2461" s="8"/>
      <c r="I2461" s="8"/>
      <c r="J2461" s="8"/>
    </row>
    <row r="2462" spans="1:10" ht="15">
      <c r="A2462" s="8"/>
      <c r="B2462" s="8"/>
      <c r="C2462" s="8"/>
      <c r="D2462" s="8"/>
      <c r="E2462" s="8"/>
      <c r="F2462" s="8"/>
      <c r="G2462" s="8"/>
      <c r="H2462" s="8"/>
      <c r="I2462" s="8"/>
      <c r="J2462" s="8"/>
    </row>
    <row r="2463" spans="1:10" ht="15">
      <c r="A2463" s="8"/>
      <c r="B2463" s="8"/>
      <c r="C2463" s="8"/>
      <c r="D2463" s="8"/>
      <c r="E2463" s="8"/>
      <c r="F2463" s="8"/>
      <c r="G2463" s="8"/>
      <c r="H2463" s="8"/>
      <c r="I2463" s="8"/>
      <c r="J2463" s="8"/>
    </row>
    <row r="2464" spans="1:10" ht="15">
      <c r="A2464" s="8"/>
      <c r="B2464" s="8"/>
      <c r="C2464" s="8"/>
      <c r="D2464" s="8"/>
      <c r="E2464" s="8"/>
      <c r="F2464" s="8"/>
      <c r="G2464" s="8"/>
      <c r="H2464" s="8"/>
      <c r="I2464" s="8"/>
      <c r="J2464" s="8"/>
    </row>
    <row r="2465" spans="1:10" ht="15">
      <c r="A2465" s="8"/>
      <c r="B2465" s="8"/>
      <c r="C2465" s="8"/>
      <c r="D2465" s="8"/>
      <c r="E2465" s="8"/>
      <c r="F2465" s="8"/>
      <c r="G2465" s="8"/>
      <c r="H2465" s="8"/>
      <c r="I2465" s="8"/>
      <c r="J2465" s="8"/>
    </row>
    <row r="2466" spans="1:10" ht="15">
      <c r="A2466" s="8"/>
      <c r="B2466" s="8"/>
      <c r="C2466" s="8"/>
      <c r="D2466" s="8"/>
      <c r="E2466" s="8"/>
      <c r="F2466" s="8"/>
      <c r="G2466" s="8"/>
      <c r="H2466" s="8"/>
      <c r="I2466" s="8"/>
      <c r="J2466" s="8"/>
    </row>
    <row r="2467" spans="1:10" ht="15">
      <c r="A2467" s="8"/>
      <c r="B2467" s="8"/>
      <c r="C2467" s="8"/>
      <c r="D2467" s="8"/>
      <c r="E2467" s="8"/>
      <c r="F2467" s="8"/>
      <c r="G2467" s="8"/>
      <c r="H2467" s="8"/>
      <c r="I2467" s="8"/>
      <c r="J2467" s="8"/>
    </row>
    <row r="2468" spans="1:10" ht="15">
      <c r="A2468" s="8"/>
      <c r="B2468" s="8"/>
      <c r="C2468" s="8"/>
      <c r="D2468" s="8"/>
      <c r="E2468" s="8"/>
      <c r="F2468" s="8"/>
      <c r="G2468" s="8"/>
      <c r="H2468" s="8"/>
      <c r="I2468" s="8"/>
      <c r="J2468" s="8"/>
    </row>
    <row r="2469" spans="1:10" ht="15">
      <c r="A2469" s="8"/>
      <c r="B2469" s="8"/>
      <c r="C2469" s="8"/>
      <c r="D2469" s="8"/>
      <c r="E2469" s="8"/>
      <c r="F2469" s="8"/>
      <c r="G2469" s="8"/>
      <c r="H2469" s="8"/>
      <c r="I2469" s="8"/>
      <c r="J2469" s="8"/>
    </row>
    <row r="2470" spans="1:10" ht="15">
      <c r="A2470" s="8"/>
      <c r="B2470" s="8"/>
      <c r="C2470" s="8"/>
      <c r="D2470" s="8"/>
      <c r="E2470" s="8"/>
      <c r="F2470" s="8"/>
      <c r="G2470" s="8"/>
      <c r="H2470" s="8"/>
      <c r="I2470" s="8"/>
      <c r="J2470" s="8"/>
    </row>
    <row r="2471" spans="1:10" ht="15">
      <c r="A2471" s="8"/>
      <c r="B2471" s="8"/>
      <c r="C2471" s="8"/>
      <c r="D2471" s="8"/>
      <c r="E2471" s="8"/>
      <c r="F2471" s="8"/>
      <c r="G2471" s="8"/>
      <c r="H2471" s="8"/>
      <c r="I2471" s="8"/>
      <c r="J2471" s="8"/>
    </row>
    <row r="2472" spans="1:10" ht="15">
      <c r="A2472" s="8"/>
      <c r="B2472" s="8"/>
      <c r="C2472" s="8"/>
      <c r="D2472" s="8"/>
      <c r="E2472" s="8"/>
      <c r="F2472" s="8"/>
      <c r="G2472" s="8"/>
      <c r="H2472" s="8"/>
      <c r="I2472" s="8"/>
      <c r="J2472" s="8"/>
    </row>
    <row r="2473" spans="1:10" ht="15">
      <c r="A2473" s="8"/>
      <c r="B2473" s="8"/>
      <c r="C2473" s="8"/>
      <c r="D2473" s="8"/>
      <c r="E2473" s="8"/>
      <c r="F2473" s="8"/>
      <c r="G2473" s="8"/>
      <c r="H2473" s="8"/>
      <c r="I2473" s="8"/>
      <c r="J2473" s="8"/>
    </row>
    <row r="2474" spans="1:10" ht="15">
      <c r="A2474" s="8"/>
      <c r="B2474" s="8"/>
      <c r="C2474" s="8"/>
      <c r="D2474" s="8"/>
      <c r="E2474" s="8"/>
      <c r="F2474" s="8"/>
      <c r="G2474" s="8"/>
      <c r="H2474" s="8"/>
      <c r="I2474" s="8"/>
      <c r="J2474" s="8"/>
    </row>
    <row r="2475" spans="1:10" ht="15">
      <c r="A2475" s="8"/>
      <c r="B2475" s="8"/>
      <c r="C2475" s="8"/>
      <c r="D2475" s="8"/>
      <c r="E2475" s="8"/>
      <c r="F2475" s="8"/>
      <c r="G2475" s="8"/>
      <c r="H2475" s="8"/>
      <c r="I2475" s="8"/>
      <c r="J2475" s="8"/>
    </row>
    <row r="2476" spans="1:10" ht="15">
      <c r="A2476" s="8"/>
      <c r="B2476" s="8"/>
      <c r="C2476" s="8"/>
      <c r="D2476" s="8"/>
      <c r="E2476" s="8"/>
      <c r="F2476" s="8"/>
      <c r="G2476" s="8"/>
      <c r="H2476" s="8"/>
      <c r="I2476" s="8"/>
      <c r="J2476" s="8"/>
    </row>
    <row r="2477" spans="1:10" ht="15">
      <c r="A2477" s="8"/>
      <c r="B2477" s="8"/>
      <c r="C2477" s="8"/>
      <c r="D2477" s="8"/>
      <c r="E2477" s="8"/>
      <c r="F2477" s="8"/>
      <c r="G2477" s="8"/>
      <c r="H2477" s="8"/>
      <c r="I2477" s="8"/>
      <c r="J2477" s="8"/>
    </row>
    <row r="2478" spans="1:10" ht="15">
      <c r="A2478" s="8"/>
      <c r="B2478" s="8"/>
      <c r="C2478" s="8"/>
      <c r="D2478" s="8"/>
      <c r="E2478" s="8"/>
      <c r="F2478" s="8"/>
      <c r="G2478" s="8"/>
      <c r="H2478" s="8"/>
      <c r="I2478" s="8"/>
      <c r="J2478" s="8"/>
    </row>
    <row r="2479" spans="1:10" ht="15">
      <c r="A2479" s="8"/>
      <c r="B2479" s="8"/>
      <c r="C2479" s="8"/>
      <c r="D2479" s="8"/>
      <c r="E2479" s="8"/>
      <c r="F2479" s="8"/>
      <c r="G2479" s="8"/>
      <c r="H2479" s="8"/>
      <c r="I2479" s="8"/>
      <c r="J2479" s="8"/>
    </row>
    <row r="2480" spans="1:10" ht="15">
      <c r="A2480" s="8"/>
      <c r="B2480" s="8"/>
      <c r="C2480" s="8"/>
      <c r="D2480" s="8"/>
      <c r="E2480" s="8"/>
      <c r="F2480" s="8"/>
      <c r="G2480" s="8"/>
      <c r="H2480" s="8"/>
      <c r="I2480" s="8"/>
      <c r="J2480" s="8"/>
    </row>
    <row r="2481" spans="1:10" ht="15">
      <c r="A2481" s="8"/>
      <c r="B2481" s="8"/>
      <c r="C2481" s="8"/>
      <c r="D2481" s="8"/>
      <c r="E2481" s="8"/>
      <c r="F2481" s="8"/>
      <c r="G2481" s="8"/>
      <c r="H2481" s="8"/>
      <c r="I2481" s="8"/>
      <c r="J2481" s="8"/>
    </row>
    <row r="2482" spans="1:10" ht="15">
      <c r="A2482" s="8"/>
      <c r="B2482" s="8"/>
      <c r="C2482" s="8"/>
      <c r="D2482" s="8"/>
      <c r="E2482" s="8"/>
      <c r="F2482" s="8"/>
      <c r="G2482" s="8"/>
      <c r="H2482" s="8"/>
      <c r="I2482" s="8"/>
      <c r="J2482" s="8"/>
    </row>
    <row r="2483" spans="1:10" ht="15">
      <c r="A2483" s="8"/>
      <c r="B2483" s="8"/>
      <c r="C2483" s="8"/>
      <c r="D2483" s="8"/>
      <c r="E2483" s="8"/>
      <c r="F2483" s="8"/>
      <c r="G2483" s="8"/>
      <c r="H2483" s="8"/>
      <c r="I2483" s="8"/>
      <c r="J2483" s="8"/>
    </row>
    <row r="2484" spans="1:10" ht="15">
      <c r="A2484" s="8"/>
      <c r="B2484" s="8"/>
      <c r="C2484" s="8"/>
      <c r="D2484" s="8"/>
      <c r="E2484" s="8"/>
      <c r="F2484" s="8"/>
      <c r="G2484" s="8"/>
      <c r="H2484" s="8"/>
      <c r="I2484" s="8"/>
      <c r="J2484" s="8"/>
    </row>
    <row r="2485" spans="1:10" ht="15">
      <c r="A2485" s="8"/>
      <c r="B2485" s="8"/>
      <c r="C2485" s="8"/>
      <c r="D2485" s="8"/>
      <c r="E2485" s="8"/>
      <c r="F2485" s="8"/>
      <c r="G2485" s="8"/>
      <c r="H2485" s="8"/>
      <c r="I2485" s="8"/>
      <c r="J2485" s="8"/>
    </row>
    <row r="2486" spans="1:10" ht="15">
      <c r="A2486" s="8"/>
      <c r="B2486" s="8"/>
      <c r="C2486" s="8"/>
      <c r="D2486" s="8"/>
      <c r="E2486" s="8"/>
      <c r="F2486" s="8"/>
      <c r="G2486" s="8"/>
      <c r="H2486" s="8"/>
      <c r="I2486" s="8"/>
      <c r="J2486" s="8"/>
    </row>
    <row r="2487" spans="1:10" ht="15">
      <c r="A2487" s="8"/>
      <c r="B2487" s="8"/>
      <c r="C2487" s="8"/>
      <c r="D2487" s="8"/>
      <c r="E2487" s="8"/>
      <c r="F2487" s="8"/>
      <c r="G2487" s="8"/>
      <c r="H2487" s="8"/>
      <c r="I2487" s="8"/>
      <c r="J2487" s="8"/>
    </row>
    <row r="2488" spans="1:10" ht="15">
      <c r="A2488" s="8"/>
      <c r="B2488" s="8"/>
      <c r="C2488" s="8"/>
      <c r="D2488" s="8"/>
      <c r="E2488" s="8"/>
      <c r="F2488" s="8"/>
      <c r="G2488" s="8"/>
      <c r="H2488" s="8"/>
      <c r="I2488" s="8"/>
      <c r="J2488" s="8"/>
    </row>
    <row r="2489" spans="1:10" ht="15">
      <c r="A2489" s="8"/>
      <c r="B2489" s="8"/>
      <c r="C2489" s="8"/>
      <c r="D2489" s="8"/>
      <c r="E2489" s="8"/>
      <c r="F2489" s="8"/>
      <c r="G2489" s="8"/>
      <c r="H2489" s="8"/>
      <c r="I2489" s="8"/>
      <c r="J2489" s="8"/>
    </row>
    <row r="2490" spans="1:10" ht="15">
      <c r="A2490" s="8"/>
      <c r="B2490" s="8"/>
      <c r="C2490" s="8"/>
      <c r="D2490" s="8"/>
      <c r="E2490" s="8"/>
      <c r="F2490" s="8"/>
      <c r="G2490" s="8"/>
      <c r="H2490" s="8"/>
      <c r="I2490" s="8"/>
      <c r="J2490" s="8"/>
    </row>
    <row r="2491" spans="1:10" ht="15">
      <c r="A2491" s="8"/>
      <c r="B2491" s="8"/>
      <c r="C2491" s="8"/>
      <c r="D2491" s="8"/>
      <c r="E2491" s="8"/>
      <c r="F2491" s="8"/>
      <c r="G2491" s="8"/>
      <c r="H2491" s="8"/>
      <c r="I2491" s="8"/>
      <c r="J2491" s="8"/>
    </row>
    <row r="2492" spans="1:10" ht="15">
      <c r="A2492" s="8"/>
      <c r="B2492" s="8"/>
      <c r="C2492" s="8"/>
      <c r="D2492" s="8"/>
      <c r="E2492" s="8"/>
      <c r="F2492" s="8"/>
      <c r="G2492" s="8"/>
      <c r="H2492" s="8"/>
      <c r="I2492" s="8"/>
      <c r="J2492" s="8"/>
    </row>
    <row r="2493" spans="1:10" ht="15">
      <c r="A2493" s="8"/>
      <c r="B2493" s="8"/>
      <c r="C2493" s="8"/>
      <c r="D2493" s="8"/>
      <c r="E2493" s="8"/>
      <c r="F2493" s="8"/>
      <c r="G2493" s="8"/>
      <c r="H2493" s="8"/>
      <c r="I2493" s="8"/>
      <c r="J2493" s="8"/>
    </row>
    <row r="2494" spans="1:10" ht="15">
      <c r="A2494" s="8"/>
      <c r="B2494" s="8"/>
      <c r="C2494" s="8"/>
      <c r="D2494" s="8"/>
      <c r="E2494" s="8"/>
      <c r="F2494" s="8"/>
      <c r="G2494" s="8"/>
      <c r="H2494" s="8"/>
      <c r="I2494" s="8"/>
      <c r="J2494" s="8"/>
    </row>
    <row r="2495" spans="1:10" ht="15">
      <c r="A2495" s="8"/>
      <c r="B2495" s="8"/>
      <c r="C2495" s="8"/>
      <c r="D2495" s="8"/>
      <c r="E2495" s="8"/>
      <c r="F2495" s="8"/>
      <c r="G2495" s="8"/>
      <c r="H2495" s="8"/>
      <c r="I2495" s="8"/>
      <c r="J2495" s="8"/>
    </row>
    <row r="2496" spans="1:10" ht="15">
      <c r="A2496" s="8"/>
      <c r="B2496" s="8"/>
      <c r="C2496" s="8"/>
      <c r="D2496" s="8"/>
      <c r="E2496" s="8"/>
      <c r="F2496" s="8"/>
      <c r="G2496" s="8"/>
      <c r="H2496" s="8"/>
      <c r="I2496" s="8"/>
      <c r="J2496" s="8"/>
    </row>
    <row r="2497" spans="1:10" ht="15">
      <c r="A2497" s="8"/>
      <c r="B2497" s="8"/>
      <c r="C2497" s="8"/>
      <c r="D2497" s="8"/>
      <c r="E2497" s="8"/>
      <c r="F2497" s="8"/>
      <c r="G2497" s="8"/>
      <c r="H2497" s="8"/>
      <c r="I2497" s="8"/>
      <c r="J2497" s="8"/>
    </row>
    <row r="2498" spans="1:10" ht="15">
      <c r="A2498" s="8"/>
      <c r="B2498" s="8"/>
      <c r="C2498" s="8"/>
      <c r="D2498" s="8"/>
      <c r="E2498" s="8"/>
      <c r="F2498" s="8"/>
      <c r="G2498" s="8"/>
      <c r="H2498" s="8"/>
      <c r="I2498" s="8"/>
      <c r="J2498" s="8"/>
    </row>
    <row r="2499" spans="1:10" ht="15">
      <c r="A2499" s="8"/>
      <c r="B2499" s="8"/>
      <c r="C2499" s="8"/>
      <c r="D2499" s="8"/>
      <c r="E2499" s="8"/>
      <c r="F2499" s="8"/>
      <c r="G2499" s="8"/>
      <c r="H2499" s="8"/>
      <c r="I2499" s="8"/>
      <c r="J2499" s="8"/>
    </row>
    <row r="2500" spans="1:10" ht="15">
      <c r="A2500" s="8"/>
      <c r="B2500" s="8"/>
      <c r="C2500" s="8"/>
      <c r="D2500" s="8"/>
      <c r="E2500" s="8"/>
      <c r="F2500" s="8"/>
      <c r="G2500" s="8"/>
      <c r="H2500" s="8"/>
      <c r="I2500" s="8"/>
      <c r="J2500" s="8"/>
    </row>
    <row r="2501" spans="1:10" ht="15">
      <c r="A2501" s="8"/>
      <c r="B2501" s="8"/>
      <c r="C2501" s="8"/>
      <c r="D2501" s="8"/>
      <c r="E2501" s="8"/>
      <c r="F2501" s="8"/>
      <c r="G2501" s="8"/>
      <c r="H2501" s="8"/>
      <c r="I2501" s="8"/>
      <c r="J2501" s="8"/>
    </row>
    <row r="2502" spans="1:10" ht="15">
      <c r="A2502" s="8"/>
      <c r="B2502" s="8"/>
      <c r="C2502" s="8"/>
      <c r="D2502" s="8"/>
      <c r="E2502" s="8"/>
      <c r="F2502" s="8"/>
      <c r="G2502" s="8"/>
      <c r="H2502" s="8"/>
      <c r="I2502" s="8"/>
      <c r="J2502" s="8"/>
    </row>
    <row r="2503" spans="1:10" ht="15">
      <c r="A2503" s="8"/>
      <c r="B2503" s="8"/>
      <c r="C2503" s="8"/>
      <c r="D2503" s="8"/>
      <c r="E2503" s="8"/>
      <c r="F2503" s="8"/>
      <c r="G2503" s="8"/>
      <c r="H2503" s="8"/>
      <c r="I2503" s="8"/>
      <c r="J2503" s="8"/>
    </row>
    <row r="2504" spans="1:10" ht="15">
      <c r="A2504" s="8"/>
      <c r="B2504" s="8"/>
      <c r="C2504" s="8"/>
      <c r="D2504" s="8"/>
      <c r="E2504" s="8"/>
      <c r="F2504" s="8"/>
      <c r="G2504" s="8"/>
      <c r="H2504" s="8"/>
      <c r="I2504" s="8"/>
      <c r="J2504" s="8"/>
    </row>
    <row r="2505" spans="1:10" ht="15">
      <c r="A2505" s="8"/>
      <c r="B2505" s="8"/>
      <c r="C2505" s="8"/>
      <c r="D2505" s="8"/>
      <c r="E2505" s="8"/>
      <c r="F2505" s="8"/>
      <c r="G2505" s="8"/>
      <c r="H2505" s="8"/>
      <c r="I2505" s="8"/>
      <c r="J2505" s="8"/>
    </row>
    <row r="2506" spans="1:10" ht="15">
      <c r="A2506" s="8"/>
      <c r="B2506" s="8"/>
      <c r="C2506" s="8"/>
      <c r="D2506" s="8"/>
      <c r="E2506" s="8"/>
      <c r="F2506" s="8"/>
      <c r="G2506" s="8"/>
      <c r="H2506" s="8"/>
      <c r="I2506" s="8"/>
      <c r="J2506" s="8"/>
    </row>
    <row r="2507" spans="1:10" ht="15">
      <c r="A2507" s="8"/>
      <c r="B2507" s="8"/>
      <c r="C2507" s="8"/>
      <c r="D2507" s="8"/>
      <c r="E2507" s="8"/>
      <c r="F2507" s="8"/>
      <c r="G2507" s="8"/>
      <c r="H2507" s="8"/>
      <c r="I2507" s="8"/>
      <c r="J2507" s="8"/>
    </row>
    <row r="2508" spans="1:10" ht="15">
      <c r="A2508" s="8"/>
      <c r="B2508" s="8"/>
      <c r="C2508" s="8"/>
      <c r="D2508" s="8"/>
      <c r="E2508" s="8"/>
      <c r="F2508" s="8"/>
      <c r="G2508" s="8"/>
      <c r="H2508" s="8"/>
      <c r="I2508" s="8"/>
      <c r="J2508" s="8"/>
    </row>
    <row r="2509" spans="1:10" ht="15">
      <c r="A2509" s="8"/>
      <c r="B2509" s="8"/>
      <c r="C2509" s="8"/>
      <c r="D2509" s="8"/>
      <c r="E2509" s="8"/>
      <c r="F2509" s="8"/>
      <c r="G2509" s="8"/>
      <c r="H2509" s="8"/>
      <c r="I2509" s="8"/>
      <c r="J2509" s="8"/>
    </row>
    <row r="2510" spans="1:10" ht="15">
      <c r="A2510" s="8"/>
      <c r="B2510" s="8"/>
      <c r="C2510" s="8"/>
      <c r="D2510" s="8"/>
      <c r="E2510" s="8"/>
      <c r="F2510" s="8"/>
      <c r="G2510" s="8"/>
      <c r="H2510" s="8"/>
      <c r="I2510" s="8"/>
      <c r="J2510" s="8"/>
    </row>
    <row r="2511" spans="1:10" ht="15">
      <c r="A2511" s="8"/>
      <c r="B2511" s="8"/>
      <c r="C2511" s="8"/>
      <c r="D2511" s="8"/>
      <c r="E2511" s="8"/>
      <c r="F2511" s="8"/>
      <c r="G2511" s="8"/>
      <c r="H2511" s="8"/>
      <c r="I2511" s="8"/>
      <c r="J2511" s="8"/>
    </row>
    <row r="2512" spans="1:10" ht="15">
      <c r="A2512" s="8"/>
      <c r="B2512" s="8"/>
      <c r="C2512" s="8"/>
      <c r="D2512" s="8"/>
      <c r="E2512" s="8"/>
      <c r="F2512" s="8"/>
      <c r="G2512" s="8"/>
      <c r="H2512" s="8"/>
      <c r="I2512" s="8"/>
      <c r="J2512" s="8"/>
    </row>
    <row r="2513" spans="1:10" ht="15">
      <c r="A2513" s="8"/>
      <c r="B2513" s="8"/>
      <c r="C2513" s="8"/>
      <c r="D2513" s="8"/>
      <c r="E2513" s="8"/>
      <c r="F2513" s="8"/>
      <c r="G2513" s="8"/>
      <c r="H2513" s="8"/>
      <c r="I2513" s="8"/>
      <c r="J2513" s="8"/>
    </row>
    <row r="2514" spans="1:10" ht="15">
      <c r="A2514" s="8"/>
      <c r="B2514" s="8"/>
      <c r="C2514" s="8"/>
      <c r="D2514" s="8"/>
      <c r="E2514" s="8"/>
      <c r="F2514" s="8"/>
      <c r="G2514" s="8"/>
      <c r="H2514" s="8"/>
      <c r="I2514" s="8"/>
      <c r="J2514" s="8"/>
    </row>
    <row r="2515" spans="1:10" ht="15">
      <c r="A2515" s="8"/>
      <c r="B2515" s="8"/>
      <c r="C2515" s="8"/>
      <c r="D2515" s="8"/>
      <c r="E2515" s="8"/>
      <c r="F2515" s="8"/>
      <c r="G2515" s="8"/>
      <c r="H2515" s="8"/>
      <c r="I2515" s="8"/>
      <c r="J2515" s="8"/>
    </row>
    <row r="2516" spans="1:10" ht="15">
      <c r="A2516" s="8"/>
      <c r="B2516" s="8"/>
      <c r="C2516" s="8"/>
      <c r="D2516" s="8"/>
      <c r="E2516" s="8"/>
      <c r="F2516" s="8"/>
      <c r="G2516" s="8"/>
      <c r="H2516" s="8"/>
      <c r="I2516" s="8"/>
      <c r="J2516" s="8"/>
    </row>
    <row r="2517" spans="1:10" ht="15">
      <c r="A2517" s="8"/>
      <c r="B2517" s="8"/>
      <c r="C2517" s="8"/>
      <c r="D2517" s="8"/>
      <c r="E2517" s="8"/>
      <c r="F2517" s="8"/>
      <c r="G2517" s="8"/>
      <c r="H2517" s="8"/>
      <c r="I2517" s="8"/>
      <c r="J2517" s="8"/>
    </row>
    <row r="2518" spans="1:10" ht="15">
      <c r="A2518" s="8"/>
      <c r="B2518" s="8"/>
      <c r="C2518" s="8"/>
      <c r="D2518" s="8"/>
      <c r="E2518" s="8"/>
      <c r="F2518" s="8"/>
      <c r="G2518" s="8"/>
      <c r="H2518" s="8"/>
      <c r="I2518" s="8"/>
      <c r="J2518" s="8"/>
    </row>
    <row r="2519" spans="1:10" ht="15">
      <c r="A2519" s="8"/>
      <c r="B2519" s="8"/>
      <c r="C2519" s="8"/>
      <c r="D2519" s="8"/>
      <c r="E2519" s="8"/>
      <c r="F2519" s="8"/>
      <c r="G2519" s="8"/>
      <c r="H2519" s="8"/>
      <c r="I2519" s="8"/>
      <c r="J2519" s="8"/>
    </row>
    <row r="2520" spans="1:10" ht="15">
      <c r="A2520" s="8"/>
      <c r="B2520" s="8"/>
      <c r="C2520" s="8"/>
      <c r="D2520" s="8"/>
      <c r="E2520" s="8"/>
      <c r="F2520" s="8"/>
      <c r="G2520" s="8"/>
      <c r="H2520" s="8"/>
      <c r="I2520" s="8"/>
      <c r="J2520" s="8"/>
    </row>
    <row r="2521" spans="1:10" ht="15">
      <c r="A2521" s="8"/>
      <c r="B2521" s="8"/>
      <c r="C2521" s="8"/>
      <c r="D2521" s="8"/>
      <c r="E2521" s="8"/>
      <c r="F2521" s="8"/>
      <c r="G2521" s="8"/>
      <c r="H2521" s="8"/>
      <c r="I2521" s="8"/>
      <c r="J2521" s="8"/>
    </row>
    <row r="2522" spans="1:10" ht="15">
      <c r="A2522" s="8"/>
      <c r="B2522" s="8"/>
      <c r="C2522" s="8"/>
      <c r="D2522" s="8"/>
      <c r="E2522" s="8"/>
      <c r="F2522" s="8"/>
      <c r="G2522" s="8"/>
      <c r="H2522" s="8"/>
      <c r="I2522" s="8"/>
      <c r="J2522" s="8"/>
    </row>
    <row r="2523" spans="1:10" ht="15">
      <c r="A2523" s="8"/>
      <c r="B2523" s="8"/>
      <c r="C2523" s="8"/>
      <c r="D2523" s="8"/>
      <c r="E2523" s="8"/>
      <c r="F2523" s="8"/>
      <c r="G2523" s="8"/>
      <c r="H2523" s="8"/>
      <c r="I2523" s="8"/>
      <c r="J2523" s="8"/>
    </row>
    <row r="2524" spans="1:10" ht="15">
      <c r="A2524" s="8"/>
      <c r="B2524" s="8"/>
      <c r="C2524" s="8"/>
      <c r="D2524" s="8"/>
      <c r="E2524" s="8"/>
      <c r="F2524" s="8"/>
      <c r="G2524" s="8"/>
      <c r="H2524" s="8"/>
      <c r="I2524" s="8"/>
      <c r="J2524" s="8"/>
    </row>
    <row r="2525" spans="1:10" ht="15">
      <c r="A2525" s="8"/>
      <c r="B2525" s="8"/>
      <c r="C2525" s="8"/>
      <c r="D2525" s="8"/>
      <c r="E2525" s="8"/>
      <c r="F2525" s="8"/>
      <c r="G2525" s="8"/>
      <c r="H2525" s="8"/>
      <c r="I2525" s="8"/>
      <c r="J2525" s="8"/>
    </row>
    <row r="2526" spans="1:10" ht="15">
      <c r="A2526" s="8"/>
      <c r="B2526" s="8"/>
      <c r="C2526" s="8"/>
      <c r="D2526" s="8"/>
      <c r="E2526" s="8"/>
      <c r="F2526" s="8"/>
      <c r="G2526" s="8"/>
      <c r="H2526" s="8"/>
      <c r="I2526" s="8"/>
      <c r="J2526" s="8"/>
    </row>
    <row r="2527" spans="1:10" ht="15">
      <c r="A2527" s="8"/>
      <c r="B2527" s="8"/>
      <c r="C2527" s="8"/>
      <c r="D2527" s="8"/>
      <c r="E2527" s="8"/>
      <c r="F2527" s="8"/>
      <c r="G2527" s="8"/>
      <c r="H2527" s="8"/>
      <c r="I2527" s="8"/>
      <c r="J2527" s="8"/>
    </row>
    <row r="2528" spans="1:10" ht="15">
      <c r="A2528" s="8"/>
      <c r="B2528" s="8"/>
      <c r="C2528" s="8"/>
      <c r="D2528" s="8"/>
      <c r="E2528" s="8"/>
      <c r="F2528" s="8"/>
      <c r="G2528" s="8"/>
      <c r="H2528" s="8"/>
      <c r="I2528" s="8"/>
      <c r="J2528" s="8"/>
    </row>
    <row r="2529" spans="1:10" ht="15">
      <c r="A2529" s="8"/>
      <c r="B2529" s="8"/>
      <c r="C2529" s="8"/>
      <c r="D2529" s="8"/>
      <c r="E2529" s="8"/>
      <c r="F2529" s="8"/>
      <c r="G2529" s="8"/>
      <c r="H2529" s="8"/>
      <c r="I2529" s="8"/>
      <c r="J2529" s="8"/>
    </row>
    <row r="2530" spans="1:10" ht="15">
      <c r="A2530" s="8"/>
      <c r="B2530" s="8"/>
      <c r="C2530" s="8"/>
      <c r="D2530" s="8"/>
      <c r="E2530" s="8"/>
      <c r="F2530" s="8"/>
      <c r="G2530" s="8"/>
      <c r="H2530" s="8"/>
      <c r="I2530" s="8"/>
      <c r="J2530" s="8"/>
    </row>
    <row r="2531" spans="1:10" ht="15">
      <c r="A2531" s="8"/>
      <c r="B2531" s="8"/>
      <c r="C2531" s="8"/>
      <c r="D2531" s="8"/>
      <c r="E2531" s="8"/>
      <c r="F2531" s="8"/>
      <c r="G2531" s="8"/>
      <c r="H2531" s="8"/>
      <c r="I2531" s="8"/>
      <c r="J2531" s="8"/>
    </row>
    <row r="2532" spans="1:10" ht="15">
      <c r="A2532" s="8"/>
      <c r="B2532" s="8"/>
      <c r="C2532" s="8"/>
      <c r="D2532" s="8"/>
      <c r="E2532" s="8"/>
      <c r="F2532" s="8"/>
      <c r="G2532" s="8"/>
      <c r="H2532" s="8"/>
      <c r="I2532" s="8"/>
      <c r="J2532" s="8"/>
    </row>
    <row r="2533" spans="1:10" ht="15">
      <c r="A2533" s="8"/>
      <c r="B2533" s="8"/>
      <c r="C2533" s="8"/>
      <c r="D2533" s="8"/>
      <c r="E2533" s="8"/>
      <c r="F2533" s="8"/>
      <c r="G2533" s="8"/>
      <c r="H2533" s="8"/>
      <c r="I2533" s="8"/>
      <c r="J2533" s="8"/>
    </row>
    <row r="2534" spans="1:10" ht="15">
      <c r="A2534" s="8"/>
      <c r="B2534" s="8"/>
      <c r="C2534" s="8"/>
      <c r="D2534" s="8"/>
      <c r="E2534" s="8"/>
      <c r="F2534" s="8"/>
      <c r="G2534" s="8"/>
      <c r="H2534" s="8"/>
      <c r="I2534" s="8"/>
      <c r="J2534" s="8"/>
    </row>
    <row r="2535" spans="1:10" ht="15">
      <c r="A2535" s="8"/>
      <c r="B2535" s="8"/>
      <c r="C2535" s="8"/>
      <c r="D2535" s="8"/>
      <c r="E2535" s="8"/>
      <c r="F2535" s="8"/>
      <c r="G2535" s="8"/>
      <c r="H2535" s="8"/>
      <c r="I2535" s="8"/>
      <c r="J2535" s="8"/>
    </row>
    <row r="2536" spans="1:10" ht="15">
      <c r="A2536" s="8"/>
      <c r="B2536" s="8"/>
      <c r="C2536" s="8"/>
      <c r="D2536" s="8"/>
      <c r="E2536" s="8"/>
      <c r="F2536" s="8"/>
      <c r="G2536" s="8"/>
      <c r="H2536" s="8"/>
      <c r="I2536" s="8"/>
      <c r="J2536" s="8"/>
    </row>
    <row r="2537" spans="1:10" ht="15">
      <c r="A2537" s="8"/>
      <c r="B2537" s="8"/>
      <c r="C2537" s="8"/>
      <c r="D2537" s="8"/>
      <c r="E2537" s="8"/>
      <c r="F2537" s="8"/>
      <c r="G2537" s="8"/>
      <c r="H2537" s="8"/>
      <c r="I2537" s="8"/>
      <c r="J2537" s="8"/>
    </row>
    <row r="2538" spans="1:10" ht="15">
      <c r="A2538" s="8"/>
      <c r="B2538" s="8"/>
      <c r="C2538" s="8"/>
      <c r="D2538" s="8"/>
      <c r="E2538" s="8"/>
      <c r="F2538" s="8"/>
      <c r="G2538" s="8"/>
      <c r="H2538" s="8"/>
      <c r="I2538" s="8"/>
      <c r="J2538" s="8"/>
    </row>
    <row r="2539" spans="1:10" ht="15">
      <c r="A2539" s="8"/>
      <c r="B2539" s="8"/>
      <c r="C2539" s="8"/>
      <c r="D2539" s="8"/>
      <c r="E2539" s="8"/>
      <c r="F2539" s="8"/>
      <c r="G2539" s="8"/>
      <c r="H2539" s="8"/>
      <c r="I2539" s="8"/>
      <c r="J2539" s="8"/>
    </row>
    <row r="2540" spans="1:10" ht="15">
      <c r="A2540" s="8"/>
      <c r="B2540" s="8"/>
      <c r="C2540" s="8"/>
      <c r="D2540" s="8"/>
      <c r="E2540" s="8"/>
      <c r="F2540" s="8"/>
      <c r="G2540" s="8"/>
      <c r="H2540" s="8"/>
      <c r="I2540" s="8"/>
      <c r="J2540" s="8"/>
    </row>
    <row r="2541" spans="1:10" ht="15">
      <c r="A2541" s="8"/>
      <c r="B2541" s="8"/>
      <c r="C2541" s="8"/>
      <c r="D2541" s="8"/>
      <c r="E2541" s="8"/>
      <c r="F2541" s="8"/>
      <c r="G2541" s="8"/>
      <c r="H2541" s="8"/>
      <c r="I2541" s="8"/>
      <c r="J2541" s="8"/>
    </row>
  </sheetData>
  <mergeCells count="1">
    <mergeCell ref="A1:R1"/>
  </mergeCells>
  <pageMargins left="0.25" right="0.25" top="0.75" bottom="0.75" header="0.3" footer="0.3"/>
  <pageSetup paperSize="9" scale="51" fitToHeight="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workbookViewId="0">
      <selection activeCell="I11" sqref="I11"/>
    </sheetView>
  </sheetViews>
  <sheetFormatPr defaultColWidth="12.28515625" defaultRowHeight="11.25"/>
  <cols>
    <col min="1" max="1" width="3.5703125" style="177" customWidth="1"/>
    <col min="2" max="2" width="22.140625" style="177" customWidth="1"/>
    <col min="3" max="3" width="10.85546875" style="179" customWidth="1"/>
    <col min="4" max="4" width="9.5703125" style="179" customWidth="1"/>
    <col min="5" max="5" width="9" style="179" customWidth="1"/>
    <col min="6" max="6" width="9.5703125" style="177" customWidth="1"/>
    <col min="7" max="7" width="9.140625" style="177" customWidth="1"/>
    <col min="8" max="8" width="5.85546875" style="179" customWidth="1"/>
    <col min="9" max="9" width="10.42578125" style="177" customWidth="1"/>
    <col min="10" max="10" width="9.42578125" style="177" customWidth="1"/>
    <col min="11" max="11" width="8.42578125" style="177" customWidth="1"/>
    <col min="12" max="12" width="9.7109375" style="177" customWidth="1"/>
    <col min="13" max="13" width="10.7109375" style="177" customWidth="1"/>
    <col min="14" max="14" width="5.7109375" style="177" customWidth="1"/>
    <col min="15" max="15" width="9.28515625" style="178" customWidth="1"/>
    <col min="16" max="16" width="8.7109375" style="178" customWidth="1"/>
    <col min="17" max="16384" width="12.28515625" style="177"/>
  </cols>
  <sheetData>
    <row r="1" spans="1:16" ht="12.75">
      <c r="A1" s="184" t="s">
        <v>214</v>
      </c>
      <c r="B1" s="1"/>
      <c r="C1" s="175"/>
      <c r="D1" s="175"/>
      <c r="E1" s="175"/>
      <c r="F1" s="176"/>
      <c r="G1" s="176"/>
      <c r="H1" s="175"/>
    </row>
    <row r="2" spans="1:16" ht="12.75">
      <c r="A2" s="500" t="s">
        <v>746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</row>
    <row r="3" spans="1:16" ht="12" thickBot="1">
      <c r="A3" s="176"/>
      <c r="B3" s="176"/>
      <c r="C3" s="175"/>
      <c r="D3" s="175"/>
      <c r="E3" s="175"/>
      <c r="F3" s="176"/>
      <c r="G3" s="176"/>
      <c r="H3" s="175"/>
    </row>
    <row r="4" spans="1:16">
      <c r="A4" s="515" t="s">
        <v>187</v>
      </c>
      <c r="B4" s="518" t="s">
        <v>188</v>
      </c>
      <c r="C4" s="530" t="s">
        <v>741</v>
      </c>
      <c r="D4" s="530"/>
      <c r="E4" s="530"/>
      <c r="F4" s="530"/>
      <c r="G4" s="530"/>
      <c r="H4" s="531"/>
      <c r="I4" s="534" t="s">
        <v>691</v>
      </c>
      <c r="J4" s="535"/>
      <c r="K4" s="535"/>
      <c r="L4" s="535"/>
      <c r="M4" s="535"/>
      <c r="N4" s="535"/>
      <c r="O4" s="524" t="s">
        <v>692</v>
      </c>
      <c r="P4" s="525"/>
    </row>
    <row r="5" spans="1:16" ht="12" thickBot="1">
      <c r="A5" s="516"/>
      <c r="B5" s="519"/>
      <c r="C5" s="532"/>
      <c r="D5" s="532"/>
      <c r="E5" s="532"/>
      <c r="F5" s="532"/>
      <c r="G5" s="532"/>
      <c r="H5" s="533"/>
      <c r="I5" s="536"/>
      <c r="J5" s="537"/>
      <c r="K5" s="537"/>
      <c r="L5" s="537"/>
      <c r="M5" s="537"/>
      <c r="N5" s="537"/>
      <c r="O5" s="526"/>
      <c r="P5" s="527"/>
    </row>
    <row r="6" spans="1:16">
      <c r="A6" s="516"/>
      <c r="B6" s="520"/>
      <c r="C6" s="511" t="s">
        <v>216</v>
      </c>
      <c r="D6" s="513" t="s">
        <v>217</v>
      </c>
      <c r="E6" s="509" t="s">
        <v>218</v>
      </c>
      <c r="F6" s="503" t="s">
        <v>8</v>
      </c>
      <c r="G6" s="505" t="s">
        <v>10</v>
      </c>
      <c r="H6" s="507" t="s">
        <v>695</v>
      </c>
      <c r="I6" s="511" t="s">
        <v>216</v>
      </c>
      <c r="J6" s="513" t="s">
        <v>217</v>
      </c>
      <c r="K6" s="509" t="s">
        <v>218</v>
      </c>
      <c r="L6" s="522" t="s">
        <v>8</v>
      </c>
      <c r="M6" s="538" t="s">
        <v>10</v>
      </c>
      <c r="N6" s="509" t="s">
        <v>695</v>
      </c>
      <c r="O6" s="526" t="s">
        <v>693</v>
      </c>
      <c r="P6" s="527" t="s">
        <v>694</v>
      </c>
    </row>
    <row r="7" spans="1:16" ht="23.25" customHeight="1" thickBot="1">
      <c r="A7" s="517"/>
      <c r="B7" s="521"/>
      <c r="C7" s="512"/>
      <c r="D7" s="514"/>
      <c r="E7" s="510"/>
      <c r="F7" s="504"/>
      <c r="G7" s="506"/>
      <c r="H7" s="508"/>
      <c r="I7" s="512"/>
      <c r="J7" s="514"/>
      <c r="K7" s="510"/>
      <c r="L7" s="523"/>
      <c r="M7" s="539"/>
      <c r="N7" s="510"/>
      <c r="O7" s="528"/>
      <c r="P7" s="529"/>
    </row>
    <row r="8" spans="1:16" ht="24">
      <c r="A8" s="314" t="s">
        <v>172</v>
      </c>
      <c r="B8" s="297" t="s">
        <v>189</v>
      </c>
      <c r="C8" s="311">
        <v>32649649.254988912</v>
      </c>
      <c r="D8" s="290">
        <v>32649649.254988912</v>
      </c>
      <c r="E8" s="295">
        <v>0</v>
      </c>
      <c r="F8" s="311">
        <v>0</v>
      </c>
      <c r="G8" s="310">
        <v>0</v>
      </c>
      <c r="H8" s="296">
        <v>0</v>
      </c>
      <c r="I8" s="281"/>
      <c r="J8" s="171"/>
      <c r="K8" s="172">
        <f t="shared" ref="K8:K29" si="0">I8-J8</f>
        <v>0</v>
      </c>
      <c r="L8" s="173"/>
      <c r="M8" s="174"/>
      <c r="N8" s="172">
        <f>K8+L8+M8</f>
        <v>0</v>
      </c>
      <c r="O8" s="282">
        <f>I8/C8*100</f>
        <v>0</v>
      </c>
      <c r="P8" s="283">
        <f>J8/D8*100</f>
        <v>0</v>
      </c>
    </row>
    <row r="9" spans="1:16" ht="12">
      <c r="A9" s="300" t="s">
        <v>173</v>
      </c>
      <c r="B9" s="288" t="s">
        <v>190</v>
      </c>
      <c r="C9" s="301">
        <v>36338358.829268292</v>
      </c>
      <c r="D9" s="313">
        <v>41098558.829268292</v>
      </c>
      <c r="E9" s="295">
        <v>-4760200</v>
      </c>
      <c r="F9" s="301">
        <v>37578000</v>
      </c>
      <c r="G9" s="303">
        <v>-32817800</v>
      </c>
      <c r="H9" s="291">
        <v>0</v>
      </c>
      <c r="I9" s="277"/>
      <c r="J9" s="7"/>
      <c r="K9" s="6">
        <f t="shared" si="0"/>
        <v>0</v>
      </c>
      <c r="L9" s="2"/>
      <c r="M9" s="5"/>
      <c r="N9" s="6">
        <f t="shared" ref="N9:N29" si="1">K9+L9+M9</f>
        <v>0</v>
      </c>
      <c r="O9" s="185">
        <f t="shared" ref="O9:O30" si="2">I9/C9*100</f>
        <v>0</v>
      </c>
      <c r="P9" s="186">
        <f t="shared" ref="P9:P30" si="3">J9/D9*100</f>
        <v>0</v>
      </c>
    </row>
    <row r="10" spans="1:16" ht="36">
      <c r="A10" s="300" t="s">
        <v>174</v>
      </c>
      <c r="B10" s="288" t="s">
        <v>191</v>
      </c>
      <c r="C10" s="301">
        <v>65358568</v>
      </c>
      <c r="D10" s="313">
        <v>65358567.936506107</v>
      </c>
      <c r="E10" s="295">
        <v>6.3493892550468445E-2</v>
      </c>
      <c r="F10" s="301">
        <v>3600000</v>
      </c>
      <c r="G10" s="303">
        <v>-3600000</v>
      </c>
      <c r="H10" s="291">
        <v>6.3493892550468445E-2</v>
      </c>
      <c r="I10" s="277"/>
      <c r="J10" s="7"/>
      <c r="K10" s="6">
        <f t="shared" si="0"/>
        <v>0</v>
      </c>
      <c r="L10" s="2"/>
      <c r="M10" s="5"/>
      <c r="N10" s="6">
        <f t="shared" si="1"/>
        <v>0</v>
      </c>
      <c r="O10" s="185">
        <f t="shared" si="2"/>
        <v>0</v>
      </c>
      <c r="P10" s="186">
        <f t="shared" si="3"/>
        <v>0</v>
      </c>
    </row>
    <row r="11" spans="1:16" ht="48">
      <c r="A11" s="300" t="s">
        <v>175</v>
      </c>
      <c r="B11" s="302" t="s">
        <v>192</v>
      </c>
      <c r="C11" s="301">
        <v>43055492.112357929</v>
      </c>
      <c r="D11" s="313">
        <v>44275492.112357929</v>
      </c>
      <c r="E11" s="295">
        <v>-1220000</v>
      </c>
      <c r="F11" s="301">
        <v>3370000</v>
      </c>
      <c r="G11" s="303">
        <v>-2150000</v>
      </c>
      <c r="H11" s="291">
        <v>0</v>
      </c>
      <c r="I11" s="277"/>
      <c r="J11" s="7"/>
      <c r="K11" s="6">
        <f t="shared" si="0"/>
        <v>0</v>
      </c>
      <c r="L11" s="2"/>
      <c r="M11" s="5"/>
      <c r="N11" s="6">
        <f t="shared" si="1"/>
        <v>0</v>
      </c>
      <c r="O11" s="185">
        <f t="shared" si="2"/>
        <v>0</v>
      </c>
      <c r="P11" s="186">
        <f t="shared" si="3"/>
        <v>0</v>
      </c>
    </row>
    <row r="12" spans="1:16" ht="12">
      <c r="A12" s="300" t="s">
        <v>176</v>
      </c>
      <c r="B12" s="298" t="s">
        <v>193</v>
      </c>
      <c r="C12" s="301">
        <v>46088584.526176065</v>
      </c>
      <c r="D12" s="313">
        <v>45807784.526176065</v>
      </c>
      <c r="E12" s="295">
        <v>280800</v>
      </c>
      <c r="F12" s="301">
        <v>470000</v>
      </c>
      <c r="G12" s="303">
        <v>-750800</v>
      </c>
      <c r="H12" s="291">
        <v>0</v>
      </c>
      <c r="I12" s="277"/>
      <c r="J12" s="7"/>
      <c r="K12" s="6">
        <f t="shared" si="0"/>
        <v>0</v>
      </c>
      <c r="L12" s="2"/>
      <c r="M12" s="5"/>
      <c r="N12" s="6">
        <f t="shared" si="1"/>
        <v>0</v>
      </c>
      <c r="O12" s="185">
        <f t="shared" si="2"/>
        <v>0</v>
      </c>
      <c r="P12" s="186">
        <f t="shared" si="3"/>
        <v>0</v>
      </c>
    </row>
    <row r="13" spans="1:16" ht="24">
      <c r="A13" s="300" t="s">
        <v>177</v>
      </c>
      <c r="B13" s="299" t="s">
        <v>194</v>
      </c>
      <c r="C13" s="301">
        <v>29880331.520593435</v>
      </c>
      <c r="D13" s="313">
        <v>29264160.520593435</v>
      </c>
      <c r="E13" s="295">
        <v>616171</v>
      </c>
      <c r="F13" s="301">
        <v>2385321</v>
      </c>
      <c r="G13" s="303">
        <v>-3001492</v>
      </c>
      <c r="H13" s="291">
        <v>0</v>
      </c>
      <c r="I13" s="277"/>
      <c r="J13" s="7"/>
      <c r="K13" s="6">
        <f t="shared" si="0"/>
        <v>0</v>
      </c>
      <c r="L13" s="2"/>
      <c r="M13" s="5"/>
      <c r="N13" s="6">
        <f t="shared" si="1"/>
        <v>0</v>
      </c>
      <c r="O13" s="185">
        <f t="shared" si="2"/>
        <v>0</v>
      </c>
      <c r="P13" s="186">
        <f t="shared" si="3"/>
        <v>0</v>
      </c>
    </row>
    <row r="14" spans="1:16" ht="24">
      <c r="A14" s="300" t="s">
        <v>178</v>
      </c>
      <c r="B14" s="302" t="s">
        <v>195</v>
      </c>
      <c r="C14" s="301">
        <v>24243025.815964524</v>
      </c>
      <c r="D14" s="313">
        <v>24167025.815964524</v>
      </c>
      <c r="E14" s="295">
        <v>76000</v>
      </c>
      <c r="F14" s="301">
        <v>45000</v>
      </c>
      <c r="G14" s="303">
        <v>-121000</v>
      </c>
      <c r="H14" s="291">
        <v>0</v>
      </c>
      <c r="I14" s="277"/>
      <c r="J14" s="7"/>
      <c r="K14" s="6">
        <f t="shared" si="0"/>
        <v>0</v>
      </c>
      <c r="L14" s="2"/>
      <c r="M14" s="5"/>
      <c r="N14" s="6">
        <f t="shared" si="1"/>
        <v>0</v>
      </c>
      <c r="O14" s="185">
        <f t="shared" si="2"/>
        <v>0</v>
      </c>
      <c r="P14" s="186">
        <f t="shared" si="3"/>
        <v>0</v>
      </c>
    </row>
    <row r="15" spans="1:16" ht="24">
      <c r="A15" s="300" t="s">
        <v>179</v>
      </c>
      <c r="B15" s="299" t="s">
        <v>196</v>
      </c>
      <c r="C15" s="301">
        <v>25763073.218598064</v>
      </c>
      <c r="D15" s="313">
        <v>25939873.218598064</v>
      </c>
      <c r="E15" s="295">
        <v>-176800</v>
      </c>
      <c r="F15" s="301">
        <v>4800000</v>
      </c>
      <c r="G15" s="303">
        <v>-4623200</v>
      </c>
      <c r="H15" s="291">
        <v>0</v>
      </c>
      <c r="I15" s="277"/>
      <c r="J15" s="7"/>
      <c r="K15" s="6">
        <f t="shared" si="0"/>
        <v>0</v>
      </c>
      <c r="L15" s="2"/>
      <c r="M15" s="5"/>
      <c r="N15" s="6">
        <f t="shared" si="1"/>
        <v>0</v>
      </c>
      <c r="O15" s="185">
        <f t="shared" si="2"/>
        <v>0</v>
      </c>
      <c r="P15" s="186">
        <f t="shared" si="3"/>
        <v>0</v>
      </c>
    </row>
    <row r="16" spans="1:16" ht="24">
      <c r="A16" s="300" t="s">
        <v>180</v>
      </c>
      <c r="B16" s="286" t="s">
        <v>197</v>
      </c>
      <c r="C16" s="301">
        <v>8772185.568059314</v>
      </c>
      <c r="D16" s="313">
        <v>9022185.568059314</v>
      </c>
      <c r="E16" s="295">
        <v>-250000</v>
      </c>
      <c r="F16" s="301">
        <v>1200000</v>
      </c>
      <c r="G16" s="303">
        <v>-950000</v>
      </c>
      <c r="H16" s="291">
        <v>0</v>
      </c>
      <c r="I16" s="277"/>
      <c r="J16" s="7"/>
      <c r="K16" s="6">
        <f t="shared" si="0"/>
        <v>0</v>
      </c>
      <c r="L16" s="2"/>
      <c r="M16" s="5"/>
      <c r="N16" s="6">
        <f t="shared" si="1"/>
        <v>0</v>
      </c>
      <c r="O16" s="185">
        <f t="shared" si="2"/>
        <v>0</v>
      </c>
      <c r="P16" s="186">
        <f t="shared" si="3"/>
        <v>0</v>
      </c>
    </row>
    <row r="17" spans="1:16" ht="12">
      <c r="A17" s="300" t="s">
        <v>181</v>
      </c>
      <c r="B17" s="286" t="s">
        <v>198</v>
      </c>
      <c r="C17" s="301">
        <v>29608371.076128487</v>
      </c>
      <c r="D17" s="313">
        <v>30214641.076128487</v>
      </c>
      <c r="E17" s="295">
        <v>-606270</v>
      </c>
      <c r="F17" s="301">
        <v>1216270</v>
      </c>
      <c r="G17" s="303">
        <v>-610000</v>
      </c>
      <c r="H17" s="291">
        <v>0</v>
      </c>
      <c r="I17" s="277"/>
      <c r="J17" s="7"/>
      <c r="K17" s="6">
        <f t="shared" si="0"/>
        <v>0</v>
      </c>
      <c r="L17" s="2"/>
      <c r="M17" s="5"/>
      <c r="N17" s="6">
        <f t="shared" si="1"/>
        <v>0</v>
      </c>
      <c r="O17" s="185">
        <f t="shared" si="2"/>
        <v>0</v>
      </c>
      <c r="P17" s="186">
        <f t="shared" si="3"/>
        <v>0</v>
      </c>
    </row>
    <row r="18" spans="1:16" ht="12">
      <c r="A18" s="300" t="s">
        <v>182</v>
      </c>
      <c r="B18" s="286" t="s">
        <v>199</v>
      </c>
      <c r="C18" s="301">
        <v>31202147.593506113</v>
      </c>
      <c r="D18" s="313">
        <v>35356228.593506113</v>
      </c>
      <c r="E18" s="295">
        <v>-4154081</v>
      </c>
      <c r="F18" s="301">
        <v>17684200</v>
      </c>
      <c r="G18" s="303">
        <v>-13530119</v>
      </c>
      <c r="H18" s="291">
        <v>0</v>
      </c>
      <c r="I18" s="277"/>
      <c r="J18" s="7"/>
      <c r="K18" s="6">
        <f t="shared" si="0"/>
        <v>0</v>
      </c>
      <c r="L18" s="2"/>
      <c r="M18" s="5"/>
      <c r="N18" s="6">
        <f t="shared" si="1"/>
        <v>0</v>
      </c>
      <c r="O18" s="185">
        <f t="shared" si="2"/>
        <v>0</v>
      </c>
      <c r="P18" s="186">
        <f t="shared" si="3"/>
        <v>0</v>
      </c>
    </row>
    <row r="19" spans="1:16" ht="24">
      <c r="A19" s="300" t="s">
        <v>183</v>
      </c>
      <c r="B19" s="286" t="s">
        <v>200</v>
      </c>
      <c r="C19" s="301">
        <v>30996121.915433981</v>
      </c>
      <c r="D19" s="313">
        <v>37499176.915433981</v>
      </c>
      <c r="E19" s="295">
        <v>-6503055</v>
      </c>
      <c r="F19" s="301">
        <v>6700550</v>
      </c>
      <c r="G19" s="303">
        <v>-197495</v>
      </c>
      <c r="H19" s="291">
        <v>0</v>
      </c>
      <c r="I19" s="277"/>
      <c r="J19" s="7"/>
      <c r="K19" s="6">
        <f t="shared" si="0"/>
        <v>0</v>
      </c>
      <c r="L19" s="2"/>
      <c r="M19" s="5"/>
      <c r="N19" s="6">
        <f t="shared" si="1"/>
        <v>0</v>
      </c>
      <c r="O19" s="185">
        <f t="shared" si="2"/>
        <v>0</v>
      </c>
      <c r="P19" s="186">
        <f t="shared" si="3"/>
        <v>0</v>
      </c>
    </row>
    <row r="20" spans="1:16" ht="12">
      <c r="A20" s="300" t="s">
        <v>184</v>
      </c>
      <c r="B20" s="286" t="s">
        <v>201</v>
      </c>
      <c r="C20" s="301">
        <v>21857453.773340411</v>
      </c>
      <c r="D20" s="313">
        <v>23327453.773340411</v>
      </c>
      <c r="E20" s="295">
        <v>-1470000</v>
      </c>
      <c r="F20" s="301">
        <v>15670000</v>
      </c>
      <c r="G20" s="303">
        <v>-14200000</v>
      </c>
      <c r="H20" s="291">
        <v>0</v>
      </c>
      <c r="I20" s="277"/>
      <c r="J20" s="7"/>
      <c r="K20" s="6">
        <f t="shared" si="0"/>
        <v>0</v>
      </c>
      <c r="L20" s="2"/>
      <c r="M20" s="5"/>
      <c r="N20" s="6">
        <f t="shared" si="1"/>
        <v>0</v>
      </c>
      <c r="O20" s="185">
        <f t="shared" si="2"/>
        <v>0</v>
      </c>
      <c r="P20" s="186">
        <f t="shared" si="3"/>
        <v>0</v>
      </c>
    </row>
    <row r="21" spans="1:16" ht="12">
      <c r="A21" s="300" t="s">
        <v>185</v>
      </c>
      <c r="B21" s="286" t="s">
        <v>202</v>
      </c>
      <c r="C21" s="301">
        <v>14470814</v>
      </c>
      <c r="D21" s="313">
        <v>14434374</v>
      </c>
      <c r="E21" s="295">
        <v>36440</v>
      </c>
      <c r="F21" s="301">
        <v>368900</v>
      </c>
      <c r="G21" s="303">
        <v>-405340</v>
      </c>
      <c r="H21" s="291">
        <v>0</v>
      </c>
      <c r="I21" s="277"/>
      <c r="J21" s="7"/>
      <c r="K21" s="6">
        <f t="shared" si="0"/>
        <v>0</v>
      </c>
      <c r="L21" s="2"/>
      <c r="M21" s="5"/>
      <c r="N21" s="6">
        <f t="shared" si="1"/>
        <v>0</v>
      </c>
      <c r="O21" s="185">
        <f t="shared" si="2"/>
        <v>0</v>
      </c>
      <c r="P21" s="186">
        <f t="shared" si="3"/>
        <v>0</v>
      </c>
    </row>
    <row r="22" spans="1:16" ht="12">
      <c r="A22" s="300" t="s">
        <v>186</v>
      </c>
      <c r="B22" s="286" t="s">
        <v>203</v>
      </c>
      <c r="C22" s="301">
        <v>6050188</v>
      </c>
      <c r="D22" s="313">
        <v>6050188</v>
      </c>
      <c r="E22" s="295">
        <v>0</v>
      </c>
      <c r="F22" s="301">
        <v>0</v>
      </c>
      <c r="G22" s="303">
        <v>0</v>
      </c>
      <c r="H22" s="291">
        <v>0</v>
      </c>
      <c r="I22" s="277"/>
      <c r="J22" s="7"/>
      <c r="K22" s="6">
        <f t="shared" si="0"/>
        <v>0</v>
      </c>
      <c r="L22" s="2"/>
      <c r="M22" s="5"/>
      <c r="N22" s="6">
        <f t="shared" si="1"/>
        <v>0</v>
      </c>
      <c r="O22" s="185">
        <f t="shared" si="2"/>
        <v>0</v>
      </c>
      <c r="P22" s="186">
        <f t="shared" si="3"/>
        <v>0</v>
      </c>
    </row>
    <row r="23" spans="1:16" ht="12">
      <c r="A23" s="300" t="s">
        <v>204</v>
      </c>
      <c r="B23" s="286" t="s">
        <v>205</v>
      </c>
      <c r="C23" s="301">
        <v>8741448</v>
      </c>
      <c r="D23" s="313">
        <v>8589648</v>
      </c>
      <c r="E23" s="295">
        <v>151800</v>
      </c>
      <c r="F23" s="301">
        <v>222610</v>
      </c>
      <c r="G23" s="303">
        <v>-374410</v>
      </c>
      <c r="H23" s="291">
        <v>0</v>
      </c>
      <c r="I23" s="277"/>
      <c r="J23" s="7"/>
      <c r="K23" s="6">
        <f t="shared" si="0"/>
        <v>0</v>
      </c>
      <c r="L23" s="2"/>
      <c r="M23" s="5"/>
      <c r="N23" s="6">
        <f t="shared" si="1"/>
        <v>0</v>
      </c>
      <c r="O23" s="185">
        <f t="shared" si="2"/>
        <v>0</v>
      </c>
      <c r="P23" s="186">
        <f t="shared" si="3"/>
        <v>0</v>
      </c>
    </row>
    <row r="24" spans="1:16" ht="12">
      <c r="A24" s="300" t="s">
        <v>206</v>
      </c>
      <c r="B24" s="286" t="s">
        <v>207</v>
      </c>
      <c r="C24" s="301">
        <v>11913286</v>
      </c>
      <c r="D24" s="313">
        <v>11874476</v>
      </c>
      <c r="E24" s="295">
        <v>38810</v>
      </c>
      <c r="F24" s="301">
        <v>1470000</v>
      </c>
      <c r="G24" s="303">
        <v>-1508810</v>
      </c>
      <c r="H24" s="291">
        <v>0</v>
      </c>
      <c r="I24" s="277"/>
      <c r="J24" s="7"/>
      <c r="K24" s="6">
        <f t="shared" si="0"/>
        <v>0</v>
      </c>
      <c r="L24" s="2"/>
      <c r="M24" s="5"/>
      <c r="N24" s="6">
        <f t="shared" si="1"/>
        <v>0</v>
      </c>
      <c r="O24" s="185">
        <f t="shared" si="2"/>
        <v>0</v>
      </c>
      <c r="P24" s="186">
        <f t="shared" si="3"/>
        <v>0</v>
      </c>
    </row>
    <row r="25" spans="1:16" ht="12">
      <c r="A25" s="300" t="s">
        <v>208</v>
      </c>
      <c r="B25" s="286" t="s">
        <v>170</v>
      </c>
      <c r="C25" s="301">
        <v>126700390</v>
      </c>
      <c r="D25" s="313">
        <v>137693501</v>
      </c>
      <c r="E25" s="295">
        <v>-10993111</v>
      </c>
      <c r="F25" s="301">
        <v>19504620</v>
      </c>
      <c r="G25" s="303">
        <v>-8511509</v>
      </c>
      <c r="H25" s="291">
        <v>0</v>
      </c>
      <c r="I25" s="277"/>
      <c r="J25" s="7"/>
      <c r="K25" s="6">
        <f t="shared" si="0"/>
        <v>0</v>
      </c>
      <c r="L25" s="2"/>
      <c r="M25" s="5"/>
      <c r="N25" s="6">
        <f t="shared" si="1"/>
        <v>0</v>
      </c>
      <c r="O25" s="185">
        <f t="shared" si="2"/>
        <v>0</v>
      </c>
      <c r="P25" s="186">
        <f t="shared" si="3"/>
        <v>0</v>
      </c>
    </row>
    <row r="26" spans="1:16" ht="12">
      <c r="A26" s="300" t="s">
        <v>211</v>
      </c>
      <c r="B26" s="286" t="s">
        <v>169</v>
      </c>
      <c r="C26" s="301">
        <v>9602928.4038683698</v>
      </c>
      <c r="D26" s="313">
        <v>9752928.4038683698</v>
      </c>
      <c r="E26" s="295">
        <v>-150000</v>
      </c>
      <c r="F26" s="301">
        <v>150000</v>
      </c>
      <c r="G26" s="303">
        <v>0</v>
      </c>
      <c r="H26" s="291">
        <v>0</v>
      </c>
      <c r="I26" s="277"/>
      <c r="J26" s="7"/>
      <c r="K26" s="6">
        <f t="shared" si="0"/>
        <v>0</v>
      </c>
      <c r="L26" s="2"/>
      <c r="M26" s="5"/>
      <c r="N26" s="6">
        <f t="shared" si="1"/>
        <v>0</v>
      </c>
      <c r="O26" s="284">
        <f t="shared" si="2"/>
        <v>0</v>
      </c>
      <c r="P26" s="285">
        <f t="shared" si="3"/>
        <v>0</v>
      </c>
    </row>
    <row r="27" spans="1:16" ht="12">
      <c r="A27" s="300" t="s">
        <v>212</v>
      </c>
      <c r="B27" s="286" t="s">
        <v>209</v>
      </c>
      <c r="C27" s="301">
        <v>42110000</v>
      </c>
      <c r="D27" s="313">
        <v>42110000</v>
      </c>
      <c r="E27" s="295">
        <v>0</v>
      </c>
      <c r="F27" s="301">
        <v>0</v>
      </c>
      <c r="G27" s="303">
        <v>0</v>
      </c>
      <c r="H27" s="291">
        <v>0</v>
      </c>
      <c r="I27" s="277"/>
      <c r="J27" s="7"/>
      <c r="K27" s="6">
        <f t="shared" si="0"/>
        <v>0</v>
      </c>
      <c r="L27" s="2"/>
      <c r="M27" s="5"/>
      <c r="N27" s="6">
        <f t="shared" si="1"/>
        <v>0</v>
      </c>
      <c r="O27" s="284">
        <f t="shared" si="2"/>
        <v>0</v>
      </c>
      <c r="P27" s="285">
        <f t="shared" si="3"/>
        <v>0</v>
      </c>
    </row>
    <row r="28" spans="1:16" ht="12">
      <c r="A28" s="300" t="s">
        <v>213</v>
      </c>
      <c r="B28" s="286" t="s">
        <v>210</v>
      </c>
      <c r="C28" s="292">
        <v>4200000</v>
      </c>
      <c r="D28" s="309">
        <v>4200000</v>
      </c>
      <c r="E28" s="295">
        <v>0</v>
      </c>
      <c r="F28" s="292">
        <v>0</v>
      </c>
      <c r="G28" s="287">
        <v>0</v>
      </c>
      <c r="H28" s="293">
        <v>0</v>
      </c>
      <c r="I28" s="277"/>
      <c r="J28" s="7"/>
      <c r="K28" s="6">
        <f t="shared" si="0"/>
        <v>0</v>
      </c>
      <c r="L28" s="2"/>
      <c r="M28" s="5"/>
      <c r="N28" s="6">
        <f t="shared" si="1"/>
        <v>0</v>
      </c>
      <c r="O28" s="284">
        <f t="shared" si="2"/>
        <v>0</v>
      </c>
      <c r="P28" s="285">
        <f t="shared" si="3"/>
        <v>0</v>
      </c>
    </row>
    <row r="29" spans="1:16" ht="12.75" thickBot="1">
      <c r="A29" s="276" t="s">
        <v>739</v>
      </c>
      <c r="B29" s="304" t="s">
        <v>740</v>
      </c>
      <c r="C29" s="278"/>
      <c r="D29" s="307"/>
      <c r="E29" s="6">
        <f t="shared" ref="E29" si="4">C29-D29</f>
        <v>0</v>
      </c>
      <c r="F29" s="312"/>
      <c r="G29" s="279"/>
      <c r="H29" s="280">
        <f t="shared" ref="H29" si="5">E29+F29+G29</f>
        <v>0</v>
      </c>
      <c r="I29" s="278"/>
      <c r="J29" s="307"/>
      <c r="K29" s="6">
        <f t="shared" si="0"/>
        <v>0</v>
      </c>
      <c r="L29" s="289"/>
      <c r="M29" s="308"/>
      <c r="N29" s="6">
        <f t="shared" si="1"/>
        <v>0</v>
      </c>
      <c r="O29" s="284" t="e">
        <f t="shared" si="2"/>
        <v>#DIV/0!</v>
      </c>
      <c r="P29" s="285" t="e">
        <f t="shared" si="3"/>
        <v>#DIV/0!</v>
      </c>
    </row>
    <row r="30" spans="1:16" s="179" customFormat="1" ht="12.75" customHeight="1" thickBot="1">
      <c r="A30" s="501" t="s">
        <v>171</v>
      </c>
      <c r="B30" s="502"/>
      <c r="C30" s="3">
        <f>SUM(C8:C29)</f>
        <v>649602417.60828388</v>
      </c>
      <c r="D30" s="294">
        <f t="shared" ref="D30:N30" si="6">SUM(D8:D29)</f>
        <v>678685913.54478991</v>
      </c>
      <c r="E30" s="4">
        <f t="shared" si="6"/>
        <v>-29083495.936506107</v>
      </c>
      <c r="F30" s="305">
        <f t="shared" si="6"/>
        <v>116435471</v>
      </c>
      <c r="G30" s="306">
        <f t="shared" si="6"/>
        <v>-87351975</v>
      </c>
      <c r="H30" s="3">
        <f t="shared" si="6"/>
        <v>6.3493892550468445E-2</v>
      </c>
      <c r="I30" s="3">
        <f t="shared" si="6"/>
        <v>0</v>
      </c>
      <c r="J30" s="294">
        <f t="shared" si="6"/>
        <v>0</v>
      </c>
      <c r="K30" s="4">
        <f t="shared" si="6"/>
        <v>0</v>
      </c>
      <c r="L30" s="3">
        <f t="shared" si="6"/>
        <v>0</v>
      </c>
      <c r="M30" s="294">
        <f t="shared" si="6"/>
        <v>0</v>
      </c>
      <c r="N30" s="4">
        <f t="shared" si="6"/>
        <v>0</v>
      </c>
      <c r="O30" s="187">
        <f t="shared" si="2"/>
        <v>0</v>
      </c>
      <c r="P30" s="188">
        <f t="shared" si="3"/>
        <v>0</v>
      </c>
    </row>
    <row r="31" spans="1:16" s="179" customFormat="1">
      <c r="A31" s="180"/>
      <c r="B31" s="180"/>
      <c r="C31" s="181"/>
      <c r="D31" s="181"/>
      <c r="E31" s="181"/>
      <c r="F31" s="181"/>
      <c r="G31" s="181"/>
      <c r="H31" s="181"/>
      <c r="I31" s="182"/>
      <c r="O31" s="183"/>
      <c r="P31" s="183"/>
    </row>
    <row r="32" spans="1:16" s="179" customFormat="1">
      <c r="A32" s="180"/>
      <c r="B32" s="180"/>
      <c r="C32" s="181"/>
      <c r="D32" s="181"/>
      <c r="E32" s="181"/>
      <c r="F32" s="181"/>
      <c r="G32" s="181"/>
      <c r="H32" s="181"/>
      <c r="I32" s="182"/>
      <c r="O32" s="183"/>
      <c r="P32" s="183"/>
    </row>
  </sheetData>
  <mergeCells count="21">
    <mergeCell ref="P6:P7"/>
    <mergeCell ref="N6:N7"/>
    <mergeCell ref="C4:H5"/>
    <mergeCell ref="I4:N5"/>
    <mergeCell ref="M6:M7"/>
    <mergeCell ref="A2:P2"/>
    <mergeCell ref="A30:B30"/>
    <mergeCell ref="F6:F7"/>
    <mergeCell ref="G6:G7"/>
    <mergeCell ref="H6:H7"/>
    <mergeCell ref="E6:E7"/>
    <mergeCell ref="C6:C7"/>
    <mergeCell ref="D6:D7"/>
    <mergeCell ref="A4:A7"/>
    <mergeCell ref="B4:B7"/>
    <mergeCell ref="I6:I7"/>
    <mergeCell ref="J6:J7"/>
    <mergeCell ref="K6:K7"/>
    <mergeCell ref="L6:L7"/>
    <mergeCell ref="O4:P5"/>
    <mergeCell ref="O6:O7"/>
  </mergeCells>
  <pageMargins left="0.25" right="0.25" top="0.75" bottom="0.75" header="0.3" footer="0.3"/>
  <pageSetup paperSize="9" scale="95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13" sqref="S13"/>
    </sheetView>
  </sheetViews>
  <sheetFormatPr defaultRowHeight="15"/>
  <cols>
    <col min="1" max="1" width="5.7109375" customWidth="1"/>
    <col min="2" max="2" width="17.42578125" customWidth="1"/>
    <col min="3" max="3" width="11.85546875" customWidth="1"/>
    <col min="4" max="4" width="12" customWidth="1"/>
    <col min="5" max="5" width="11.28515625" customWidth="1"/>
    <col min="6" max="6" width="13.85546875" style="413" customWidth="1"/>
    <col min="7" max="18" width="13.85546875" customWidth="1"/>
    <col min="19" max="19" width="14.140625" style="413" customWidth="1"/>
    <col min="20" max="20" width="13.42578125" customWidth="1"/>
    <col min="21" max="21" width="12" customWidth="1"/>
    <col min="22" max="22" width="13.5703125" customWidth="1"/>
    <col min="23" max="23" width="13.42578125" customWidth="1"/>
    <col min="24" max="24" width="11.7109375" customWidth="1"/>
    <col min="25" max="25" width="13.140625" customWidth="1"/>
    <col min="26" max="27" width="11.7109375" customWidth="1"/>
    <col min="28" max="28" width="13.140625" customWidth="1"/>
    <col min="29" max="32" width="11.7109375" customWidth="1"/>
    <col min="33" max="33" width="13.7109375" style="413" customWidth="1"/>
    <col min="34" max="34" width="12.7109375" customWidth="1"/>
    <col min="35" max="35" width="15.42578125" customWidth="1"/>
    <col min="36" max="37" width="13.7109375" customWidth="1"/>
  </cols>
  <sheetData>
    <row r="1" spans="1:47">
      <c r="A1" s="184" t="s">
        <v>214</v>
      </c>
      <c r="B1" s="1"/>
      <c r="C1" s="1"/>
      <c r="D1" s="1"/>
      <c r="E1" s="1"/>
      <c r="F1" s="175"/>
      <c r="G1" s="175"/>
      <c r="H1" s="175"/>
      <c r="I1" s="176"/>
      <c r="J1" s="176"/>
      <c r="K1" s="175"/>
      <c r="L1" s="177"/>
      <c r="M1" s="177"/>
      <c r="N1" s="177"/>
      <c r="O1" s="177"/>
      <c r="P1" s="177"/>
      <c r="Q1" s="177"/>
      <c r="R1" s="178"/>
      <c r="S1" s="183"/>
    </row>
    <row r="2" spans="1:47">
      <c r="A2" s="500" t="s">
        <v>766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</row>
    <row r="4" spans="1:47" ht="15.75" thickBot="1"/>
    <row r="5" spans="1:47">
      <c r="A5" s="540" t="s">
        <v>187</v>
      </c>
      <c r="B5" s="565" t="s">
        <v>188</v>
      </c>
      <c r="C5" s="557" t="s">
        <v>760</v>
      </c>
      <c r="D5" s="558"/>
      <c r="E5" s="559"/>
      <c r="F5" s="551" t="s">
        <v>747</v>
      </c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65"/>
      <c r="S5" s="540" t="s">
        <v>217</v>
      </c>
      <c r="T5" s="550" t="s">
        <v>747</v>
      </c>
      <c r="U5" s="551"/>
      <c r="V5" s="551"/>
      <c r="W5" s="551"/>
      <c r="X5" s="551"/>
      <c r="Y5" s="551"/>
      <c r="Z5" s="551"/>
      <c r="AA5" s="551"/>
      <c r="AB5" s="551"/>
      <c r="AC5" s="551"/>
      <c r="AD5" s="551"/>
      <c r="AE5" s="551"/>
      <c r="AF5" s="551"/>
      <c r="AG5" s="567" t="s">
        <v>216</v>
      </c>
      <c r="AH5" s="554" t="s">
        <v>764</v>
      </c>
      <c r="AI5" s="543" t="s">
        <v>8</v>
      </c>
      <c r="AJ5" s="546" t="s">
        <v>10</v>
      </c>
      <c r="AK5" s="540" t="s">
        <v>14</v>
      </c>
    </row>
    <row r="6" spans="1:47" ht="15.75" thickBot="1">
      <c r="A6" s="541"/>
      <c r="B6" s="549"/>
      <c r="C6" s="560"/>
      <c r="D6" s="561"/>
      <c r="E6" s="562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66"/>
      <c r="S6" s="541"/>
      <c r="T6" s="552"/>
      <c r="U6" s="553"/>
      <c r="V6" s="553"/>
      <c r="W6" s="553"/>
      <c r="X6" s="553"/>
      <c r="Y6" s="553"/>
      <c r="Z6" s="553"/>
      <c r="AA6" s="553"/>
      <c r="AB6" s="553"/>
      <c r="AC6" s="553"/>
      <c r="AD6" s="553"/>
      <c r="AE6" s="553"/>
      <c r="AF6" s="553"/>
      <c r="AG6" s="568"/>
      <c r="AH6" s="555"/>
      <c r="AI6" s="544"/>
      <c r="AJ6" s="547"/>
      <c r="AK6" s="541"/>
    </row>
    <row r="7" spans="1:47" ht="15.75" customHeight="1" thickBot="1">
      <c r="A7" s="541"/>
      <c r="B7" s="549"/>
      <c r="C7" s="356" t="s">
        <v>696</v>
      </c>
      <c r="D7" s="346" t="s">
        <v>697</v>
      </c>
      <c r="E7" s="358" t="s">
        <v>700</v>
      </c>
      <c r="F7" s="355" t="s">
        <v>765</v>
      </c>
      <c r="G7" s="344">
        <v>12</v>
      </c>
      <c r="H7" s="333">
        <v>31</v>
      </c>
      <c r="I7" s="333">
        <v>43</v>
      </c>
      <c r="J7" s="333">
        <v>51</v>
      </c>
      <c r="K7" s="333">
        <v>52</v>
      </c>
      <c r="L7" s="333">
        <v>559</v>
      </c>
      <c r="M7" s="333">
        <v>561</v>
      </c>
      <c r="N7" s="333">
        <v>563</v>
      </c>
      <c r="O7" s="333">
        <v>61</v>
      </c>
      <c r="P7" s="333">
        <v>63</v>
      </c>
      <c r="Q7" s="333">
        <v>71</v>
      </c>
      <c r="R7" s="334">
        <v>81</v>
      </c>
      <c r="S7" s="541"/>
      <c r="T7" s="332">
        <v>11</v>
      </c>
      <c r="U7" s="333">
        <v>12</v>
      </c>
      <c r="V7" s="333">
        <v>31</v>
      </c>
      <c r="W7" s="333">
        <v>43</v>
      </c>
      <c r="X7" s="333">
        <v>51</v>
      </c>
      <c r="Y7" s="333">
        <v>52</v>
      </c>
      <c r="Z7" s="333">
        <v>559</v>
      </c>
      <c r="AA7" s="333">
        <v>561</v>
      </c>
      <c r="AB7" s="333">
        <v>563</v>
      </c>
      <c r="AC7" s="333">
        <v>61</v>
      </c>
      <c r="AD7" s="333">
        <v>63</v>
      </c>
      <c r="AE7" s="333">
        <v>71</v>
      </c>
      <c r="AF7" s="335">
        <v>81</v>
      </c>
      <c r="AG7" s="568"/>
      <c r="AH7" s="555"/>
      <c r="AI7" s="544"/>
      <c r="AJ7" s="547"/>
      <c r="AK7" s="541"/>
    </row>
    <row r="8" spans="1:47" ht="78.75" customHeight="1" thickBot="1">
      <c r="A8" s="542"/>
      <c r="B8" s="566"/>
      <c r="C8" s="357" t="s">
        <v>761</v>
      </c>
      <c r="D8" s="353" t="s">
        <v>762</v>
      </c>
      <c r="E8" s="353" t="s">
        <v>763</v>
      </c>
      <c r="F8" s="354" t="s">
        <v>748</v>
      </c>
      <c r="G8" s="345" t="s">
        <v>749</v>
      </c>
      <c r="H8" s="336" t="s">
        <v>752</v>
      </c>
      <c r="I8" s="336" t="s">
        <v>750</v>
      </c>
      <c r="J8" s="336" t="s">
        <v>753</v>
      </c>
      <c r="K8" s="336" t="s">
        <v>754</v>
      </c>
      <c r="L8" s="336" t="s">
        <v>755</v>
      </c>
      <c r="M8" s="336" t="s">
        <v>39</v>
      </c>
      <c r="N8" s="336" t="s">
        <v>756</v>
      </c>
      <c r="O8" s="336" t="s">
        <v>757</v>
      </c>
      <c r="P8" s="336" t="s">
        <v>751</v>
      </c>
      <c r="Q8" s="337" t="s">
        <v>758</v>
      </c>
      <c r="R8" s="338" t="s">
        <v>759</v>
      </c>
      <c r="S8" s="549"/>
      <c r="T8" s="339" t="s">
        <v>748</v>
      </c>
      <c r="U8" s="340" t="s">
        <v>749</v>
      </c>
      <c r="V8" s="341" t="s">
        <v>752</v>
      </c>
      <c r="W8" s="341" t="s">
        <v>750</v>
      </c>
      <c r="X8" s="341" t="s">
        <v>753</v>
      </c>
      <c r="Y8" s="341" t="s">
        <v>754</v>
      </c>
      <c r="Z8" s="341" t="s">
        <v>755</v>
      </c>
      <c r="AA8" s="341" t="s">
        <v>39</v>
      </c>
      <c r="AB8" s="341" t="s">
        <v>756</v>
      </c>
      <c r="AC8" s="341" t="s">
        <v>757</v>
      </c>
      <c r="AD8" s="341" t="s">
        <v>751</v>
      </c>
      <c r="AE8" s="342" t="s">
        <v>758</v>
      </c>
      <c r="AF8" s="343" t="s">
        <v>759</v>
      </c>
      <c r="AG8" s="569"/>
      <c r="AH8" s="556"/>
      <c r="AI8" s="545"/>
      <c r="AJ8" s="548"/>
      <c r="AK8" s="542"/>
    </row>
    <row r="9" spans="1:47" ht="36">
      <c r="A9" s="314" t="s">
        <v>172</v>
      </c>
      <c r="B9" s="317" t="s">
        <v>189</v>
      </c>
      <c r="C9" s="359">
        <v>27540189</v>
      </c>
      <c r="D9" s="360">
        <v>2798610.25</v>
      </c>
      <c r="E9" s="361">
        <v>20850</v>
      </c>
      <c r="F9" s="423">
        <f>C9+D9+E9</f>
        <v>30359649.25</v>
      </c>
      <c r="G9" s="347">
        <v>0</v>
      </c>
      <c r="H9" s="329">
        <v>200000</v>
      </c>
      <c r="I9" s="329">
        <v>2000000</v>
      </c>
      <c r="J9" s="329">
        <v>0</v>
      </c>
      <c r="K9" s="329">
        <v>70000</v>
      </c>
      <c r="L9" s="329">
        <v>0</v>
      </c>
      <c r="M9" s="329">
        <v>0</v>
      </c>
      <c r="N9" s="329">
        <v>0</v>
      </c>
      <c r="O9" s="329">
        <v>20000</v>
      </c>
      <c r="P9" s="329">
        <v>0</v>
      </c>
      <c r="Q9" s="360">
        <v>0</v>
      </c>
      <c r="R9" s="361">
        <v>0</v>
      </c>
      <c r="S9" s="417">
        <f>SUM(F9:R9)</f>
        <v>32649649.25</v>
      </c>
      <c r="T9" s="362">
        <v>30359649.25</v>
      </c>
      <c r="U9" s="363">
        <v>0</v>
      </c>
      <c r="V9" s="363">
        <v>200000</v>
      </c>
      <c r="W9" s="363">
        <v>2000000</v>
      </c>
      <c r="X9" s="363">
        <v>0</v>
      </c>
      <c r="Y9" s="363">
        <v>70000</v>
      </c>
      <c r="Z9" s="363">
        <v>0</v>
      </c>
      <c r="AA9" s="363">
        <v>0</v>
      </c>
      <c r="AB9" s="363">
        <v>0</v>
      </c>
      <c r="AC9" s="363">
        <v>20000</v>
      </c>
      <c r="AD9" s="363">
        <v>0</v>
      </c>
      <c r="AE9" s="363">
        <v>0</v>
      </c>
      <c r="AF9" s="364">
        <v>0</v>
      </c>
      <c r="AG9" s="414">
        <f>SUM(T9:AF9)</f>
        <v>32649649.25</v>
      </c>
      <c r="AH9" s="365">
        <f>AG9-S9</f>
        <v>0</v>
      </c>
      <c r="AI9" s="366">
        <v>0</v>
      </c>
      <c r="AJ9" s="420">
        <v>0</v>
      </c>
      <c r="AK9" s="365">
        <f>AH9+AI9+AJ9</f>
        <v>0</v>
      </c>
      <c r="AL9" s="316"/>
      <c r="AM9" s="316"/>
      <c r="AN9" s="316"/>
      <c r="AO9" s="316"/>
      <c r="AP9" s="316"/>
      <c r="AQ9" s="316"/>
      <c r="AR9" s="316"/>
      <c r="AS9" s="316"/>
      <c r="AT9" s="316"/>
      <c r="AU9" s="316"/>
    </row>
    <row r="10" spans="1:47" ht="24">
      <c r="A10" s="300" t="s">
        <v>173</v>
      </c>
      <c r="B10" s="318" t="s">
        <v>190</v>
      </c>
      <c r="C10" s="367">
        <v>20809496</v>
      </c>
      <c r="D10" s="368">
        <v>2853862.83</v>
      </c>
      <c r="E10" s="369">
        <v>0</v>
      </c>
      <c r="F10" s="424">
        <f t="shared" ref="F10:F30" si="0">C10+D10+E10</f>
        <v>23663358.829999998</v>
      </c>
      <c r="G10" s="348">
        <v>0</v>
      </c>
      <c r="H10" s="325">
        <v>2659345</v>
      </c>
      <c r="I10" s="325">
        <v>14430155</v>
      </c>
      <c r="J10" s="325">
        <v>200000</v>
      </c>
      <c r="K10" s="325">
        <v>118100</v>
      </c>
      <c r="L10" s="325"/>
      <c r="M10" s="325"/>
      <c r="N10" s="325"/>
      <c r="O10" s="325">
        <v>20000</v>
      </c>
      <c r="P10" s="325"/>
      <c r="Q10" s="368">
        <v>7600</v>
      </c>
      <c r="R10" s="369">
        <v>0</v>
      </c>
      <c r="S10" s="418">
        <f t="shared" ref="S10:S30" si="1">SUM(F10:R10)</f>
        <v>41098558.829999998</v>
      </c>
      <c r="T10" s="370">
        <v>23663358.829999998</v>
      </c>
      <c r="U10" s="371">
        <v>0</v>
      </c>
      <c r="V10" s="371">
        <v>2644000</v>
      </c>
      <c r="W10" s="371">
        <v>9685300</v>
      </c>
      <c r="X10" s="371">
        <v>200000</v>
      </c>
      <c r="Y10" s="371">
        <v>118100</v>
      </c>
      <c r="Z10" s="371"/>
      <c r="AA10" s="371"/>
      <c r="AB10" s="371"/>
      <c r="AC10" s="371">
        <v>20000</v>
      </c>
      <c r="AD10" s="371">
        <v>0</v>
      </c>
      <c r="AE10" s="371">
        <v>7600</v>
      </c>
      <c r="AF10" s="372"/>
      <c r="AG10" s="414">
        <f t="shared" ref="AG10:AG30" si="2">SUM(T10:AF10)</f>
        <v>36338358.829999998</v>
      </c>
      <c r="AH10" s="365">
        <f t="shared" ref="AH10:AH30" si="3">AG10-S10</f>
        <v>-4760200</v>
      </c>
      <c r="AI10" s="373">
        <v>37578000</v>
      </c>
      <c r="AJ10" s="372">
        <v>-32817800</v>
      </c>
      <c r="AK10" s="365">
        <f t="shared" ref="AK10:AK30" si="4">AH10+AI10+AJ10</f>
        <v>0</v>
      </c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</row>
    <row r="11" spans="1:47" s="330" customFormat="1" ht="36">
      <c r="A11" s="395" t="s">
        <v>174</v>
      </c>
      <c r="B11" s="396" t="s">
        <v>191</v>
      </c>
      <c r="C11" s="397">
        <v>42884777.659999996</v>
      </c>
      <c r="D11" s="398">
        <v>3795848.55</v>
      </c>
      <c r="E11" s="399">
        <v>0</v>
      </c>
      <c r="F11" s="425">
        <f t="shared" si="0"/>
        <v>46680626.209999993</v>
      </c>
      <c r="G11" s="411">
        <v>426684.26</v>
      </c>
      <c r="H11" s="412">
        <v>2558325</v>
      </c>
      <c r="I11" s="412">
        <v>3500000</v>
      </c>
      <c r="J11" s="412">
        <v>0</v>
      </c>
      <c r="K11" s="412">
        <v>9462930.0600000005</v>
      </c>
      <c r="L11" s="412">
        <v>0</v>
      </c>
      <c r="M11" s="412">
        <v>964274.85</v>
      </c>
      <c r="N11" s="412">
        <v>1453602.62</v>
      </c>
      <c r="O11" s="412">
        <v>312125</v>
      </c>
      <c r="P11" s="412">
        <v>0</v>
      </c>
      <c r="Q11" s="398">
        <v>0</v>
      </c>
      <c r="R11" s="399">
        <v>0</v>
      </c>
      <c r="S11" s="418">
        <f t="shared" si="1"/>
        <v>65358567.999999993</v>
      </c>
      <c r="T11" s="400">
        <v>46680626.210000001</v>
      </c>
      <c r="U11" s="401">
        <v>426684.26</v>
      </c>
      <c r="V11" s="401">
        <v>2558325</v>
      </c>
      <c r="W11" s="401">
        <v>3500000</v>
      </c>
      <c r="X11" s="401">
        <v>0</v>
      </c>
      <c r="Y11" s="401">
        <v>9462930.0600000005</v>
      </c>
      <c r="Z11" s="401">
        <v>0</v>
      </c>
      <c r="AA11" s="401">
        <v>964274.85</v>
      </c>
      <c r="AB11" s="401">
        <v>1453602.62</v>
      </c>
      <c r="AC11" s="401">
        <v>312125</v>
      </c>
      <c r="AD11" s="401">
        <v>0</v>
      </c>
      <c r="AE11" s="401">
        <v>0</v>
      </c>
      <c r="AF11" s="402"/>
      <c r="AG11" s="414">
        <f t="shared" si="2"/>
        <v>65358568</v>
      </c>
      <c r="AH11" s="403">
        <f t="shared" si="3"/>
        <v>0</v>
      </c>
      <c r="AI11" s="404">
        <v>3600000</v>
      </c>
      <c r="AJ11" s="402">
        <v>-3600000</v>
      </c>
      <c r="AK11" s="403">
        <f t="shared" si="4"/>
        <v>0</v>
      </c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</row>
    <row r="12" spans="1:47" ht="60">
      <c r="A12" s="300" t="s">
        <v>175</v>
      </c>
      <c r="B12" s="319" t="s">
        <v>192</v>
      </c>
      <c r="C12" s="374">
        <v>25198999.800000001</v>
      </c>
      <c r="D12" s="375">
        <v>3870847.31</v>
      </c>
      <c r="E12" s="376">
        <v>0</v>
      </c>
      <c r="F12" s="424">
        <f t="shared" si="0"/>
        <v>29069847.109999999</v>
      </c>
      <c r="G12" s="349">
        <v>251235</v>
      </c>
      <c r="H12" s="324">
        <v>1045000</v>
      </c>
      <c r="I12" s="324">
        <v>7000000</v>
      </c>
      <c r="J12" s="324">
        <v>3794646</v>
      </c>
      <c r="K12" s="324">
        <v>916795</v>
      </c>
      <c r="L12" s="324">
        <v>0</v>
      </c>
      <c r="M12" s="324">
        <v>1423665</v>
      </c>
      <c r="N12" s="324">
        <v>0</v>
      </c>
      <c r="O12" s="324">
        <v>773304</v>
      </c>
      <c r="P12" s="324">
        <v>0</v>
      </c>
      <c r="Q12" s="375">
        <v>1000</v>
      </c>
      <c r="R12" s="376">
        <v>0</v>
      </c>
      <c r="S12" s="418">
        <f t="shared" si="1"/>
        <v>44275492.109999999</v>
      </c>
      <c r="T12" s="370">
        <v>29069847.109999999</v>
      </c>
      <c r="U12" s="371">
        <v>251235</v>
      </c>
      <c r="V12" s="371">
        <v>1045000</v>
      </c>
      <c r="W12" s="371">
        <v>7000000</v>
      </c>
      <c r="X12" s="371">
        <v>2744646</v>
      </c>
      <c r="Y12" s="371">
        <v>746795</v>
      </c>
      <c r="Z12" s="371">
        <v>0</v>
      </c>
      <c r="AA12" s="371">
        <v>1423665</v>
      </c>
      <c r="AB12" s="371">
        <v>0</v>
      </c>
      <c r="AC12" s="371">
        <v>773304</v>
      </c>
      <c r="AD12" s="371">
        <v>0</v>
      </c>
      <c r="AE12" s="371">
        <v>1000</v>
      </c>
      <c r="AF12" s="372">
        <v>0</v>
      </c>
      <c r="AG12" s="414">
        <f t="shared" si="2"/>
        <v>43055492.109999999</v>
      </c>
      <c r="AH12" s="365">
        <f t="shared" si="3"/>
        <v>-1220000</v>
      </c>
      <c r="AI12" s="373">
        <v>3370000</v>
      </c>
      <c r="AJ12" s="372">
        <v>-2150000</v>
      </c>
      <c r="AK12" s="365">
        <f t="shared" si="4"/>
        <v>0</v>
      </c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</row>
    <row r="13" spans="1:47">
      <c r="A13" s="300" t="s">
        <v>176</v>
      </c>
      <c r="B13" s="320" t="s">
        <v>193</v>
      </c>
      <c r="C13" s="377">
        <v>36913272.030000001</v>
      </c>
      <c r="D13" s="378">
        <v>3357512.5</v>
      </c>
      <c r="E13" s="379">
        <v>23900</v>
      </c>
      <c r="F13" s="424">
        <f t="shared" si="0"/>
        <v>40294684.530000001</v>
      </c>
      <c r="G13" s="350">
        <v>0</v>
      </c>
      <c r="H13" s="326">
        <v>2712700</v>
      </c>
      <c r="I13" s="326">
        <v>2342400</v>
      </c>
      <c r="J13" s="326">
        <v>0</v>
      </c>
      <c r="K13" s="326">
        <v>450000</v>
      </c>
      <c r="L13" s="326">
        <v>0</v>
      </c>
      <c r="M13" s="326">
        <v>0</v>
      </c>
      <c r="N13" s="326">
        <v>0</v>
      </c>
      <c r="O13" s="326">
        <v>0</v>
      </c>
      <c r="P13" s="326">
        <v>0</v>
      </c>
      <c r="Q13" s="378">
        <v>8000</v>
      </c>
      <c r="R13" s="379">
        <v>0</v>
      </c>
      <c r="S13" s="418">
        <f t="shared" si="1"/>
        <v>45807784.530000001</v>
      </c>
      <c r="T13" s="370">
        <v>40294684.530000001</v>
      </c>
      <c r="U13" s="371">
        <v>0</v>
      </c>
      <c r="V13" s="371">
        <v>2967000</v>
      </c>
      <c r="W13" s="371">
        <v>2368900</v>
      </c>
      <c r="X13" s="371">
        <v>0</v>
      </c>
      <c r="Y13" s="371">
        <v>450000</v>
      </c>
      <c r="Z13" s="371">
        <v>0</v>
      </c>
      <c r="AA13" s="371">
        <v>0</v>
      </c>
      <c r="AB13" s="371">
        <v>0</v>
      </c>
      <c r="AC13" s="371">
        <v>0</v>
      </c>
      <c r="AD13" s="371">
        <v>0</v>
      </c>
      <c r="AE13" s="371">
        <v>8000</v>
      </c>
      <c r="AF13" s="372">
        <v>0</v>
      </c>
      <c r="AG13" s="414">
        <f t="shared" si="2"/>
        <v>46088584.530000001</v>
      </c>
      <c r="AH13" s="365">
        <f t="shared" si="3"/>
        <v>280800</v>
      </c>
      <c r="AI13" s="373">
        <v>470000</v>
      </c>
      <c r="AJ13" s="372">
        <v>-750800</v>
      </c>
      <c r="AK13" s="365">
        <f t="shared" si="4"/>
        <v>0</v>
      </c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</row>
    <row r="14" spans="1:47" ht="36">
      <c r="A14" s="300" t="s">
        <v>177</v>
      </c>
      <c r="B14" s="321" t="s">
        <v>194</v>
      </c>
      <c r="C14" s="380">
        <v>14001109.130000001</v>
      </c>
      <c r="D14" s="381">
        <v>1883222.39</v>
      </c>
      <c r="E14" s="382">
        <v>0</v>
      </c>
      <c r="F14" s="424">
        <f t="shared" si="0"/>
        <v>15884331.520000001</v>
      </c>
      <c r="G14" s="351">
        <v>0</v>
      </c>
      <c r="H14" s="327">
        <v>101000</v>
      </c>
      <c r="I14" s="327">
        <v>12783829</v>
      </c>
      <c r="J14" s="327">
        <v>0</v>
      </c>
      <c r="K14" s="327">
        <v>100000</v>
      </c>
      <c r="L14" s="327">
        <v>0</v>
      </c>
      <c r="M14" s="327">
        <v>0</v>
      </c>
      <c r="N14" s="327">
        <v>0</v>
      </c>
      <c r="O14" s="327">
        <v>395000</v>
      </c>
      <c r="P14" s="327">
        <v>0</v>
      </c>
      <c r="Q14" s="381">
        <v>0</v>
      </c>
      <c r="R14" s="382">
        <v>0</v>
      </c>
      <c r="S14" s="418">
        <f t="shared" si="1"/>
        <v>29264160.520000003</v>
      </c>
      <c r="T14" s="370">
        <v>15884331.52</v>
      </c>
      <c r="U14" s="371">
        <v>0</v>
      </c>
      <c r="V14" s="371">
        <v>101000</v>
      </c>
      <c r="W14" s="371">
        <v>13400000</v>
      </c>
      <c r="X14" s="371">
        <v>0</v>
      </c>
      <c r="Y14" s="371">
        <v>100000</v>
      </c>
      <c r="Z14" s="371">
        <v>0</v>
      </c>
      <c r="AA14" s="371">
        <v>0</v>
      </c>
      <c r="AB14" s="371">
        <v>0</v>
      </c>
      <c r="AC14" s="371">
        <v>395000</v>
      </c>
      <c r="AD14" s="371">
        <v>0</v>
      </c>
      <c r="AE14" s="371">
        <v>0</v>
      </c>
      <c r="AF14" s="372">
        <v>0</v>
      </c>
      <c r="AG14" s="414">
        <f t="shared" si="2"/>
        <v>29880331.52</v>
      </c>
      <c r="AH14" s="365">
        <f t="shared" si="3"/>
        <v>616170.99999999627</v>
      </c>
      <c r="AI14" s="373">
        <v>2385321</v>
      </c>
      <c r="AJ14" s="372">
        <v>-3001492</v>
      </c>
      <c r="AK14" s="365">
        <f t="shared" si="4"/>
        <v>-3.7252902984619141E-9</v>
      </c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</row>
    <row r="15" spans="1:47" ht="48">
      <c r="A15" s="300" t="s">
        <v>178</v>
      </c>
      <c r="B15" s="319" t="s">
        <v>195</v>
      </c>
      <c r="C15" s="374">
        <v>18692587</v>
      </c>
      <c r="D15" s="375">
        <v>2012677.82</v>
      </c>
      <c r="E15" s="376">
        <v>42450</v>
      </c>
      <c r="F15" s="424">
        <f t="shared" si="0"/>
        <v>20747714.82</v>
      </c>
      <c r="G15" s="349">
        <v>0</v>
      </c>
      <c r="H15" s="349">
        <v>690642</v>
      </c>
      <c r="I15" s="324">
        <v>2643669</v>
      </c>
      <c r="J15" s="324">
        <v>0</v>
      </c>
      <c r="K15" s="324">
        <v>85000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75">
        <v>0</v>
      </c>
      <c r="R15" s="376">
        <v>0</v>
      </c>
      <c r="S15" s="418">
        <f t="shared" si="1"/>
        <v>24167025.82</v>
      </c>
      <c r="T15" s="370">
        <v>20747714.82</v>
      </c>
      <c r="U15" s="371">
        <v>0</v>
      </c>
      <c r="V15" s="371">
        <v>716642</v>
      </c>
      <c r="W15" s="371">
        <v>2693669</v>
      </c>
      <c r="X15" s="371">
        <v>0</v>
      </c>
      <c r="Y15" s="371">
        <v>85000</v>
      </c>
      <c r="Z15" s="371">
        <v>0</v>
      </c>
      <c r="AA15" s="371">
        <v>0</v>
      </c>
      <c r="AB15" s="371">
        <v>0</v>
      </c>
      <c r="AC15" s="371">
        <v>0</v>
      </c>
      <c r="AD15" s="371">
        <v>0</v>
      </c>
      <c r="AE15" s="371">
        <v>0</v>
      </c>
      <c r="AF15" s="372">
        <v>0</v>
      </c>
      <c r="AG15" s="414">
        <f t="shared" si="2"/>
        <v>24243025.82</v>
      </c>
      <c r="AH15" s="365">
        <f t="shared" si="3"/>
        <v>76000</v>
      </c>
      <c r="AI15" s="373">
        <v>45000</v>
      </c>
      <c r="AJ15" s="372">
        <v>-121000</v>
      </c>
      <c r="AK15" s="365">
        <f t="shared" si="4"/>
        <v>0</v>
      </c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</row>
    <row r="16" spans="1:47" ht="36">
      <c r="A16" s="300" t="s">
        <v>179</v>
      </c>
      <c r="B16" s="321" t="s">
        <v>196</v>
      </c>
      <c r="C16" s="380">
        <v>17246246.219999999</v>
      </c>
      <c r="D16" s="381">
        <v>2745183</v>
      </c>
      <c r="E16" s="382">
        <v>0</v>
      </c>
      <c r="F16" s="424">
        <f t="shared" si="0"/>
        <v>19991429.219999999</v>
      </c>
      <c r="G16" s="351">
        <v>148800</v>
      </c>
      <c r="H16" s="327">
        <v>1197500</v>
      </c>
      <c r="I16" s="327">
        <v>3428750</v>
      </c>
      <c r="J16" s="327">
        <v>61250</v>
      </c>
      <c r="K16" s="327">
        <v>268944</v>
      </c>
      <c r="L16" s="327">
        <v>0</v>
      </c>
      <c r="M16" s="327">
        <v>843200</v>
      </c>
      <c r="N16" s="327">
        <v>0</v>
      </c>
      <c r="O16" s="327">
        <v>0</v>
      </c>
      <c r="P16" s="327">
        <v>0</v>
      </c>
      <c r="Q16" s="381">
        <v>0</v>
      </c>
      <c r="R16" s="382"/>
      <c r="S16" s="418">
        <f t="shared" si="1"/>
        <v>25939873.219999999</v>
      </c>
      <c r="T16" s="370">
        <v>19991429.219999999</v>
      </c>
      <c r="U16" s="371">
        <v>148800</v>
      </c>
      <c r="V16" s="371">
        <v>1020700</v>
      </c>
      <c r="W16" s="371">
        <v>3428750</v>
      </c>
      <c r="X16" s="371">
        <v>61250</v>
      </c>
      <c r="Y16" s="371">
        <v>268944</v>
      </c>
      <c r="Z16" s="371">
        <v>0</v>
      </c>
      <c r="AA16" s="371">
        <v>843200</v>
      </c>
      <c r="AB16" s="371">
        <v>0</v>
      </c>
      <c r="AC16" s="371">
        <v>0</v>
      </c>
      <c r="AD16" s="371">
        <v>0</v>
      </c>
      <c r="AE16" s="371">
        <v>0</v>
      </c>
      <c r="AF16" s="372">
        <v>0</v>
      </c>
      <c r="AG16" s="414">
        <f t="shared" si="2"/>
        <v>25763073.219999999</v>
      </c>
      <c r="AH16" s="365">
        <f t="shared" si="3"/>
        <v>-176800</v>
      </c>
      <c r="AI16" s="373">
        <v>4800000</v>
      </c>
      <c r="AJ16" s="372">
        <v>-4623200</v>
      </c>
      <c r="AK16" s="365">
        <f t="shared" si="4"/>
        <v>0</v>
      </c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</row>
    <row r="17" spans="1:47" ht="36.75">
      <c r="A17" s="300" t="s">
        <v>180</v>
      </c>
      <c r="B17" s="322" t="s">
        <v>197</v>
      </c>
      <c r="C17" s="383">
        <v>7662054.5199999996</v>
      </c>
      <c r="D17" s="384">
        <v>508131.05</v>
      </c>
      <c r="E17" s="385">
        <v>0</v>
      </c>
      <c r="F17" s="424">
        <f t="shared" si="0"/>
        <v>8170185.5699999994</v>
      </c>
      <c r="G17" s="352">
        <v>0</v>
      </c>
      <c r="H17" s="328">
        <v>60000</v>
      </c>
      <c r="I17" s="328">
        <v>752000</v>
      </c>
      <c r="J17" s="328">
        <v>0</v>
      </c>
      <c r="K17" s="328">
        <v>40000</v>
      </c>
      <c r="L17" s="328">
        <v>0</v>
      </c>
      <c r="M17" s="328">
        <v>0</v>
      </c>
      <c r="N17" s="328">
        <v>0</v>
      </c>
      <c r="O17" s="328">
        <v>0</v>
      </c>
      <c r="P17" s="328">
        <v>0</v>
      </c>
      <c r="Q17" s="384">
        <v>0</v>
      </c>
      <c r="R17" s="385">
        <v>0</v>
      </c>
      <c r="S17" s="418">
        <f t="shared" si="1"/>
        <v>9022185.5700000003</v>
      </c>
      <c r="T17" s="370">
        <v>8170185.5700000003</v>
      </c>
      <c r="U17" s="371">
        <v>0</v>
      </c>
      <c r="V17" s="371">
        <v>60000</v>
      </c>
      <c r="W17" s="371">
        <v>502000</v>
      </c>
      <c r="X17" s="371">
        <v>0</v>
      </c>
      <c r="Y17" s="371">
        <v>40000</v>
      </c>
      <c r="Z17" s="371">
        <v>0</v>
      </c>
      <c r="AA17" s="371">
        <v>0</v>
      </c>
      <c r="AB17" s="371">
        <v>0</v>
      </c>
      <c r="AC17" s="371">
        <v>0</v>
      </c>
      <c r="AD17" s="371">
        <v>0</v>
      </c>
      <c r="AE17" s="371">
        <v>0</v>
      </c>
      <c r="AF17" s="372">
        <v>0</v>
      </c>
      <c r="AG17" s="414">
        <f t="shared" si="2"/>
        <v>8772185.5700000003</v>
      </c>
      <c r="AH17" s="365">
        <f t="shared" si="3"/>
        <v>-250000</v>
      </c>
      <c r="AI17" s="373">
        <v>1200000</v>
      </c>
      <c r="AJ17" s="372">
        <v>-950000</v>
      </c>
      <c r="AK17" s="365">
        <f t="shared" si="4"/>
        <v>0</v>
      </c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</row>
    <row r="18" spans="1:47" ht="24.75">
      <c r="A18" s="300" t="s">
        <v>181</v>
      </c>
      <c r="B18" s="322" t="s">
        <v>198</v>
      </c>
      <c r="C18" s="383">
        <v>18893101.789999999</v>
      </c>
      <c r="D18" s="384">
        <v>2414669.29</v>
      </c>
      <c r="E18" s="385">
        <v>0</v>
      </c>
      <c r="F18" s="424">
        <f t="shared" si="0"/>
        <v>21307771.079999998</v>
      </c>
      <c r="G18" s="352">
        <v>105000</v>
      </c>
      <c r="H18" s="352">
        <v>802000</v>
      </c>
      <c r="I18" s="328">
        <v>7083600</v>
      </c>
      <c r="J18" s="328">
        <v>0</v>
      </c>
      <c r="K18" s="328">
        <v>120000</v>
      </c>
      <c r="L18" s="328">
        <v>0</v>
      </c>
      <c r="M18" s="328">
        <v>595000</v>
      </c>
      <c r="N18" s="328">
        <v>0</v>
      </c>
      <c r="O18" s="328">
        <v>201270</v>
      </c>
      <c r="P18" s="328">
        <v>0</v>
      </c>
      <c r="Q18" s="384">
        <v>0</v>
      </c>
      <c r="R18" s="385">
        <v>0</v>
      </c>
      <c r="S18" s="418">
        <f t="shared" si="1"/>
        <v>30214641.079999998</v>
      </c>
      <c r="T18" s="370">
        <v>21307771.079999998</v>
      </c>
      <c r="U18" s="371">
        <v>105000</v>
      </c>
      <c r="V18" s="371">
        <v>802000</v>
      </c>
      <c r="W18" s="371">
        <v>6628600</v>
      </c>
      <c r="X18" s="371">
        <v>0</v>
      </c>
      <c r="Y18" s="371">
        <v>120000</v>
      </c>
      <c r="Z18" s="371">
        <v>0</v>
      </c>
      <c r="AA18" s="371">
        <v>595000</v>
      </c>
      <c r="AB18" s="371">
        <v>0</v>
      </c>
      <c r="AC18" s="371">
        <v>50000</v>
      </c>
      <c r="AD18" s="371">
        <v>0</v>
      </c>
      <c r="AE18" s="371">
        <v>0</v>
      </c>
      <c r="AF18" s="372">
        <v>0</v>
      </c>
      <c r="AG18" s="414">
        <f t="shared" si="2"/>
        <v>29608371.079999998</v>
      </c>
      <c r="AH18" s="365">
        <f t="shared" si="3"/>
        <v>-606270</v>
      </c>
      <c r="AI18" s="373">
        <v>1216270</v>
      </c>
      <c r="AJ18" s="372">
        <v>-610000</v>
      </c>
      <c r="AK18" s="365">
        <f t="shared" si="4"/>
        <v>0</v>
      </c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</row>
    <row r="19" spans="1:47">
      <c r="A19" s="300" t="s">
        <v>182</v>
      </c>
      <c r="B19" s="322" t="s">
        <v>199</v>
      </c>
      <c r="C19" s="383">
        <v>15845888.52</v>
      </c>
      <c r="D19" s="384">
        <v>1411559.07</v>
      </c>
      <c r="E19" s="385">
        <v>3800</v>
      </c>
      <c r="F19" s="424">
        <f t="shared" si="0"/>
        <v>17261247.59</v>
      </c>
      <c r="G19" s="352">
        <v>0</v>
      </c>
      <c r="H19" s="328">
        <v>351300</v>
      </c>
      <c r="I19" s="328">
        <v>17055781</v>
      </c>
      <c r="J19" s="328">
        <v>338300</v>
      </c>
      <c r="K19" s="328">
        <v>168200</v>
      </c>
      <c r="L19" s="328">
        <v>0</v>
      </c>
      <c r="M19" s="328">
        <v>0</v>
      </c>
      <c r="N19" s="328">
        <v>0</v>
      </c>
      <c r="O19" s="328">
        <v>181400</v>
      </c>
      <c r="P19" s="328">
        <v>0</v>
      </c>
      <c r="Q19" s="384">
        <v>0</v>
      </c>
      <c r="R19" s="385">
        <v>0</v>
      </c>
      <c r="S19" s="418">
        <f t="shared" si="1"/>
        <v>35356228.590000004</v>
      </c>
      <c r="T19" s="370">
        <v>17261247.59</v>
      </c>
      <c r="U19" s="371">
        <v>0</v>
      </c>
      <c r="V19" s="371">
        <v>315000</v>
      </c>
      <c r="W19" s="371">
        <v>13140000</v>
      </c>
      <c r="X19" s="371">
        <v>133300</v>
      </c>
      <c r="Y19" s="371">
        <v>168200</v>
      </c>
      <c r="Z19" s="371">
        <v>0</v>
      </c>
      <c r="AA19" s="371">
        <v>0</v>
      </c>
      <c r="AB19" s="371">
        <v>0</v>
      </c>
      <c r="AC19" s="371">
        <v>181400</v>
      </c>
      <c r="AD19" s="371">
        <v>0</v>
      </c>
      <c r="AE19" s="371">
        <v>3000</v>
      </c>
      <c r="AF19" s="372">
        <v>0</v>
      </c>
      <c r="AG19" s="414">
        <f t="shared" si="2"/>
        <v>31202147.59</v>
      </c>
      <c r="AH19" s="365">
        <f t="shared" si="3"/>
        <v>-4154081.0000000037</v>
      </c>
      <c r="AI19" s="373">
        <v>17684200</v>
      </c>
      <c r="AJ19" s="372">
        <v>-13530119</v>
      </c>
      <c r="AK19" s="365">
        <f t="shared" si="4"/>
        <v>0</v>
      </c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</row>
    <row r="20" spans="1:47" ht="36.75">
      <c r="A20" s="300" t="s">
        <v>183</v>
      </c>
      <c r="B20" s="322" t="s">
        <v>200</v>
      </c>
      <c r="C20" s="383">
        <v>19055264.370000001</v>
      </c>
      <c r="D20" s="384">
        <v>2111638.5499999998</v>
      </c>
      <c r="E20" s="385">
        <v>0</v>
      </c>
      <c r="F20" s="424">
        <f t="shared" si="0"/>
        <v>21166902.920000002</v>
      </c>
      <c r="G20" s="352">
        <v>0</v>
      </c>
      <c r="H20" s="328">
        <v>1992551</v>
      </c>
      <c r="I20" s="328">
        <v>8834132</v>
      </c>
      <c r="J20" s="328">
        <v>0</v>
      </c>
      <c r="K20" s="328">
        <v>3620000</v>
      </c>
      <c r="L20" s="328">
        <v>0</v>
      </c>
      <c r="M20" s="328">
        <v>837880</v>
      </c>
      <c r="N20" s="328">
        <v>0</v>
      </c>
      <c r="O20" s="328">
        <v>1042711</v>
      </c>
      <c r="P20" s="328">
        <v>0</v>
      </c>
      <c r="Q20" s="384">
        <v>5000</v>
      </c>
      <c r="R20" s="385">
        <v>0</v>
      </c>
      <c r="S20" s="418">
        <f t="shared" si="1"/>
        <v>37499176.920000002</v>
      </c>
      <c r="T20" s="370">
        <v>21166902.920000002</v>
      </c>
      <c r="U20" s="371">
        <v>0</v>
      </c>
      <c r="V20" s="371">
        <v>902813</v>
      </c>
      <c r="W20" s="371">
        <v>3420815</v>
      </c>
      <c r="X20" s="371">
        <v>0</v>
      </c>
      <c r="Y20" s="371">
        <v>3620000</v>
      </c>
      <c r="Z20" s="371">
        <v>0</v>
      </c>
      <c r="AA20" s="371">
        <v>837880</v>
      </c>
      <c r="AB20" s="371">
        <v>0</v>
      </c>
      <c r="AC20" s="371">
        <v>1042711</v>
      </c>
      <c r="AD20" s="371">
        <v>0</v>
      </c>
      <c r="AE20" s="371">
        <v>5000</v>
      </c>
      <c r="AF20" s="372">
        <v>0</v>
      </c>
      <c r="AG20" s="414">
        <f t="shared" si="2"/>
        <v>30996121.920000002</v>
      </c>
      <c r="AH20" s="365">
        <f t="shared" si="3"/>
        <v>-6503055</v>
      </c>
      <c r="AI20" s="373">
        <v>6700550</v>
      </c>
      <c r="AJ20" s="372">
        <v>-197495</v>
      </c>
      <c r="AK20" s="365">
        <f t="shared" si="4"/>
        <v>0</v>
      </c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</row>
    <row r="21" spans="1:47" ht="22.5" customHeight="1">
      <c r="A21" s="300" t="s">
        <v>184</v>
      </c>
      <c r="B21" s="322" t="s">
        <v>201</v>
      </c>
      <c r="C21" s="383">
        <v>14398092.75</v>
      </c>
      <c r="D21" s="384">
        <v>1700767.02</v>
      </c>
      <c r="E21" s="385">
        <v>0</v>
      </c>
      <c r="F21" s="424">
        <f t="shared" si="0"/>
        <v>16098859.77</v>
      </c>
      <c r="G21" s="352">
        <v>0</v>
      </c>
      <c r="H21" s="328">
        <v>1115000</v>
      </c>
      <c r="I21" s="328">
        <v>4383500</v>
      </c>
      <c r="J21" s="328">
        <v>1667094</v>
      </c>
      <c r="K21" s="328">
        <v>60000</v>
      </c>
      <c r="L21" s="328">
        <v>0</v>
      </c>
      <c r="M21" s="328">
        <v>0</v>
      </c>
      <c r="N21" s="328">
        <v>0</v>
      </c>
      <c r="O21" s="328">
        <v>0</v>
      </c>
      <c r="P21" s="328">
        <v>0</v>
      </c>
      <c r="Q21" s="384">
        <v>3000</v>
      </c>
      <c r="R21" s="385">
        <v>0</v>
      </c>
      <c r="S21" s="418">
        <f t="shared" si="1"/>
        <v>23327453.77</v>
      </c>
      <c r="T21" s="370">
        <v>16098859.77</v>
      </c>
      <c r="U21" s="371">
        <v>0</v>
      </c>
      <c r="V21" s="371">
        <v>535000</v>
      </c>
      <c r="W21" s="371">
        <v>3493500</v>
      </c>
      <c r="X21" s="371">
        <v>1667094</v>
      </c>
      <c r="Y21" s="371">
        <v>60000</v>
      </c>
      <c r="Z21" s="371">
        <v>0</v>
      </c>
      <c r="AA21" s="371">
        <v>0</v>
      </c>
      <c r="AB21" s="371">
        <v>0</v>
      </c>
      <c r="AC21" s="371">
        <v>0</v>
      </c>
      <c r="AD21" s="371">
        <v>0</v>
      </c>
      <c r="AE21" s="371">
        <v>3000</v>
      </c>
      <c r="AF21" s="372">
        <v>0</v>
      </c>
      <c r="AG21" s="414">
        <f t="shared" si="2"/>
        <v>21857453.77</v>
      </c>
      <c r="AH21" s="365">
        <f t="shared" si="3"/>
        <v>-1470000</v>
      </c>
      <c r="AI21" s="373">
        <v>15670000</v>
      </c>
      <c r="AJ21" s="372">
        <v>-14200000</v>
      </c>
      <c r="AK21" s="365">
        <f t="shared" si="4"/>
        <v>0</v>
      </c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</row>
    <row r="22" spans="1:47" s="330" customFormat="1">
      <c r="A22" s="395" t="s">
        <v>185</v>
      </c>
      <c r="B22" s="405" t="s">
        <v>202</v>
      </c>
      <c r="C22" s="406">
        <v>11858144</v>
      </c>
      <c r="D22" s="407">
        <v>1259520</v>
      </c>
      <c r="E22" s="408">
        <v>33860</v>
      </c>
      <c r="F22" s="425">
        <f t="shared" si="0"/>
        <v>13151524</v>
      </c>
      <c r="G22" s="409">
        <v>0</v>
      </c>
      <c r="H22" s="410">
        <v>482300</v>
      </c>
      <c r="I22" s="410">
        <v>800550</v>
      </c>
      <c r="J22" s="410">
        <v>0</v>
      </c>
      <c r="K22" s="410">
        <v>0</v>
      </c>
      <c r="L22" s="410">
        <v>0</v>
      </c>
      <c r="M22" s="410">
        <v>0</v>
      </c>
      <c r="N22" s="410">
        <v>0</v>
      </c>
      <c r="O22" s="410">
        <v>0</v>
      </c>
      <c r="P22" s="410">
        <v>0</v>
      </c>
      <c r="Q22" s="407">
        <v>0</v>
      </c>
      <c r="R22" s="407">
        <v>0</v>
      </c>
      <c r="S22" s="418">
        <f t="shared" si="1"/>
        <v>14434374</v>
      </c>
      <c r="T22" s="400">
        <v>13151524</v>
      </c>
      <c r="U22" s="401">
        <v>0</v>
      </c>
      <c r="V22" s="401">
        <v>493300</v>
      </c>
      <c r="W22" s="401">
        <v>825990</v>
      </c>
      <c r="X22" s="401">
        <v>0</v>
      </c>
      <c r="Y22" s="401">
        <v>0</v>
      </c>
      <c r="Z22" s="401">
        <v>0</v>
      </c>
      <c r="AA22" s="401">
        <v>0</v>
      </c>
      <c r="AB22" s="401">
        <v>0</v>
      </c>
      <c r="AC22" s="401">
        <v>0</v>
      </c>
      <c r="AD22" s="401">
        <v>0</v>
      </c>
      <c r="AE22" s="401">
        <v>0</v>
      </c>
      <c r="AF22" s="402">
        <v>0</v>
      </c>
      <c r="AG22" s="414">
        <f t="shared" si="2"/>
        <v>14470814</v>
      </c>
      <c r="AH22" s="403">
        <f t="shared" si="3"/>
        <v>36440</v>
      </c>
      <c r="AI22" s="404">
        <v>368900</v>
      </c>
      <c r="AJ22" s="402">
        <v>-405340</v>
      </c>
      <c r="AK22" s="403">
        <f t="shared" si="4"/>
        <v>0</v>
      </c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</row>
    <row r="23" spans="1:47" s="330" customFormat="1">
      <c r="A23" s="395" t="s">
        <v>186</v>
      </c>
      <c r="B23" s="405" t="s">
        <v>203</v>
      </c>
      <c r="C23" s="406">
        <v>5228619</v>
      </c>
      <c r="D23" s="407">
        <v>499609</v>
      </c>
      <c r="E23" s="408">
        <v>21660</v>
      </c>
      <c r="F23" s="425">
        <f t="shared" si="0"/>
        <v>5749888</v>
      </c>
      <c r="G23" s="409">
        <v>0</v>
      </c>
      <c r="H23" s="410">
        <v>100300</v>
      </c>
      <c r="I23" s="410">
        <v>200000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407">
        <v>0</v>
      </c>
      <c r="R23" s="407">
        <v>0</v>
      </c>
      <c r="S23" s="418">
        <f t="shared" si="1"/>
        <v>6050188</v>
      </c>
      <c r="T23" s="400">
        <v>5749888</v>
      </c>
      <c r="U23" s="401">
        <v>0</v>
      </c>
      <c r="V23" s="401">
        <v>100300</v>
      </c>
      <c r="W23" s="401">
        <v>200000</v>
      </c>
      <c r="X23" s="401">
        <v>0</v>
      </c>
      <c r="Y23" s="401">
        <v>0</v>
      </c>
      <c r="Z23" s="401">
        <v>0</v>
      </c>
      <c r="AA23" s="401">
        <v>0</v>
      </c>
      <c r="AB23" s="401">
        <v>0</v>
      </c>
      <c r="AC23" s="401">
        <v>0</v>
      </c>
      <c r="AD23" s="401">
        <v>0</v>
      </c>
      <c r="AE23" s="401">
        <v>0</v>
      </c>
      <c r="AF23" s="402">
        <v>0</v>
      </c>
      <c r="AG23" s="414">
        <f t="shared" si="2"/>
        <v>6050188</v>
      </c>
      <c r="AH23" s="403">
        <f t="shared" si="3"/>
        <v>0</v>
      </c>
      <c r="AI23" s="404">
        <v>0</v>
      </c>
      <c r="AJ23" s="402">
        <v>0</v>
      </c>
      <c r="AK23" s="403">
        <f t="shared" si="4"/>
        <v>0</v>
      </c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</row>
    <row r="24" spans="1:47">
      <c r="A24" s="300" t="s">
        <v>204</v>
      </c>
      <c r="B24" s="322" t="s">
        <v>205</v>
      </c>
      <c r="C24" s="383">
        <v>6326565</v>
      </c>
      <c r="D24" s="384">
        <v>746878</v>
      </c>
      <c r="E24" s="385">
        <v>2120</v>
      </c>
      <c r="F24" s="424">
        <f t="shared" si="0"/>
        <v>7075563</v>
      </c>
      <c r="G24" s="352">
        <v>0</v>
      </c>
      <c r="H24" s="328">
        <v>150</v>
      </c>
      <c r="I24" s="328">
        <v>723062</v>
      </c>
      <c r="J24" s="328">
        <v>0</v>
      </c>
      <c r="K24" s="328">
        <v>0</v>
      </c>
      <c r="L24" s="328">
        <v>0</v>
      </c>
      <c r="M24" s="328">
        <v>0</v>
      </c>
      <c r="N24" s="328">
        <v>0</v>
      </c>
      <c r="O24" s="328">
        <v>790873</v>
      </c>
      <c r="P24" s="328">
        <v>0</v>
      </c>
      <c r="Q24" s="384">
        <v>0</v>
      </c>
      <c r="R24" s="384">
        <v>0</v>
      </c>
      <c r="S24" s="418">
        <f t="shared" si="1"/>
        <v>8589648</v>
      </c>
      <c r="T24" s="370">
        <v>7075563</v>
      </c>
      <c r="U24" s="371">
        <v>0</v>
      </c>
      <c r="V24" s="371">
        <v>150</v>
      </c>
      <c r="W24" s="371">
        <v>874862</v>
      </c>
      <c r="X24" s="371">
        <v>0</v>
      </c>
      <c r="Y24" s="371">
        <v>0</v>
      </c>
      <c r="Z24" s="371">
        <v>0</v>
      </c>
      <c r="AA24" s="371">
        <v>0</v>
      </c>
      <c r="AB24" s="371">
        <v>0</v>
      </c>
      <c r="AC24" s="371">
        <v>790873</v>
      </c>
      <c r="AD24" s="371">
        <v>0</v>
      </c>
      <c r="AE24" s="371">
        <v>0</v>
      </c>
      <c r="AF24" s="372">
        <v>0</v>
      </c>
      <c r="AG24" s="414">
        <f t="shared" si="2"/>
        <v>8741448</v>
      </c>
      <c r="AH24" s="365">
        <f t="shared" si="3"/>
        <v>151800</v>
      </c>
      <c r="AI24" s="373">
        <v>222610</v>
      </c>
      <c r="AJ24" s="372">
        <v>-374410</v>
      </c>
      <c r="AK24" s="365">
        <f t="shared" si="4"/>
        <v>0</v>
      </c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</row>
    <row r="25" spans="1:47" s="330" customFormat="1" ht="24.75">
      <c r="A25" s="395" t="s">
        <v>206</v>
      </c>
      <c r="B25" s="405" t="s">
        <v>207</v>
      </c>
      <c r="C25" s="406">
        <v>9743824</v>
      </c>
      <c r="D25" s="407">
        <v>1125462</v>
      </c>
      <c r="E25" s="408">
        <v>11600</v>
      </c>
      <c r="F25" s="425">
        <f t="shared" si="0"/>
        <v>10880886</v>
      </c>
      <c r="G25" s="409">
        <v>0</v>
      </c>
      <c r="H25" s="410">
        <v>57400</v>
      </c>
      <c r="I25" s="410">
        <v>936190</v>
      </c>
      <c r="J25" s="410">
        <v>0</v>
      </c>
      <c r="K25" s="410">
        <v>0</v>
      </c>
      <c r="L25" s="410">
        <v>0</v>
      </c>
      <c r="M25" s="410">
        <v>0</v>
      </c>
      <c r="N25" s="410">
        <v>0</v>
      </c>
      <c r="O25" s="410">
        <v>0</v>
      </c>
      <c r="P25" s="410">
        <v>0</v>
      </c>
      <c r="Q25" s="407">
        <v>0</v>
      </c>
      <c r="R25" s="407">
        <v>0</v>
      </c>
      <c r="S25" s="418">
        <f t="shared" si="1"/>
        <v>11874476</v>
      </c>
      <c r="T25" s="400">
        <v>10880886</v>
      </c>
      <c r="U25" s="401">
        <v>0</v>
      </c>
      <c r="V25" s="401">
        <v>2400</v>
      </c>
      <c r="W25" s="401">
        <v>1030000</v>
      </c>
      <c r="X25" s="401">
        <v>0</v>
      </c>
      <c r="Y25" s="401">
        <v>0</v>
      </c>
      <c r="Z25" s="401">
        <v>0</v>
      </c>
      <c r="AA25" s="401">
        <v>0</v>
      </c>
      <c r="AB25" s="401">
        <v>0</v>
      </c>
      <c r="AC25" s="401">
        <v>0</v>
      </c>
      <c r="AD25" s="401">
        <v>0</v>
      </c>
      <c r="AE25" s="401">
        <v>0</v>
      </c>
      <c r="AF25" s="402">
        <v>0</v>
      </c>
      <c r="AG25" s="414">
        <f t="shared" si="2"/>
        <v>11913286</v>
      </c>
      <c r="AH25" s="403">
        <f t="shared" si="3"/>
        <v>38810</v>
      </c>
      <c r="AI25" s="404">
        <v>1470000</v>
      </c>
      <c r="AJ25" s="402">
        <v>-1508810</v>
      </c>
      <c r="AK25" s="403">
        <f t="shared" si="4"/>
        <v>0</v>
      </c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</row>
    <row r="26" spans="1:47" s="330" customFormat="1">
      <c r="A26" s="395" t="s">
        <v>208</v>
      </c>
      <c r="B26" s="405" t="s">
        <v>170</v>
      </c>
      <c r="C26" s="406">
        <v>10758079</v>
      </c>
      <c r="D26" s="407">
        <v>9521160</v>
      </c>
      <c r="E26" s="408">
        <v>0</v>
      </c>
      <c r="F26" s="425">
        <f t="shared" si="0"/>
        <v>20279239</v>
      </c>
      <c r="G26" s="409">
        <v>23000913</v>
      </c>
      <c r="H26" s="410">
        <v>610000</v>
      </c>
      <c r="I26" s="410">
        <v>9039000</v>
      </c>
      <c r="J26" s="410">
        <v>0</v>
      </c>
      <c r="K26" s="410">
        <f>8924681-1</f>
        <v>8924680</v>
      </c>
      <c r="L26" s="410">
        <v>0</v>
      </c>
      <c r="M26" s="410">
        <v>0</v>
      </c>
      <c r="N26" s="410">
        <v>75839669</v>
      </c>
      <c r="O26" s="410">
        <v>0</v>
      </c>
      <c r="P26" s="410">
        <v>0</v>
      </c>
      <c r="Q26" s="407">
        <v>0</v>
      </c>
      <c r="R26" s="408">
        <v>0</v>
      </c>
      <c r="S26" s="418">
        <f t="shared" si="1"/>
        <v>137693501</v>
      </c>
      <c r="T26" s="400">
        <v>20279239</v>
      </c>
      <c r="U26" s="401">
        <v>23000913</v>
      </c>
      <c r="V26" s="401">
        <v>610000</v>
      </c>
      <c r="W26" s="401">
        <v>5000000</v>
      </c>
      <c r="X26" s="401">
        <v>0</v>
      </c>
      <c r="Y26" s="401">
        <f>1970571-2</f>
        <v>1970569</v>
      </c>
      <c r="Z26" s="401">
        <v>0</v>
      </c>
      <c r="AA26" s="401">
        <v>0</v>
      </c>
      <c r="AB26" s="401">
        <v>75839669</v>
      </c>
      <c r="AC26" s="401">
        <v>0</v>
      </c>
      <c r="AD26" s="401">
        <v>0</v>
      </c>
      <c r="AE26" s="401">
        <v>0</v>
      </c>
      <c r="AF26" s="402">
        <v>0</v>
      </c>
      <c r="AG26" s="414">
        <f t="shared" si="2"/>
        <v>126700390</v>
      </c>
      <c r="AH26" s="403">
        <f t="shared" si="3"/>
        <v>-10993111</v>
      </c>
      <c r="AI26" s="404">
        <v>19504620</v>
      </c>
      <c r="AJ26" s="402">
        <v>-8511509</v>
      </c>
      <c r="AK26" s="403">
        <f t="shared" si="4"/>
        <v>0</v>
      </c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</row>
    <row r="27" spans="1:47">
      <c r="A27" s="300" t="s">
        <v>211</v>
      </c>
      <c r="B27" s="322" t="s">
        <v>169</v>
      </c>
      <c r="C27" s="383">
        <v>4485106.63</v>
      </c>
      <c r="D27" s="384">
        <v>323925.77</v>
      </c>
      <c r="E27" s="385">
        <v>0</v>
      </c>
      <c r="F27" s="424">
        <f t="shared" si="0"/>
        <v>4809032.4000000004</v>
      </c>
      <c r="G27" s="352">
        <v>0</v>
      </c>
      <c r="H27" s="328">
        <v>85000</v>
      </c>
      <c r="I27" s="328">
        <v>967764</v>
      </c>
      <c r="J27" s="328">
        <v>0</v>
      </c>
      <c r="K27" s="328">
        <v>3771132</v>
      </c>
      <c r="L27" s="328">
        <v>0</v>
      </c>
      <c r="M27" s="328">
        <v>0</v>
      </c>
      <c r="N27" s="328">
        <v>0</v>
      </c>
      <c r="O27" s="328">
        <v>120000</v>
      </c>
      <c r="P27" s="328">
        <v>0</v>
      </c>
      <c r="Q27" s="384">
        <v>0</v>
      </c>
      <c r="R27" s="385">
        <v>0</v>
      </c>
      <c r="S27" s="418">
        <f t="shared" si="1"/>
        <v>9752928.4000000004</v>
      </c>
      <c r="T27" s="370">
        <v>4809032.4000000004</v>
      </c>
      <c r="U27" s="371">
        <v>0</v>
      </c>
      <c r="V27" s="371">
        <v>85000</v>
      </c>
      <c r="W27" s="371">
        <v>817764</v>
      </c>
      <c r="X27" s="371">
        <v>0</v>
      </c>
      <c r="Y27" s="371">
        <v>3771132</v>
      </c>
      <c r="Z27" s="371">
        <v>0</v>
      </c>
      <c r="AA27" s="371">
        <v>0</v>
      </c>
      <c r="AB27" s="371">
        <v>0</v>
      </c>
      <c r="AC27" s="371">
        <v>120000</v>
      </c>
      <c r="AD27" s="371">
        <v>0</v>
      </c>
      <c r="AE27" s="371">
        <v>0</v>
      </c>
      <c r="AF27" s="372">
        <v>0</v>
      </c>
      <c r="AG27" s="414">
        <f t="shared" si="2"/>
        <v>9602928.4000000004</v>
      </c>
      <c r="AH27" s="365">
        <f t="shared" si="3"/>
        <v>-150000</v>
      </c>
      <c r="AI27" s="373">
        <v>150000</v>
      </c>
      <c r="AJ27" s="372">
        <v>0</v>
      </c>
      <c r="AK27" s="365">
        <f t="shared" si="4"/>
        <v>0</v>
      </c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</row>
    <row r="28" spans="1:47">
      <c r="A28" s="300" t="s">
        <v>212</v>
      </c>
      <c r="B28" s="322" t="s">
        <v>209</v>
      </c>
      <c r="C28" s="383">
        <v>0</v>
      </c>
      <c r="D28" s="384">
        <v>0</v>
      </c>
      <c r="E28" s="385">
        <v>0</v>
      </c>
      <c r="F28" s="424">
        <f t="shared" si="0"/>
        <v>0</v>
      </c>
      <c r="G28" s="328">
        <v>0</v>
      </c>
      <c r="H28" s="328">
        <v>25210000</v>
      </c>
      <c r="I28" s="328">
        <v>16900000</v>
      </c>
      <c r="J28" s="328">
        <v>0</v>
      </c>
      <c r="K28" s="328">
        <v>0</v>
      </c>
      <c r="L28" s="328">
        <v>0</v>
      </c>
      <c r="M28" s="328">
        <v>0</v>
      </c>
      <c r="N28" s="328">
        <v>0</v>
      </c>
      <c r="O28" s="328">
        <v>0</v>
      </c>
      <c r="P28" s="328">
        <v>0</v>
      </c>
      <c r="Q28" s="384">
        <v>0</v>
      </c>
      <c r="R28" s="384">
        <v>0</v>
      </c>
      <c r="S28" s="418">
        <f t="shared" si="1"/>
        <v>42110000</v>
      </c>
      <c r="T28" s="370">
        <v>0</v>
      </c>
      <c r="U28" s="371">
        <v>0</v>
      </c>
      <c r="V28" s="371">
        <v>25210000</v>
      </c>
      <c r="W28" s="371">
        <v>16900000</v>
      </c>
      <c r="X28" s="371">
        <v>0</v>
      </c>
      <c r="Y28" s="371">
        <v>0</v>
      </c>
      <c r="Z28" s="371">
        <v>0</v>
      </c>
      <c r="AA28" s="371">
        <v>0</v>
      </c>
      <c r="AB28" s="371">
        <v>0</v>
      </c>
      <c r="AC28" s="371">
        <v>0</v>
      </c>
      <c r="AD28" s="371">
        <v>0</v>
      </c>
      <c r="AE28" s="371">
        <v>0</v>
      </c>
      <c r="AF28" s="372">
        <v>0</v>
      </c>
      <c r="AG28" s="414">
        <f t="shared" si="2"/>
        <v>42110000</v>
      </c>
      <c r="AH28" s="365">
        <f t="shared" si="3"/>
        <v>0</v>
      </c>
      <c r="AI28" s="365">
        <f t="shared" ref="AI28:AI30" si="5">AH28-T28</f>
        <v>0</v>
      </c>
      <c r="AJ28" s="421">
        <f t="shared" ref="AJ28:AJ30" si="6">AI28-U28</f>
        <v>0</v>
      </c>
      <c r="AK28" s="365">
        <f t="shared" si="4"/>
        <v>0</v>
      </c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</row>
    <row r="29" spans="1:47" ht="24.75">
      <c r="A29" s="300" t="s">
        <v>213</v>
      </c>
      <c r="B29" s="322" t="s">
        <v>210</v>
      </c>
      <c r="C29" s="383">
        <v>0</v>
      </c>
      <c r="D29" s="384">
        <v>0</v>
      </c>
      <c r="E29" s="385">
        <v>0</v>
      </c>
      <c r="F29" s="424">
        <f t="shared" si="0"/>
        <v>0</v>
      </c>
      <c r="G29" s="328">
        <v>0</v>
      </c>
      <c r="H29" s="328">
        <v>2600000</v>
      </c>
      <c r="I29" s="328">
        <v>1600000</v>
      </c>
      <c r="J29" s="328">
        <v>0</v>
      </c>
      <c r="K29" s="328">
        <v>0</v>
      </c>
      <c r="L29" s="328">
        <v>0</v>
      </c>
      <c r="M29" s="328">
        <v>0</v>
      </c>
      <c r="N29" s="328">
        <v>0</v>
      </c>
      <c r="O29" s="328">
        <v>0</v>
      </c>
      <c r="P29" s="328">
        <v>0</v>
      </c>
      <c r="Q29" s="384">
        <v>0</v>
      </c>
      <c r="R29" s="384">
        <v>0</v>
      </c>
      <c r="S29" s="418">
        <f t="shared" si="1"/>
        <v>4200000</v>
      </c>
      <c r="T29" s="370">
        <v>0</v>
      </c>
      <c r="U29" s="371">
        <v>0</v>
      </c>
      <c r="V29" s="371">
        <v>2600000</v>
      </c>
      <c r="W29" s="371">
        <v>1600000</v>
      </c>
      <c r="X29" s="371">
        <v>0</v>
      </c>
      <c r="Y29" s="371">
        <v>0</v>
      </c>
      <c r="Z29" s="371">
        <v>0</v>
      </c>
      <c r="AA29" s="371">
        <v>0</v>
      </c>
      <c r="AB29" s="371">
        <v>0</v>
      </c>
      <c r="AC29" s="371">
        <v>0</v>
      </c>
      <c r="AD29" s="371">
        <v>0</v>
      </c>
      <c r="AE29" s="371">
        <v>0</v>
      </c>
      <c r="AF29" s="372">
        <v>0</v>
      </c>
      <c r="AG29" s="414">
        <f t="shared" si="2"/>
        <v>4200000</v>
      </c>
      <c r="AH29" s="365">
        <f t="shared" si="3"/>
        <v>0</v>
      </c>
      <c r="AI29" s="365">
        <f t="shared" si="5"/>
        <v>0</v>
      </c>
      <c r="AJ29" s="421">
        <f t="shared" si="6"/>
        <v>0</v>
      </c>
      <c r="AK29" s="365">
        <f t="shared" si="4"/>
        <v>0</v>
      </c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</row>
    <row r="30" spans="1:47" ht="25.5" thickBot="1">
      <c r="A30" s="276" t="s">
        <v>739</v>
      </c>
      <c r="B30" s="323" t="s">
        <v>740</v>
      </c>
      <c r="C30" s="383">
        <v>0</v>
      </c>
      <c r="D30" s="384">
        <v>0</v>
      </c>
      <c r="E30" s="385">
        <v>0</v>
      </c>
      <c r="F30" s="426">
        <f t="shared" si="0"/>
        <v>0</v>
      </c>
      <c r="G30" s="328">
        <v>0</v>
      </c>
      <c r="H30" s="328">
        <v>0</v>
      </c>
      <c r="I30" s="328">
        <v>0</v>
      </c>
      <c r="J30" s="328">
        <v>0</v>
      </c>
      <c r="K30" s="328">
        <v>0</v>
      </c>
      <c r="L30" s="328">
        <v>0</v>
      </c>
      <c r="M30" s="328">
        <v>0</v>
      </c>
      <c r="N30" s="328">
        <v>0</v>
      </c>
      <c r="O30" s="328">
        <v>0</v>
      </c>
      <c r="P30" s="328">
        <v>0</v>
      </c>
      <c r="Q30" s="384">
        <v>0</v>
      </c>
      <c r="R30" s="384">
        <v>0</v>
      </c>
      <c r="S30" s="419">
        <f t="shared" si="1"/>
        <v>0</v>
      </c>
      <c r="T30" s="386">
        <v>0</v>
      </c>
      <c r="U30" s="387">
        <v>0</v>
      </c>
      <c r="V30" s="387">
        <v>0</v>
      </c>
      <c r="W30" s="387">
        <v>0</v>
      </c>
      <c r="X30" s="387">
        <v>0</v>
      </c>
      <c r="Y30" s="387">
        <v>0</v>
      </c>
      <c r="Z30" s="387">
        <v>0</v>
      </c>
      <c r="AA30" s="387">
        <v>0</v>
      </c>
      <c r="AB30" s="387">
        <v>0</v>
      </c>
      <c r="AC30" s="387">
        <v>0</v>
      </c>
      <c r="AD30" s="387">
        <v>0</v>
      </c>
      <c r="AE30" s="387">
        <v>0</v>
      </c>
      <c r="AF30" s="388">
        <v>0</v>
      </c>
      <c r="AG30" s="414">
        <f t="shared" si="2"/>
        <v>0</v>
      </c>
      <c r="AH30" s="365">
        <f t="shared" si="3"/>
        <v>0</v>
      </c>
      <c r="AI30" s="365">
        <f t="shared" si="5"/>
        <v>0</v>
      </c>
      <c r="AJ30" s="421">
        <f t="shared" si="6"/>
        <v>0</v>
      </c>
      <c r="AK30" s="365">
        <f t="shared" si="4"/>
        <v>0</v>
      </c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</row>
    <row r="31" spans="1:47" s="315" customFormat="1" ht="27" customHeight="1" thickBot="1">
      <c r="A31" s="563" t="s">
        <v>171</v>
      </c>
      <c r="B31" s="564"/>
      <c r="C31" s="389">
        <f>SUM(C9:C30)</f>
        <v>327541416.42000002</v>
      </c>
      <c r="D31" s="390">
        <f t="shared" ref="D31:E31" si="7">SUM(D9:D30)</f>
        <v>44941084.399999999</v>
      </c>
      <c r="E31" s="391">
        <f t="shared" si="7"/>
        <v>160240</v>
      </c>
      <c r="F31" s="392">
        <f>SUM(F9:F30)</f>
        <v>372642740.81999993</v>
      </c>
      <c r="G31" s="389">
        <f t="shared" ref="G31:AH31" si="8">SUM(G9:G30)</f>
        <v>23932632.260000002</v>
      </c>
      <c r="H31" s="390">
        <f t="shared" si="8"/>
        <v>44630513</v>
      </c>
      <c r="I31" s="390">
        <f t="shared" si="8"/>
        <v>117404382</v>
      </c>
      <c r="J31" s="390">
        <f t="shared" si="8"/>
        <v>6061290</v>
      </c>
      <c r="K31" s="390">
        <f t="shared" si="8"/>
        <v>28175781.060000002</v>
      </c>
      <c r="L31" s="390">
        <f t="shared" si="8"/>
        <v>0</v>
      </c>
      <c r="M31" s="390">
        <f t="shared" si="8"/>
        <v>4664019.8499999996</v>
      </c>
      <c r="N31" s="390">
        <f t="shared" si="8"/>
        <v>77293271.620000005</v>
      </c>
      <c r="O31" s="390">
        <f t="shared" si="8"/>
        <v>3856683</v>
      </c>
      <c r="P31" s="390">
        <f t="shared" si="8"/>
        <v>0</v>
      </c>
      <c r="Q31" s="390">
        <f t="shared" si="8"/>
        <v>24600</v>
      </c>
      <c r="R31" s="391">
        <f t="shared" si="8"/>
        <v>0</v>
      </c>
      <c r="S31" s="393">
        <f t="shared" si="8"/>
        <v>678685913.61000001</v>
      </c>
      <c r="T31" s="389">
        <f t="shared" si="8"/>
        <v>372642740.81999993</v>
      </c>
      <c r="U31" s="390">
        <f t="shared" si="8"/>
        <v>23932632.260000002</v>
      </c>
      <c r="V31" s="390">
        <f t="shared" si="8"/>
        <v>42968630</v>
      </c>
      <c r="W31" s="390">
        <f t="shared" si="8"/>
        <v>98510150</v>
      </c>
      <c r="X31" s="390">
        <f t="shared" si="8"/>
        <v>4806290</v>
      </c>
      <c r="Y31" s="390">
        <f t="shared" si="8"/>
        <v>21051670.060000002</v>
      </c>
      <c r="Z31" s="390">
        <f t="shared" si="8"/>
        <v>0</v>
      </c>
      <c r="AA31" s="390">
        <f t="shared" si="8"/>
        <v>4664019.8499999996</v>
      </c>
      <c r="AB31" s="390">
        <f t="shared" si="8"/>
        <v>77293271.620000005</v>
      </c>
      <c r="AC31" s="390">
        <f t="shared" si="8"/>
        <v>3705413</v>
      </c>
      <c r="AD31" s="390">
        <f t="shared" si="8"/>
        <v>0</v>
      </c>
      <c r="AE31" s="390">
        <f t="shared" si="8"/>
        <v>27600</v>
      </c>
      <c r="AF31" s="391">
        <f t="shared" si="8"/>
        <v>0</v>
      </c>
      <c r="AG31" s="392">
        <f t="shared" si="8"/>
        <v>649602417.6099999</v>
      </c>
      <c r="AH31" s="392">
        <f t="shared" si="8"/>
        <v>-29083496.000000007</v>
      </c>
      <c r="AI31" s="389">
        <f>SUM(AI9:AI30)</f>
        <v>116435471</v>
      </c>
      <c r="AJ31" s="422">
        <f t="shared" ref="AJ31:AK31" si="9">SUM(AJ9:AJ30)</f>
        <v>-87351975</v>
      </c>
      <c r="AK31" s="392">
        <f t="shared" si="9"/>
        <v>-3.7252902984619141E-9</v>
      </c>
      <c r="AL31" s="394"/>
      <c r="AM31" s="394"/>
      <c r="AN31" s="394"/>
      <c r="AO31" s="394"/>
      <c r="AP31" s="394"/>
      <c r="AQ31" s="394"/>
      <c r="AR31" s="394"/>
      <c r="AS31" s="394"/>
      <c r="AT31" s="394"/>
      <c r="AU31" s="394"/>
    </row>
    <row r="32" spans="1:47">
      <c r="F32" s="4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94"/>
      <c r="R32" s="394"/>
      <c r="S32" s="415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415"/>
      <c r="AH32" s="394"/>
      <c r="AI32" s="394"/>
      <c r="AJ32" s="394"/>
      <c r="AK32" s="394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</row>
    <row r="33" spans="6:47">
      <c r="F33" s="4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94"/>
      <c r="R33" s="394"/>
      <c r="S33" s="415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415"/>
      <c r="AH33" s="394"/>
      <c r="AI33" s="394"/>
      <c r="AJ33" s="394"/>
      <c r="AK33" s="394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</row>
    <row r="34" spans="6:47">
      <c r="F34" s="4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94"/>
      <c r="R34" s="394"/>
      <c r="S34" s="415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415"/>
      <c r="AH34" s="394"/>
      <c r="AI34" s="394"/>
      <c r="AJ34" s="394"/>
      <c r="AK34" s="394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</row>
    <row r="35" spans="6:47">
      <c r="F35" s="4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4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4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</row>
    <row r="36" spans="6:47">
      <c r="F36" s="4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4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4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</row>
    <row r="37" spans="6:47">
      <c r="F37" s="4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4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416"/>
      <c r="AH37" s="316"/>
      <c r="AI37" s="316"/>
      <c r="AJ37" s="316"/>
      <c r="AK37" s="316"/>
      <c r="AL37" s="316"/>
      <c r="AM37" s="316"/>
      <c r="AN37" s="316"/>
      <c r="AO37" s="316"/>
      <c r="AP37" s="316"/>
      <c r="AQ37" s="316"/>
      <c r="AR37" s="316"/>
      <c r="AS37" s="316"/>
      <c r="AT37" s="316"/>
      <c r="AU37" s="316"/>
    </row>
    <row r="38" spans="6:47">
      <c r="F38" s="4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4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4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</row>
    <row r="39" spans="6:47">
      <c r="F39" s="4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4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4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</row>
    <row r="40" spans="6:47">
      <c r="F40" s="4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4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416"/>
      <c r="AH40" s="316"/>
      <c r="AI40" s="316"/>
      <c r="AJ40" s="316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</row>
    <row r="41" spans="6:47">
      <c r="F41" s="4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4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4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  <c r="AU41" s="316"/>
    </row>
    <row r="42" spans="6:47">
      <c r="F42" s="4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4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4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</row>
    <row r="43" spans="6:47">
      <c r="F43" s="4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4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4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16"/>
      <c r="AT43" s="316"/>
      <c r="AU43" s="316"/>
    </row>
    <row r="44" spans="6:47">
      <c r="F44" s="4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4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416"/>
      <c r="AH44" s="316"/>
      <c r="AI44" s="316"/>
      <c r="AJ44" s="316"/>
      <c r="AK44" s="316"/>
      <c r="AL44" s="316"/>
      <c r="AM44" s="316"/>
      <c r="AN44" s="316"/>
      <c r="AO44" s="316"/>
      <c r="AP44" s="316"/>
      <c r="AQ44" s="316"/>
      <c r="AR44" s="316"/>
      <c r="AS44" s="316"/>
      <c r="AT44" s="316"/>
      <c r="AU44" s="316"/>
    </row>
    <row r="45" spans="6:47">
      <c r="F45" s="4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4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4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</row>
    <row r="46" spans="6:47">
      <c r="F46" s="4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4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4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</row>
    <row r="47" spans="6:47">
      <c r="F47" s="4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4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4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  <c r="AU47" s="316"/>
    </row>
    <row r="48" spans="6:47">
      <c r="F48" s="4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4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416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  <c r="AU48" s="316"/>
    </row>
    <row r="49" spans="6:47">
      <c r="F49" s="4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4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416"/>
      <c r="AH49" s="316"/>
      <c r="AI49" s="316"/>
      <c r="AJ49" s="316"/>
      <c r="AK49" s="316"/>
      <c r="AL49" s="316"/>
      <c r="AM49" s="316"/>
      <c r="AN49" s="316"/>
      <c r="AO49" s="316"/>
      <c r="AP49" s="316"/>
      <c r="AQ49" s="316"/>
      <c r="AR49" s="316"/>
      <c r="AS49" s="316"/>
      <c r="AT49" s="316"/>
      <c r="AU49" s="316"/>
    </row>
  </sheetData>
  <mergeCells count="13">
    <mergeCell ref="A2:S2"/>
    <mergeCell ref="C5:E6"/>
    <mergeCell ref="A31:B31"/>
    <mergeCell ref="F5:R6"/>
    <mergeCell ref="AG5:AG8"/>
    <mergeCell ref="A5:A8"/>
    <mergeCell ref="B5:B8"/>
    <mergeCell ref="AK5:AK8"/>
    <mergeCell ref="AI5:AI8"/>
    <mergeCell ref="AJ5:AJ8"/>
    <mergeCell ref="S5:S8"/>
    <mergeCell ref="T5:AF6"/>
    <mergeCell ref="AH5:AH8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dio</vt:lpstr>
      <vt:lpstr>Plan za unos u SAP</vt:lpstr>
      <vt:lpstr>prihodi i primici</vt:lpstr>
      <vt:lpstr>rashodi i izdaci</vt:lpstr>
      <vt:lpstr>Pregled po sastavnicama</vt:lpstr>
      <vt:lpstr>sastavnice-po izvorima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Korisnik</cp:lastModifiedBy>
  <cp:lastPrinted>2020-11-10T12:54:35Z</cp:lastPrinted>
  <dcterms:created xsi:type="dcterms:W3CDTF">2018-09-10T07:36:17Z</dcterms:created>
  <dcterms:modified xsi:type="dcterms:W3CDTF">2021-02-10T12:10:38Z</dcterms:modified>
</cp:coreProperties>
</file>